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ЗПФ филиалы\"/>
    </mc:Choice>
  </mc:AlternateContent>
  <xr:revisionPtr revIDLastSave="0" documentId="13_ncr:1_{1A773DFF-B0D9-4B4D-9878-60CA0AD5DC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E28" i="1"/>
  <c r="AA7" i="1" l="1"/>
  <c r="AA9" i="1"/>
  <c r="AA11" i="1"/>
  <c r="AA12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55" i="1"/>
  <c r="AA56" i="1"/>
  <c r="AA57" i="1"/>
  <c r="AA58" i="1"/>
  <c r="AA59" i="1"/>
  <c r="AA62" i="1"/>
  <c r="AA64" i="1"/>
  <c r="AA65" i="1"/>
  <c r="AA66" i="1"/>
  <c r="AA67" i="1"/>
  <c r="AA68" i="1"/>
  <c r="AA73" i="1"/>
  <c r="AA6" i="1"/>
  <c r="O7" i="1"/>
  <c r="O8" i="1"/>
  <c r="O9" i="1"/>
  <c r="O10" i="1"/>
  <c r="O11" i="1"/>
  <c r="O12" i="1"/>
  <c r="S12" i="1" s="1"/>
  <c r="O13" i="1"/>
  <c r="P13" i="1" s="1"/>
  <c r="AA13" i="1" s="1"/>
  <c r="O14" i="1"/>
  <c r="S14" i="1" s="1"/>
  <c r="O15" i="1"/>
  <c r="AA15" i="1" s="1"/>
  <c r="O16" i="1"/>
  <c r="S16" i="1" s="1"/>
  <c r="O17" i="1"/>
  <c r="O18" i="1"/>
  <c r="S18" i="1" s="1"/>
  <c r="O19" i="1"/>
  <c r="O20" i="1"/>
  <c r="O21" i="1"/>
  <c r="P21" i="1" s="1"/>
  <c r="AA21" i="1" s="1"/>
  <c r="O22" i="1"/>
  <c r="O23" i="1"/>
  <c r="O24" i="1"/>
  <c r="S24" i="1" s="1"/>
  <c r="O25" i="1"/>
  <c r="P25" i="1" s="1"/>
  <c r="AA25" i="1" s="1"/>
  <c r="O26" i="1"/>
  <c r="S26" i="1" s="1"/>
  <c r="O27" i="1"/>
  <c r="O28" i="1"/>
  <c r="O29" i="1"/>
  <c r="O30" i="1"/>
  <c r="S30" i="1" s="1"/>
  <c r="O31" i="1"/>
  <c r="O32" i="1"/>
  <c r="S32" i="1" s="1"/>
  <c r="O33" i="1"/>
  <c r="O34" i="1"/>
  <c r="S34" i="1" s="1"/>
  <c r="O35" i="1"/>
  <c r="P35" i="1" s="1"/>
  <c r="AA35" i="1" s="1"/>
  <c r="O36" i="1"/>
  <c r="S36" i="1" s="1"/>
  <c r="O37" i="1"/>
  <c r="O38" i="1"/>
  <c r="S38" i="1" s="1"/>
  <c r="O39" i="1"/>
  <c r="O40" i="1"/>
  <c r="S40" i="1" s="1"/>
  <c r="O41" i="1"/>
  <c r="T41" i="1" s="1"/>
  <c r="O42" i="1"/>
  <c r="O43" i="1"/>
  <c r="P43" i="1" s="1"/>
  <c r="O44" i="1"/>
  <c r="O45" i="1"/>
  <c r="O46" i="1"/>
  <c r="P46" i="1" s="1"/>
  <c r="O47" i="1"/>
  <c r="O48" i="1"/>
  <c r="O49" i="1"/>
  <c r="O50" i="1"/>
  <c r="O51" i="1"/>
  <c r="O52" i="1"/>
  <c r="O53" i="1"/>
  <c r="O54" i="1"/>
  <c r="O55" i="1"/>
  <c r="T55" i="1" s="1"/>
  <c r="O56" i="1"/>
  <c r="S56" i="1" s="1"/>
  <c r="O57" i="1"/>
  <c r="T57" i="1" s="1"/>
  <c r="O58" i="1"/>
  <c r="S58" i="1" s="1"/>
  <c r="O59" i="1"/>
  <c r="T59" i="1" s="1"/>
  <c r="O60" i="1"/>
  <c r="O61" i="1"/>
  <c r="P61" i="1" s="1"/>
  <c r="O62" i="1"/>
  <c r="S62" i="1" s="1"/>
  <c r="O63" i="1"/>
  <c r="O64" i="1"/>
  <c r="S64" i="1" s="1"/>
  <c r="O65" i="1"/>
  <c r="T65" i="1" s="1"/>
  <c r="O66" i="1"/>
  <c r="S66" i="1" s="1"/>
  <c r="O67" i="1"/>
  <c r="T67" i="1" s="1"/>
  <c r="O68" i="1"/>
  <c r="S68" i="1" s="1"/>
  <c r="O69" i="1"/>
  <c r="O70" i="1"/>
  <c r="O71" i="1"/>
  <c r="O72" i="1"/>
  <c r="O73" i="1"/>
  <c r="S73" i="1" s="1"/>
  <c r="O6" i="1"/>
  <c r="T6" i="1" s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N5" i="1"/>
  <c r="M5" i="1"/>
  <c r="L5" i="1"/>
  <c r="J5" i="1"/>
  <c r="F5" i="1"/>
  <c r="E5" i="1"/>
  <c r="P29" i="1" l="1"/>
  <c r="AA29" i="1" s="1"/>
  <c r="T71" i="1"/>
  <c r="AA71" i="1"/>
  <c r="T69" i="1"/>
  <c r="P69" i="1"/>
  <c r="AA69" i="1" s="1"/>
  <c r="T63" i="1"/>
  <c r="AA63" i="1"/>
  <c r="T61" i="1"/>
  <c r="AA61" i="1"/>
  <c r="T53" i="1"/>
  <c r="P53" i="1"/>
  <c r="AA53" i="1" s="1"/>
  <c r="T51" i="1"/>
  <c r="P51" i="1"/>
  <c r="AA51" i="1" s="1"/>
  <c r="T49" i="1"/>
  <c r="P49" i="1"/>
  <c r="AA49" i="1" s="1"/>
  <c r="T47" i="1"/>
  <c r="P47" i="1"/>
  <c r="AA47" i="1" s="1"/>
  <c r="T45" i="1"/>
  <c r="P45" i="1"/>
  <c r="AA45" i="1" s="1"/>
  <c r="T43" i="1"/>
  <c r="AA43" i="1"/>
  <c r="T39" i="1"/>
  <c r="P39" i="1"/>
  <c r="AA39" i="1" s="1"/>
  <c r="S72" i="1"/>
  <c r="AA72" i="1"/>
  <c r="P70" i="1"/>
  <c r="AA70" i="1" s="1"/>
  <c r="S60" i="1"/>
  <c r="AA60" i="1"/>
  <c r="P54" i="1"/>
  <c r="AA54" i="1" s="1"/>
  <c r="P52" i="1"/>
  <c r="AA52" i="1" s="1"/>
  <c r="P50" i="1"/>
  <c r="AA50" i="1" s="1"/>
  <c r="P48" i="1"/>
  <c r="AA48" i="1" s="1"/>
  <c r="S46" i="1"/>
  <c r="AA46" i="1"/>
  <c r="P44" i="1"/>
  <c r="AA44" i="1" s="1"/>
  <c r="P42" i="1"/>
  <c r="AA42" i="1" s="1"/>
  <c r="P28" i="1"/>
  <c r="AA28" i="1" s="1"/>
  <c r="P22" i="1"/>
  <c r="AA22" i="1" s="1"/>
  <c r="P20" i="1"/>
  <c r="AA20" i="1" s="1"/>
  <c r="P10" i="1"/>
  <c r="AA10" i="1" s="1"/>
  <c r="P8" i="1"/>
  <c r="S8" i="1" s="1"/>
  <c r="T73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65" i="1"/>
  <c r="S57" i="1"/>
  <c r="S41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37" i="1"/>
  <c r="S37" i="1"/>
  <c r="T35" i="1"/>
  <c r="S35" i="1"/>
  <c r="T33" i="1"/>
  <c r="S33" i="1"/>
  <c r="T31" i="1"/>
  <c r="S31" i="1"/>
  <c r="T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6" i="1"/>
  <c r="S71" i="1"/>
  <c r="S67" i="1"/>
  <c r="S63" i="1"/>
  <c r="S59" i="1"/>
  <c r="S55" i="1"/>
  <c r="K5" i="1"/>
  <c r="O5" i="1"/>
  <c r="S39" i="1" l="1"/>
  <c r="S29" i="1"/>
  <c r="S49" i="1"/>
  <c r="S53" i="1"/>
  <c r="S47" i="1"/>
  <c r="S45" i="1"/>
  <c r="S43" i="1"/>
  <c r="S51" i="1"/>
  <c r="S69" i="1"/>
  <c r="S61" i="1"/>
  <c r="S10" i="1"/>
  <c r="S20" i="1"/>
  <c r="S22" i="1"/>
  <c r="S28" i="1"/>
  <c r="S42" i="1"/>
  <c r="S44" i="1"/>
  <c r="S48" i="1"/>
  <c r="S50" i="1"/>
  <c r="S52" i="1"/>
  <c r="S54" i="1"/>
  <c r="S70" i="1"/>
  <c r="AA8" i="1"/>
  <c r="AA5" i="1" s="1"/>
  <c r="P5" i="1"/>
</calcChain>
</file>

<file path=xl/sharedStrings.xml><?xml version="1.0" encoding="utf-8"?>
<sst xmlns="http://schemas.openxmlformats.org/spreadsheetml/2006/main" count="283" uniqueCount="112">
  <si>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</si>
  <si>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</si>
  <si>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</si>
  <si>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</si>
  <si>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</si>
  <si>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</si>
  <si>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</si>
  <si>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</si>
  <si>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</si>
  <si>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</si>
  <si>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</si>
  <si>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</si>
  <si>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</si>
  <si>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</si>
  <si>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</si>
  <si>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</si>
  <si>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</si>
  <si>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</si>
  <si>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</si>
  <si>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</si>
  <si>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</si>
  <si>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</si>
  <si>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</si>
  <si>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</si>
  <si>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</si>
  <si>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</si>
  <si>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06,06,</t>
  </si>
  <si>
    <t>30,05,</t>
  </si>
  <si>
    <t>23,05,</t>
  </si>
  <si>
    <t>16,05,</t>
  </si>
  <si>
    <t>09,05,</t>
  </si>
  <si>
    <t>02,05,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</si>
  <si>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</si>
  <si>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</si>
  <si>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</si>
  <si>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</si>
  <si>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</si>
  <si>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</si>
  <si>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</si>
  <si>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</si>
  <si>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</si>
  <si>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</si>
  <si>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</si>
  <si>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</si>
  <si>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</si>
  <si>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</si>
  <si>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</si>
  <si>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</si>
  <si>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</si>
  <si>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</si>
  <si>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</si>
  <si>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</si>
  <si>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</si>
  <si>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</si>
  <si>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</si>
  <si>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</si>
  <si>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</si>
  <si>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</si>
  <si>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</si>
  <si>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не правильно поставлен приход / 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</si>
  <si>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</si>
  <si>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</si>
  <si>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</si>
  <si>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</si>
  <si>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</si>
  <si>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</si>
  <si>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</si>
  <si>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</si>
  <si>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</si>
  <si>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</si>
  <si>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</si>
  <si>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</si>
  <si>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</si>
  <si>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</si>
  <si>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</si>
  <si>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</si>
  <si>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</si>
  <si>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</si>
  <si>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</si>
  <si>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</si>
  <si>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</si>
  <si>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</si>
  <si>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</si>
  <si>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</si>
  <si>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</si>
  <si>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</si>
  <si>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</si>
  <si>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</si>
  <si>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</si>
  <si>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</si>
  <si>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</si>
  <si>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</si>
  <si>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</si>
  <si>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</si>
  <si>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</si>
  <si>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</si>
  <si>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</si>
  <si>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</si>
  <si>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</si>
  <si>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</si>
  <si>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</si>
  <si>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</si>
  <si>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</si>
  <si>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</si>
  <si>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</si>
  <si>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</si>
  <si>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</si>
  <si>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</si>
  <si>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</si>
  <si>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</si>
  <si>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</si>
  <si>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r>
      <t xml:space="preserve">нет потребности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</si>
</sst>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5" sqref="R1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85546875" style="8" customWidth="1"/>
    <col min="8" max="8" width="4.85546875" customWidth="1"/>
    <col min="9" max="9" width="12.28515625" customWidth="1"/>
    <col min="10" max="11" width="6.42578125" customWidth="1"/>
    <col min="12" max="14" width="0.7109375" customWidth="1"/>
    <col min="15" max="17" width="6.42578125" customWidth="1"/>
    <col min="18" max="18" width="21.85546875" customWidth="1"/>
    <col min="19" max="20" width="5" customWidth="1"/>
    <col min="21" max="25" width="6.28515625" customWidth="1"/>
    <col min="26" max="26" width="48" customWidth="1"/>
    <col min="27" max="27" width="8" customWidth="1"/>
    <col min="28" max="28" width="8" style="8" customWidth="1"/>
    <col min="29" max="29" width="8" style="1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110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9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19715.7</v>
      </c>
      <c r="F5" s="4">
        <f>SUM(F6:F499)</f>
        <v>33627.600000000006</v>
      </c>
      <c r="G5" s="6"/>
      <c r="H5" s="1"/>
      <c r="I5" s="1"/>
      <c r="J5" s="4">
        <f t="shared" ref="J5:Q5" si="0">SUM(J6:J499)</f>
        <v>19157.900000000001</v>
      </c>
      <c r="K5" s="4">
        <f t="shared" si="0"/>
        <v>557.79999999999984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3943.1400000000003</v>
      </c>
      <c r="P5" s="4">
        <f t="shared" si="0"/>
        <v>20176.300000000003</v>
      </c>
      <c r="Q5" s="4">
        <f t="shared" si="0"/>
        <v>0</v>
      </c>
      <c r="R5" s="1"/>
      <c r="S5" s="1"/>
      <c r="T5" s="1"/>
      <c r="U5" s="4">
        <f>SUM(U6:U499)</f>
        <v>3431.1400000000003</v>
      </c>
      <c r="V5" s="4">
        <f>SUM(V6:V499)</f>
        <v>3849.3400000000006</v>
      </c>
      <c r="W5" s="4">
        <f>SUM(W6:W499)</f>
        <v>3552.1799999999994</v>
      </c>
      <c r="X5" s="4">
        <f>SUM(X6:X499)</f>
        <v>2954.86</v>
      </c>
      <c r="Y5" s="4">
        <f>SUM(Y6:Y499)</f>
        <v>3215.8399999999997</v>
      </c>
      <c r="Z5" s="1"/>
      <c r="AA5" s="4">
        <f>SUM(AA6:AA499)</f>
        <v>10038.186000000002</v>
      </c>
      <c r="AB5" s="6"/>
      <c r="AC5" s="11">
        <f>SUM(AC6:AC499)</f>
        <v>0</v>
      </c>
      <c r="AD5" s="4">
        <f>SUM(AD6:AD499)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3" t="s">
        <v>32</v>
      </c>
      <c r="B6" s="23" t="s">
        <v>33</v>
      </c>
      <c r="C6" s="23"/>
      <c r="D6" s="23"/>
      <c r="E6" s="23"/>
      <c r="F6" s="23"/>
      <c r="G6" s="24">
        <v>0</v>
      </c>
      <c r="H6" s="23" t="e">
        <v>#N/A</v>
      </c>
      <c r="I6" s="23" t="s">
        <v>34</v>
      </c>
      <c r="J6" s="23"/>
      <c r="K6" s="23">
        <f t="shared" ref="K6:K37" si="1">E6-J6</f>
        <v>0</v>
      </c>
      <c r="L6" s="23"/>
      <c r="M6" s="23"/>
      <c r="N6" s="23"/>
      <c r="O6" s="23">
        <f>E6/5</f>
        <v>0</v>
      </c>
      <c r="P6" s="25"/>
      <c r="Q6" s="25"/>
      <c r="R6" s="23"/>
      <c r="S6" s="23" t="e">
        <f>(F6+P6)/O6</f>
        <v>#DIV/0!</v>
      </c>
      <c r="T6" s="23" t="e">
        <f>F6/O6</f>
        <v>#DIV/0!</v>
      </c>
      <c r="U6" s="23">
        <v>0</v>
      </c>
      <c r="V6" s="23">
        <v>0</v>
      </c>
      <c r="W6" s="23">
        <v>0</v>
      </c>
      <c r="X6" s="23">
        <v>0</v>
      </c>
      <c r="Y6" s="23">
        <v>3.4</v>
      </c>
      <c r="Z6" s="23" t="s">
        <v>35</v>
      </c>
      <c r="AA6" s="23">
        <f t="shared" ref="AA6:AA37" si="2">P6*G6</f>
        <v>0</v>
      </c>
      <c r="AB6" s="24">
        <v>0</v>
      </c>
      <c r="AC6" s="26"/>
      <c r="AD6" s="23"/>
      <c r="AE6" s="23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3" t="s">
        <v>36</v>
      </c>
      <c r="B7" s="23" t="s">
        <v>33</v>
      </c>
      <c r="C7" s="23"/>
      <c r="D7" s="23"/>
      <c r="E7" s="23"/>
      <c r="F7" s="23"/>
      <c r="G7" s="24">
        <v>0</v>
      </c>
      <c r="H7" s="23" t="e">
        <v>#N/A</v>
      </c>
      <c r="I7" s="23" t="s">
        <v>34</v>
      </c>
      <c r="J7" s="23"/>
      <c r="K7" s="23">
        <f t="shared" si="1"/>
        <v>0</v>
      </c>
      <c r="L7" s="23"/>
      <c r="M7" s="23"/>
      <c r="N7" s="23"/>
      <c r="O7" s="23">
        <f t="shared" ref="O7:O70" si="3">E7/5</f>
        <v>0</v>
      </c>
      <c r="P7" s="25"/>
      <c r="Q7" s="25"/>
      <c r="R7" s="23"/>
      <c r="S7" s="23" t="e">
        <f t="shared" ref="S7:S70" si="4">(F7+P7)/O7</f>
        <v>#DIV/0!</v>
      </c>
      <c r="T7" s="23" t="e">
        <f t="shared" ref="T7:T70" si="5">F7/O7</f>
        <v>#DIV/0!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 t="s">
        <v>35</v>
      </c>
      <c r="AA7" s="23">
        <f t="shared" si="2"/>
        <v>0</v>
      </c>
      <c r="AB7" s="24">
        <v>0</v>
      </c>
      <c r="AC7" s="26"/>
      <c r="AD7" s="23"/>
      <c r="AE7" s="23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221</v>
      </c>
      <c r="D8" s="1">
        <v>2333</v>
      </c>
      <c r="E8" s="1">
        <v>910</v>
      </c>
      <c r="F8" s="1">
        <v>1499</v>
      </c>
      <c r="G8" s="6">
        <v>0.3</v>
      </c>
      <c r="H8" s="1">
        <v>180</v>
      </c>
      <c r="I8" s="1" t="s">
        <v>34</v>
      </c>
      <c r="J8" s="1">
        <v>969</v>
      </c>
      <c r="K8" s="1">
        <f t="shared" si="1"/>
        <v>-59</v>
      </c>
      <c r="L8" s="1"/>
      <c r="M8" s="1"/>
      <c r="N8" s="1"/>
      <c r="O8" s="1">
        <f t="shared" si="3"/>
        <v>182</v>
      </c>
      <c r="P8" s="5">
        <f>14*O8-F8</f>
        <v>1049</v>
      </c>
      <c r="Q8" s="5"/>
      <c r="R8" s="1"/>
      <c r="S8" s="1">
        <f t="shared" si="4"/>
        <v>14</v>
      </c>
      <c r="T8" s="1">
        <f t="shared" si="5"/>
        <v>8.2362637362637354</v>
      </c>
      <c r="U8" s="1">
        <v>160.19999999999999</v>
      </c>
      <c r="V8" s="1">
        <v>200.6</v>
      </c>
      <c r="W8" s="1">
        <v>144.4</v>
      </c>
      <c r="X8" s="1">
        <v>133.80000000000001</v>
      </c>
      <c r="Y8" s="1">
        <v>137.4</v>
      </c>
      <c r="Z8" s="1"/>
      <c r="AA8" s="1">
        <f t="shared" si="2"/>
        <v>314.7</v>
      </c>
      <c r="AB8" s="6">
        <v>12</v>
      </c>
      <c r="AC8" s="9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3" t="s">
        <v>38</v>
      </c>
      <c r="B9" s="23" t="s">
        <v>33</v>
      </c>
      <c r="C9" s="23"/>
      <c r="D9" s="23"/>
      <c r="E9" s="23"/>
      <c r="F9" s="23"/>
      <c r="G9" s="24">
        <v>0</v>
      </c>
      <c r="H9" s="23" t="e">
        <v>#N/A</v>
      </c>
      <c r="I9" s="23" t="s">
        <v>34</v>
      </c>
      <c r="J9" s="23"/>
      <c r="K9" s="23">
        <f t="shared" si="1"/>
        <v>0</v>
      </c>
      <c r="L9" s="23"/>
      <c r="M9" s="23"/>
      <c r="N9" s="23"/>
      <c r="O9" s="23">
        <f t="shared" si="3"/>
        <v>0</v>
      </c>
      <c r="P9" s="25"/>
      <c r="Q9" s="25"/>
      <c r="R9" s="23"/>
      <c r="S9" s="23" t="e">
        <f t="shared" si="4"/>
        <v>#DIV/0!</v>
      </c>
      <c r="T9" s="23" t="e">
        <f t="shared" si="5"/>
        <v>#DIV/0!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 t="s">
        <v>35</v>
      </c>
      <c r="AA9" s="23">
        <f t="shared" si="2"/>
        <v>0</v>
      </c>
      <c r="AB9" s="24">
        <v>0</v>
      </c>
      <c r="AC9" s="26"/>
      <c r="AD9" s="23"/>
      <c r="AE9" s="23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845</v>
      </c>
      <c r="D10" s="1">
        <v>2712</v>
      </c>
      <c r="E10" s="1">
        <v>1184</v>
      </c>
      <c r="F10" s="1">
        <v>2199</v>
      </c>
      <c r="G10" s="6">
        <v>0.3</v>
      </c>
      <c r="H10" s="1">
        <v>180</v>
      </c>
      <c r="I10" s="1" t="s">
        <v>34</v>
      </c>
      <c r="J10" s="1">
        <v>1170</v>
      </c>
      <c r="K10" s="1">
        <f t="shared" si="1"/>
        <v>14</v>
      </c>
      <c r="L10" s="1"/>
      <c r="M10" s="1"/>
      <c r="N10" s="1"/>
      <c r="O10" s="1">
        <f t="shared" si="3"/>
        <v>236.8</v>
      </c>
      <c r="P10" s="5">
        <f>14*O10-F10</f>
        <v>1116.2000000000003</v>
      </c>
      <c r="Q10" s="5"/>
      <c r="R10" s="1"/>
      <c r="S10" s="1">
        <f t="shared" si="4"/>
        <v>14</v>
      </c>
      <c r="T10" s="1">
        <f t="shared" si="5"/>
        <v>9.2863175675675667</v>
      </c>
      <c r="U10" s="1">
        <v>226.2</v>
      </c>
      <c r="V10" s="1">
        <v>211.4</v>
      </c>
      <c r="W10" s="1">
        <v>220</v>
      </c>
      <c r="X10" s="1">
        <v>195.4</v>
      </c>
      <c r="Y10" s="1">
        <v>197.6</v>
      </c>
      <c r="Z10" s="1"/>
      <c r="AA10" s="1">
        <f t="shared" si="2"/>
        <v>334.86000000000007</v>
      </c>
      <c r="AB10" s="6">
        <v>12</v>
      </c>
      <c r="AC10" s="9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3" t="s">
        <v>40</v>
      </c>
      <c r="B11" s="23" t="s">
        <v>33</v>
      </c>
      <c r="C11" s="23"/>
      <c r="D11" s="23"/>
      <c r="E11" s="23"/>
      <c r="F11" s="23"/>
      <c r="G11" s="24">
        <v>0</v>
      </c>
      <c r="H11" s="23" t="e">
        <v>#N/A</v>
      </c>
      <c r="I11" s="23" t="s">
        <v>34</v>
      </c>
      <c r="J11" s="23"/>
      <c r="K11" s="23">
        <f t="shared" si="1"/>
        <v>0</v>
      </c>
      <c r="L11" s="23"/>
      <c r="M11" s="23"/>
      <c r="N11" s="23"/>
      <c r="O11" s="23">
        <f t="shared" si="3"/>
        <v>0</v>
      </c>
      <c r="P11" s="25"/>
      <c r="Q11" s="25"/>
      <c r="R11" s="23"/>
      <c r="S11" s="23" t="e">
        <f t="shared" si="4"/>
        <v>#DIV/0!</v>
      </c>
      <c r="T11" s="23" t="e">
        <f t="shared" si="5"/>
        <v>#DIV/0!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 t="s">
        <v>35</v>
      </c>
      <c r="AA11" s="23">
        <f t="shared" si="2"/>
        <v>0</v>
      </c>
      <c r="AB11" s="24">
        <v>0</v>
      </c>
      <c r="AC11" s="26"/>
      <c r="AD11" s="23"/>
      <c r="AE11" s="23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41</v>
      </c>
      <c r="B12" s="23" t="s">
        <v>33</v>
      </c>
      <c r="C12" s="23"/>
      <c r="D12" s="23"/>
      <c r="E12" s="23"/>
      <c r="F12" s="23"/>
      <c r="G12" s="24">
        <v>0</v>
      </c>
      <c r="H12" s="23" t="e">
        <v>#N/A</v>
      </c>
      <c r="I12" s="23" t="s">
        <v>34</v>
      </c>
      <c r="J12" s="23"/>
      <c r="K12" s="23">
        <f t="shared" si="1"/>
        <v>0</v>
      </c>
      <c r="L12" s="23"/>
      <c r="M12" s="23"/>
      <c r="N12" s="23"/>
      <c r="O12" s="23">
        <f t="shared" si="3"/>
        <v>0</v>
      </c>
      <c r="P12" s="25"/>
      <c r="Q12" s="25"/>
      <c r="R12" s="23"/>
      <c r="S12" s="23" t="e">
        <f t="shared" si="4"/>
        <v>#DIV/0!</v>
      </c>
      <c r="T12" s="23" t="e">
        <f t="shared" si="5"/>
        <v>#DIV/0!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 t="s">
        <v>35</v>
      </c>
      <c r="AA12" s="23">
        <f t="shared" si="2"/>
        <v>0</v>
      </c>
      <c r="AB12" s="24">
        <v>0</v>
      </c>
      <c r="AC12" s="26"/>
      <c r="AD12" s="23"/>
      <c r="AE12" s="23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456.5</v>
      </c>
      <c r="D13" s="1">
        <v>82.5</v>
      </c>
      <c r="E13" s="1">
        <v>192.5</v>
      </c>
      <c r="F13" s="1">
        <v>319</v>
      </c>
      <c r="G13" s="6">
        <v>1</v>
      </c>
      <c r="H13" s="1">
        <v>180</v>
      </c>
      <c r="I13" s="1" t="s">
        <v>34</v>
      </c>
      <c r="J13" s="1">
        <v>246</v>
      </c>
      <c r="K13" s="1">
        <f t="shared" si="1"/>
        <v>-53.5</v>
      </c>
      <c r="L13" s="1"/>
      <c r="M13" s="1"/>
      <c r="N13" s="1"/>
      <c r="O13" s="1">
        <f t="shared" si="3"/>
        <v>38.5</v>
      </c>
      <c r="P13" s="5">
        <f>14*O13-F13</f>
        <v>220</v>
      </c>
      <c r="Q13" s="5"/>
      <c r="R13" s="1"/>
      <c r="S13" s="1">
        <f t="shared" si="4"/>
        <v>14</v>
      </c>
      <c r="T13" s="1">
        <f t="shared" si="5"/>
        <v>8.2857142857142865</v>
      </c>
      <c r="U13" s="1">
        <v>34.1</v>
      </c>
      <c r="V13" s="1">
        <v>19.8</v>
      </c>
      <c r="W13" s="1">
        <v>58.3</v>
      </c>
      <c r="X13" s="1">
        <v>27.5</v>
      </c>
      <c r="Y13" s="1">
        <v>33</v>
      </c>
      <c r="Z13" s="1"/>
      <c r="AA13" s="1">
        <f t="shared" si="2"/>
        <v>220</v>
      </c>
      <c r="AB13" s="6">
        <v>5.5</v>
      </c>
      <c r="AC13" s="9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3" t="s">
        <v>44</v>
      </c>
      <c r="B14" s="23" t="s">
        <v>43</v>
      </c>
      <c r="C14" s="23"/>
      <c r="D14" s="23"/>
      <c r="E14" s="23"/>
      <c r="F14" s="23"/>
      <c r="G14" s="24">
        <v>0</v>
      </c>
      <c r="H14" s="23" t="e">
        <v>#N/A</v>
      </c>
      <c r="I14" s="23" t="s">
        <v>34</v>
      </c>
      <c r="J14" s="23"/>
      <c r="K14" s="23">
        <f t="shared" si="1"/>
        <v>0</v>
      </c>
      <c r="L14" s="23"/>
      <c r="M14" s="23"/>
      <c r="N14" s="23"/>
      <c r="O14" s="23">
        <f t="shared" si="3"/>
        <v>0</v>
      </c>
      <c r="P14" s="25"/>
      <c r="Q14" s="25"/>
      <c r="R14" s="23"/>
      <c r="S14" s="23" t="e">
        <f t="shared" si="4"/>
        <v>#DIV/0!</v>
      </c>
      <c r="T14" s="23" t="e">
        <f t="shared" si="5"/>
        <v>#DIV/0!</v>
      </c>
      <c r="U14" s="23">
        <v>0</v>
      </c>
      <c r="V14" s="23">
        <v>0</v>
      </c>
      <c r="W14" s="23">
        <v>0</v>
      </c>
      <c r="X14" s="23">
        <v>0</v>
      </c>
      <c r="Y14" s="23">
        <v>3.6</v>
      </c>
      <c r="Z14" s="23" t="s">
        <v>35</v>
      </c>
      <c r="AA14" s="23">
        <f t="shared" si="2"/>
        <v>0</v>
      </c>
      <c r="AB14" s="24">
        <v>0</v>
      </c>
      <c r="AC14" s="26"/>
      <c r="AD14" s="23"/>
      <c r="AE14" s="23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43</v>
      </c>
      <c r="C15" s="1">
        <v>33.299999999999997</v>
      </c>
      <c r="D15" s="1">
        <v>7.4</v>
      </c>
      <c r="E15" s="1">
        <v>3.7</v>
      </c>
      <c r="F15" s="1">
        <v>37</v>
      </c>
      <c r="G15" s="6">
        <v>1</v>
      </c>
      <c r="H15" s="1">
        <v>180</v>
      </c>
      <c r="I15" s="1" t="s">
        <v>34</v>
      </c>
      <c r="J15" s="1">
        <v>3</v>
      </c>
      <c r="K15" s="1">
        <f t="shared" si="1"/>
        <v>0.70000000000000018</v>
      </c>
      <c r="L15" s="1"/>
      <c r="M15" s="1"/>
      <c r="N15" s="1"/>
      <c r="O15" s="1">
        <f t="shared" si="3"/>
        <v>0.74</v>
      </c>
      <c r="P15" s="5"/>
      <c r="Q15" s="5"/>
      <c r="R15" s="1"/>
      <c r="S15" s="1">
        <f t="shared" si="4"/>
        <v>50</v>
      </c>
      <c r="T15" s="1">
        <f t="shared" si="5"/>
        <v>50</v>
      </c>
      <c r="U15" s="1">
        <v>0</v>
      </c>
      <c r="V15" s="1">
        <v>2.96</v>
      </c>
      <c r="W15" s="1">
        <v>3.7</v>
      </c>
      <c r="X15" s="1">
        <v>2.2200000000000002</v>
      </c>
      <c r="Y15" s="1">
        <v>1.48</v>
      </c>
      <c r="Z15" s="21" t="s">
        <v>107</v>
      </c>
      <c r="AA15" s="1">
        <f t="shared" si="2"/>
        <v>0</v>
      </c>
      <c r="AB15" s="6">
        <v>3.7</v>
      </c>
      <c r="AC15" s="9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3" t="s">
        <v>46</v>
      </c>
      <c r="B16" s="23" t="s">
        <v>43</v>
      </c>
      <c r="C16" s="23">
        <v>913.9</v>
      </c>
      <c r="D16" s="23"/>
      <c r="E16" s="23">
        <v>22.2</v>
      </c>
      <c r="F16" s="23">
        <v>891.7</v>
      </c>
      <c r="G16" s="24">
        <v>0</v>
      </c>
      <c r="H16" s="23" t="e">
        <v>#N/A</v>
      </c>
      <c r="I16" s="23" t="s">
        <v>34</v>
      </c>
      <c r="J16" s="23">
        <v>21.5</v>
      </c>
      <c r="K16" s="23">
        <f t="shared" si="1"/>
        <v>0.69999999999999929</v>
      </c>
      <c r="L16" s="23"/>
      <c r="M16" s="23"/>
      <c r="N16" s="23"/>
      <c r="O16" s="23">
        <f t="shared" si="3"/>
        <v>4.4399999999999995</v>
      </c>
      <c r="P16" s="25"/>
      <c r="Q16" s="25"/>
      <c r="R16" s="23"/>
      <c r="S16" s="23">
        <f t="shared" si="4"/>
        <v>200.83333333333337</v>
      </c>
      <c r="T16" s="23">
        <f t="shared" si="5"/>
        <v>200.83333333333337</v>
      </c>
      <c r="U16" s="23">
        <v>2.96</v>
      </c>
      <c r="V16" s="23">
        <v>10.36</v>
      </c>
      <c r="W16" s="23">
        <v>7.4</v>
      </c>
      <c r="X16" s="23">
        <v>2.96</v>
      </c>
      <c r="Y16" s="23">
        <v>5.18</v>
      </c>
      <c r="Z16" s="27" t="s">
        <v>111</v>
      </c>
      <c r="AA16" s="23">
        <f t="shared" si="2"/>
        <v>0</v>
      </c>
      <c r="AB16" s="24">
        <v>0</v>
      </c>
      <c r="AC16" s="26"/>
      <c r="AD16" s="23"/>
      <c r="AE16" s="23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47</v>
      </c>
      <c r="B17" s="23" t="s">
        <v>43</v>
      </c>
      <c r="C17" s="23"/>
      <c r="D17" s="23"/>
      <c r="E17" s="23"/>
      <c r="F17" s="23"/>
      <c r="G17" s="24">
        <v>0</v>
      </c>
      <c r="H17" s="23" t="e">
        <v>#N/A</v>
      </c>
      <c r="I17" s="23" t="s">
        <v>34</v>
      </c>
      <c r="J17" s="23"/>
      <c r="K17" s="23">
        <f t="shared" si="1"/>
        <v>0</v>
      </c>
      <c r="L17" s="23"/>
      <c r="M17" s="23"/>
      <c r="N17" s="23"/>
      <c r="O17" s="23">
        <f t="shared" si="3"/>
        <v>0</v>
      </c>
      <c r="P17" s="25"/>
      <c r="Q17" s="25"/>
      <c r="R17" s="23"/>
      <c r="S17" s="23" t="e">
        <f t="shared" si="4"/>
        <v>#DIV/0!</v>
      </c>
      <c r="T17" s="23" t="e">
        <f t="shared" si="5"/>
        <v>#DIV/0!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 t="s">
        <v>35</v>
      </c>
      <c r="AA17" s="23">
        <f t="shared" si="2"/>
        <v>0</v>
      </c>
      <c r="AB17" s="24">
        <v>0</v>
      </c>
      <c r="AC17" s="26"/>
      <c r="AD17" s="23"/>
      <c r="AE17" s="23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9" t="s">
        <v>48</v>
      </c>
      <c r="B18" s="23" t="s">
        <v>33</v>
      </c>
      <c r="C18" s="23"/>
      <c r="D18" s="23"/>
      <c r="E18" s="23"/>
      <c r="F18" s="23"/>
      <c r="G18" s="24">
        <v>0</v>
      </c>
      <c r="H18" s="23" t="e">
        <v>#N/A</v>
      </c>
      <c r="I18" s="23" t="s">
        <v>34</v>
      </c>
      <c r="J18" s="23"/>
      <c r="K18" s="23">
        <f t="shared" si="1"/>
        <v>0</v>
      </c>
      <c r="L18" s="23"/>
      <c r="M18" s="23"/>
      <c r="N18" s="23"/>
      <c r="O18" s="23">
        <f t="shared" si="3"/>
        <v>0</v>
      </c>
      <c r="P18" s="25"/>
      <c r="Q18" s="25"/>
      <c r="R18" s="23"/>
      <c r="S18" s="23" t="e">
        <f t="shared" si="4"/>
        <v>#DIV/0!</v>
      </c>
      <c r="T18" s="23" t="e">
        <f t="shared" si="5"/>
        <v>#DIV/0!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 t="s">
        <v>35</v>
      </c>
      <c r="AA18" s="23">
        <f t="shared" si="2"/>
        <v>0</v>
      </c>
      <c r="AB18" s="24">
        <v>0</v>
      </c>
      <c r="AC18" s="26"/>
      <c r="AD18" s="23"/>
      <c r="AE18" s="23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3" t="s">
        <v>49</v>
      </c>
      <c r="B19" s="23" t="s">
        <v>33</v>
      </c>
      <c r="C19" s="23"/>
      <c r="D19" s="23"/>
      <c r="E19" s="23"/>
      <c r="F19" s="23"/>
      <c r="G19" s="24">
        <v>0</v>
      </c>
      <c r="H19" s="23" t="e">
        <v>#N/A</v>
      </c>
      <c r="I19" s="23" t="s">
        <v>34</v>
      </c>
      <c r="J19" s="23"/>
      <c r="K19" s="23">
        <f t="shared" si="1"/>
        <v>0</v>
      </c>
      <c r="L19" s="23"/>
      <c r="M19" s="23"/>
      <c r="N19" s="23"/>
      <c r="O19" s="23">
        <f t="shared" si="3"/>
        <v>0</v>
      </c>
      <c r="P19" s="25"/>
      <c r="Q19" s="25"/>
      <c r="R19" s="23"/>
      <c r="S19" s="23" t="e">
        <f t="shared" si="4"/>
        <v>#DIV/0!</v>
      </c>
      <c r="T19" s="23" t="e">
        <f t="shared" si="5"/>
        <v>#DIV/0!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 t="s">
        <v>35</v>
      </c>
      <c r="AA19" s="23">
        <f t="shared" si="2"/>
        <v>0</v>
      </c>
      <c r="AB19" s="24">
        <v>0</v>
      </c>
      <c r="AC19" s="26"/>
      <c r="AD19" s="23"/>
      <c r="AE19" s="23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43</v>
      </c>
      <c r="C20" s="1">
        <v>155.30000000000001</v>
      </c>
      <c r="D20" s="1">
        <v>625.29999999999995</v>
      </c>
      <c r="E20" s="1">
        <v>248</v>
      </c>
      <c r="F20" s="1">
        <v>506.7</v>
      </c>
      <c r="G20" s="6">
        <v>1</v>
      </c>
      <c r="H20" s="1">
        <v>180</v>
      </c>
      <c r="I20" s="1" t="s">
        <v>34</v>
      </c>
      <c r="J20" s="1">
        <v>249.1</v>
      </c>
      <c r="K20" s="1">
        <f t="shared" si="1"/>
        <v>-1.0999999999999943</v>
      </c>
      <c r="L20" s="1"/>
      <c r="M20" s="1"/>
      <c r="N20" s="1"/>
      <c r="O20" s="1">
        <f t="shared" si="3"/>
        <v>49.6</v>
      </c>
      <c r="P20" s="5">
        <f t="shared" ref="P20:P22" si="6">14*O20-F20</f>
        <v>187.7</v>
      </c>
      <c r="Q20" s="5"/>
      <c r="R20" s="1"/>
      <c r="S20" s="1">
        <f t="shared" si="4"/>
        <v>14</v>
      </c>
      <c r="T20" s="1">
        <f t="shared" si="5"/>
        <v>10.215725806451612</v>
      </c>
      <c r="U20" s="1">
        <v>50.32</v>
      </c>
      <c r="V20" s="1">
        <v>59.220000000000013</v>
      </c>
      <c r="W20" s="1">
        <v>52.54</v>
      </c>
      <c r="X20" s="1">
        <v>54.02</v>
      </c>
      <c r="Y20" s="1">
        <v>55.5</v>
      </c>
      <c r="Z20" s="1"/>
      <c r="AA20" s="1">
        <f t="shared" si="2"/>
        <v>187.7</v>
      </c>
      <c r="AB20" s="6">
        <v>3.7</v>
      </c>
      <c r="AC20" s="9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43</v>
      </c>
      <c r="C21" s="1">
        <v>64.8</v>
      </c>
      <c r="D21" s="1">
        <v>82.8</v>
      </c>
      <c r="E21" s="1">
        <v>45</v>
      </c>
      <c r="F21" s="1">
        <v>86</v>
      </c>
      <c r="G21" s="6">
        <v>1</v>
      </c>
      <c r="H21" s="1">
        <v>180</v>
      </c>
      <c r="I21" s="1" t="s">
        <v>34</v>
      </c>
      <c r="J21" s="1">
        <v>45</v>
      </c>
      <c r="K21" s="1">
        <f t="shared" si="1"/>
        <v>0</v>
      </c>
      <c r="L21" s="1"/>
      <c r="M21" s="1"/>
      <c r="N21" s="1"/>
      <c r="O21" s="1">
        <f t="shared" si="3"/>
        <v>9</v>
      </c>
      <c r="P21" s="5">
        <f t="shared" si="6"/>
        <v>40</v>
      </c>
      <c r="Q21" s="5"/>
      <c r="R21" s="1"/>
      <c r="S21" s="1">
        <f t="shared" si="4"/>
        <v>14</v>
      </c>
      <c r="T21" s="1">
        <f t="shared" si="5"/>
        <v>9.5555555555555554</v>
      </c>
      <c r="U21" s="1">
        <v>8.7200000000000006</v>
      </c>
      <c r="V21" s="1">
        <v>4.68</v>
      </c>
      <c r="W21" s="1">
        <v>10.08</v>
      </c>
      <c r="X21" s="1">
        <v>2.88</v>
      </c>
      <c r="Y21" s="1">
        <v>4.68</v>
      </c>
      <c r="Z21" s="1"/>
      <c r="AA21" s="1">
        <f t="shared" si="2"/>
        <v>40</v>
      </c>
      <c r="AB21" s="6">
        <v>1.8</v>
      </c>
      <c r="AC21" s="9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33</v>
      </c>
      <c r="C22" s="1">
        <v>259</v>
      </c>
      <c r="D22" s="1">
        <v>2148</v>
      </c>
      <c r="E22" s="1">
        <v>872</v>
      </c>
      <c r="F22" s="1">
        <v>1391</v>
      </c>
      <c r="G22" s="6">
        <v>0.25</v>
      </c>
      <c r="H22" s="1">
        <v>180</v>
      </c>
      <c r="I22" s="1" t="s">
        <v>34</v>
      </c>
      <c r="J22" s="1">
        <v>951</v>
      </c>
      <c r="K22" s="1">
        <f t="shared" si="1"/>
        <v>-79</v>
      </c>
      <c r="L22" s="1"/>
      <c r="M22" s="1"/>
      <c r="N22" s="1"/>
      <c r="O22" s="1">
        <f t="shared" si="3"/>
        <v>174.4</v>
      </c>
      <c r="P22" s="5">
        <f t="shared" si="6"/>
        <v>1050.5999999999999</v>
      </c>
      <c r="Q22" s="5"/>
      <c r="R22" s="1"/>
      <c r="S22" s="1">
        <f t="shared" si="4"/>
        <v>13.999999999999998</v>
      </c>
      <c r="T22" s="1">
        <f t="shared" si="5"/>
        <v>7.9759174311926602</v>
      </c>
      <c r="U22" s="1">
        <v>141.6</v>
      </c>
      <c r="V22" s="1">
        <v>200.4</v>
      </c>
      <c r="W22" s="1">
        <v>140.6</v>
      </c>
      <c r="X22" s="1">
        <v>156.4</v>
      </c>
      <c r="Y22" s="1">
        <v>132.19999999999999</v>
      </c>
      <c r="Z22" s="1"/>
      <c r="AA22" s="1">
        <f t="shared" si="2"/>
        <v>262.64999999999998</v>
      </c>
      <c r="AB22" s="6">
        <v>6</v>
      </c>
      <c r="AC22" s="9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53</v>
      </c>
      <c r="B23" s="23" t="s">
        <v>33</v>
      </c>
      <c r="C23" s="23"/>
      <c r="D23" s="23"/>
      <c r="E23" s="23"/>
      <c r="F23" s="23"/>
      <c r="G23" s="24">
        <v>0</v>
      </c>
      <c r="H23" s="23" t="e">
        <v>#N/A</v>
      </c>
      <c r="I23" s="23" t="s">
        <v>34</v>
      </c>
      <c r="J23" s="23"/>
      <c r="K23" s="23">
        <f t="shared" si="1"/>
        <v>0</v>
      </c>
      <c r="L23" s="23"/>
      <c r="M23" s="23"/>
      <c r="N23" s="23"/>
      <c r="O23" s="23">
        <f t="shared" si="3"/>
        <v>0</v>
      </c>
      <c r="P23" s="25"/>
      <c r="Q23" s="25"/>
      <c r="R23" s="23"/>
      <c r="S23" s="23" t="e">
        <f t="shared" si="4"/>
        <v>#DIV/0!</v>
      </c>
      <c r="T23" s="23" t="e">
        <f t="shared" si="5"/>
        <v>#DIV/0!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 t="s">
        <v>35</v>
      </c>
      <c r="AA23" s="23">
        <f t="shared" si="2"/>
        <v>0</v>
      </c>
      <c r="AB23" s="24">
        <v>0</v>
      </c>
      <c r="AC23" s="26"/>
      <c r="AD23" s="23"/>
      <c r="AE23" s="23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54</v>
      </c>
      <c r="B24" s="23" t="s">
        <v>33</v>
      </c>
      <c r="C24" s="23"/>
      <c r="D24" s="23"/>
      <c r="E24" s="23"/>
      <c r="F24" s="23"/>
      <c r="G24" s="24">
        <v>0</v>
      </c>
      <c r="H24" s="23" t="e">
        <v>#N/A</v>
      </c>
      <c r="I24" s="23" t="s">
        <v>34</v>
      </c>
      <c r="J24" s="23"/>
      <c r="K24" s="23">
        <f t="shared" si="1"/>
        <v>0</v>
      </c>
      <c r="L24" s="23"/>
      <c r="M24" s="23"/>
      <c r="N24" s="23"/>
      <c r="O24" s="23">
        <f t="shared" si="3"/>
        <v>0</v>
      </c>
      <c r="P24" s="25"/>
      <c r="Q24" s="25"/>
      <c r="R24" s="23"/>
      <c r="S24" s="23" t="e">
        <f t="shared" si="4"/>
        <v>#DIV/0!</v>
      </c>
      <c r="T24" s="23" t="e">
        <f t="shared" si="5"/>
        <v>#DIV/0!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 t="s">
        <v>35</v>
      </c>
      <c r="AA24" s="23">
        <f t="shared" si="2"/>
        <v>0</v>
      </c>
      <c r="AB24" s="24">
        <v>0</v>
      </c>
      <c r="AC24" s="26"/>
      <c r="AD24" s="23"/>
      <c r="AE24" s="23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43</v>
      </c>
      <c r="C25" s="1">
        <v>228</v>
      </c>
      <c r="D25" s="1">
        <v>1368</v>
      </c>
      <c r="E25" s="1">
        <v>408</v>
      </c>
      <c r="F25" s="1">
        <v>1122</v>
      </c>
      <c r="G25" s="6">
        <v>1</v>
      </c>
      <c r="H25" s="1">
        <v>180</v>
      </c>
      <c r="I25" s="1" t="s">
        <v>34</v>
      </c>
      <c r="J25" s="1">
        <v>407</v>
      </c>
      <c r="K25" s="1">
        <f t="shared" si="1"/>
        <v>1</v>
      </c>
      <c r="L25" s="1"/>
      <c r="M25" s="1"/>
      <c r="N25" s="1"/>
      <c r="O25" s="1">
        <f t="shared" si="3"/>
        <v>81.599999999999994</v>
      </c>
      <c r="P25" s="5">
        <f>14*O25-F25</f>
        <v>20.399999999999864</v>
      </c>
      <c r="Q25" s="5"/>
      <c r="R25" s="1"/>
      <c r="S25" s="1">
        <f t="shared" si="4"/>
        <v>14</v>
      </c>
      <c r="T25" s="1">
        <f t="shared" si="5"/>
        <v>13.750000000000002</v>
      </c>
      <c r="U25" s="1">
        <v>102</v>
      </c>
      <c r="V25" s="1">
        <v>97.2</v>
      </c>
      <c r="W25" s="1">
        <v>91.2</v>
      </c>
      <c r="X25" s="1">
        <v>76.8</v>
      </c>
      <c r="Y25" s="1">
        <v>70.8</v>
      </c>
      <c r="Z25" s="1"/>
      <c r="AA25" s="1">
        <f t="shared" si="2"/>
        <v>20.399999999999864</v>
      </c>
      <c r="AB25" s="6">
        <v>6</v>
      </c>
      <c r="AC25" s="9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3" t="s">
        <v>56</v>
      </c>
      <c r="B26" s="23" t="s">
        <v>33</v>
      </c>
      <c r="C26" s="23"/>
      <c r="D26" s="23"/>
      <c r="E26" s="23"/>
      <c r="F26" s="23"/>
      <c r="G26" s="24">
        <v>0</v>
      </c>
      <c r="H26" s="23" t="e">
        <v>#N/A</v>
      </c>
      <c r="I26" s="23" t="s">
        <v>34</v>
      </c>
      <c r="J26" s="23"/>
      <c r="K26" s="23">
        <f t="shared" si="1"/>
        <v>0</v>
      </c>
      <c r="L26" s="23"/>
      <c r="M26" s="23"/>
      <c r="N26" s="23"/>
      <c r="O26" s="23">
        <f t="shared" si="3"/>
        <v>0</v>
      </c>
      <c r="P26" s="25"/>
      <c r="Q26" s="25"/>
      <c r="R26" s="23"/>
      <c r="S26" s="23" t="e">
        <f t="shared" si="4"/>
        <v>#DIV/0!</v>
      </c>
      <c r="T26" s="23" t="e">
        <f t="shared" si="5"/>
        <v>#DIV/0!</v>
      </c>
      <c r="U26" s="23">
        <v>0</v>
      </c>
      <c r="V26" s="23">
        <v>0</v>
      </c>
      <c r="W26" s="23">
        <v>0</v>
      </c>
      <c r="X26" s="23">
        <v>0</v>
      </c>
      <c r="Y26" s="23">
        <v>2.4</v>
      </c>
      <c r="Z26" s="23" t="s">
        <v>35</v>
      </c>
      <c r="AA26" s="23">
        <f t="shared" si="2"/>
        <v>0</v>
      </c>
      <c r="AB26" s="24">
        <v>0</v>
      </c>
      <c r="AC26" s="26"/>
      <c r="AD26" s="23"/>
      <c r="AE26" s="23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57</v>
      </c>
      <c r="B27" s="15" t="s">
        <v>33</v>
      </c>
      <c r="C27" s="15">
        <v>673</v>
      </c>
      <c r="D27" s="20">
        <v>1512</v>
      </c>
      <c r="E27" s="22">
        <v>1114</v>
      </c>
      <c r="F27" s="22">
        <v>955</v>
      </c>
      <c r="G27" s="16">
        <v>0</v>
      </c>
      <c r="H27" s="15" t="e">
        <v>#N/A</v>
      </c>
      <c r="I27" s="15" t="s">
        <v>58</v>
      </c>
      <c r="J27" s="15">
        <v>1089</v>
      </c>
      <c r="K27" s="15">
        <f t="shared" si="1"/>
        <v>25</v>
      </c>
      <c r="L27" s="15"/>
      <c r="M27" s="15"/>
      <c r="N27" s="15"/>
      <c r="O27" s="15">
        <f t="shared" si="3"/>
        <v>222.8</v>
      </c>
      <c r="P27" s="17"/>
      <c r="Q27" s="17"/>
      <c r="R27" s="15"/>
      <c r="S27" s="15">
        <f t="shared" si="4"/>
        <v>4.286355475763016</v>
      </c>
      <c r="T27" s="15">
        <f t="shared" si="5"/>
        <v>4.286355475763016</v>
      </c>
      <c r="U27" s="15">
        <v>138.19999999999999</v>
      </c>
      <c r="V27" s="15">
        <v>173</v>
      </c>
      <c r="W27" s="15">
        <v>162.80000000000001</v>
      </c>
      <c r="X27" s="15">
        <v>87</v>
      </c>
      <c r="Y27" s="15">
        <v>0</v>
      </c>
      <c r="Z27" s="19" t="s">
        <v>59</v>
      </c>
      <c r="AA27" s="15">
        <f t="shared" si="2"/>
        <v>0</v>
      </c>
      <c r="AB27" s="16">
        <v>0</v>
      </c>
      <c r="AC27" s="18"/>
      <c r="AD27" s="15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8" t="s">
        <v>60</v>
      </c>
      <c r="B28" s="1" t="s">
        <v>33</v>
      </c>
      <c r="C28" s="1"/>
      <c r="D28" s="1"/>
      <c r="E28" s="22">
        <f>E27</f>
        <v>1114</v>
      </c>
      <c r="F28" s="22">
        <f>F27</f>
        <v>955</v>
      </c>
      <c r="G28" s="6">
        <v>0.25</v>
      </c>
      <c r="H28" s="1">
        <v>180</v>
      </c>
      <c r="I28" s="1" t="s">
        <v>34</v>
      </c>
      <c r="J28" s="1"/>
      <c r="K28" s="1">
        <f t="shared" si="1"/>
        <v>1114</v>
      </c>
      <c r="L28" s="1"/>
      <c r="M28" s="1"/>
      <c r="N28" s="1"/>
      <c r="O28" s="1">
        <f t="shared" si="3"/>
        <v>222.8</v>
      </c>
      <c r="P28" s="5">
        <f t="shared" ref="P28" si="7">14*O28-F28</f>
        <v>2164.2000000000003</v>
      </c>
      <c r="Q28" s="5"/>
      <c r="R28" s="1"/>
      <c r="S28" s="1">
        <f t="shared" si="4"/>
        <v>14</v>
      </c>
      <c r="T28" s="1">
        <f t="shared" si="5"/>
        <v>4.286355475763016</v>
      </c>
      <c r="U28" s="1">
        <v>138.19999999999999</v>
      </c>
      <c r="V28" s="1">
        <v>173</v>
      </c>
      <c r="W28" s="1">
        <v>162.80000000000001</v>
      </c>
      <c r="X28" s="1">
        <v>165</v>
      </c>
      <c r="Y28" s="1">
        <v>160.19999999999999</v>
      </c>
      <c r="Z28" s="1" t="s">
        <v>61</v>
      </c>
      <c r="AA28" s="1">
        <f t="shared" si="2"/>
        <v>541.05000000000007</v>
      </c>
      <c r="AB28" s="6">
        <v>12</v>
      </c>
      <c r="AC28" s="9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372</v>
      </c>
      <c r="D29" s="1">
        <v>1164</v>
      </c>
      <c r="E29" s="1">
        <v>897</v>
      </c>
      <c r="F29" s="1">
        <v>540</v>
      </c>
      <c r="G29" s="6">
        <v>0.25</v>
      </c>
      <c r="H29" s="1">
        <v>180</v>
      </c>
      <c r="I29" s="1" t="s">
        <v>34</v>
      </c>
      <c r="J29" s="1">
        <v>874</v>
      </c>
      <c r="K29" s="1">
        <f t="shared" si="1"/>
        <v>23</v>
      </c>
      <c r="L29" s="1"/>
      <c r="M29" s="1"/>
      <c r="N29" s="1"/>
      <c r="O29" s="1">
        <f t="shared" si="3"/>
        <v>179.4</v>
      </c>
      <c r="P29" s="5">
        <f>13*O29-F29</f>
        <v>1792.2000000000003</v>
      </c>
      <c r="Q29" s="5"/>
      <c r="R29" s="1"/>
      <c r="S29" s="1">
        <f t="shared" si="4"/>
        <v>13.000000000000002</v>
      </c>
      <c r="T29" s="1">
        <f t="shared" si="5"/>
        <v>3.0100334448160533</v>
      </c>
      <c r="U29" s="1">
        <v>90.8</v>
      </c>
      <c r="V29" s="1">
        <v>137</v>
      </c>
      <c r="W29" s="1">
        <v>110.2</v>
      </c>
      <c r="X29" s="1">
        <v>60.4</v>
      </c>
      <c r="Y29" s="1">
        <v>136.19999999999999</v>
      </c>
      <c r="Z29" s="1"/>
      <c r="AA29" s="1">
        <f t="shared" si="2"/>
        <v>448.05000000000007</v>
      </c>
      <c r="AB29" s="6">
        <v>12</v>
      </c>
      <c r="AC29" s="9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3" t="s">
        <v>63</v>
      </c>
      <c r="B30" s="23" t="s">
        <v>33</v>
      </c>
      <c r="C30" s="23"/>
      <c r="D30" s="23"/>
      <c r="E30" s="23"/>
      <c r="F30" s="23"/>
      <c r="G30" s="24">
        <v>0</v>
      </c>
      <c r="H30" s="23" t="e">
        <v>#N/A</v>
      </c>
      <c r="I30" s="23" t="s">
        <v>34</v>
      </c>
      <c r="J30" s="23"/>
      <c r="K30" s="23">
        <f t="shared" si="1"/>
        <v>0</v>
      </c>
      <c r="L30" s="23"/>
      <c r="M30" s="23"/>
      <c r="N30" s="23"/>
      <c r="O30" s="23">
        <f t="shared" si="3"/>
        <v>0</v>
      </c>
      <c r="P30" s="25"/>
      <c r="Q30" s="25"/>
      <c r="R30" s="23"/>
      <c r="S30" s="23" t="e">
        <f t="shared" si="4"/>
        <v>#DIV/0!</v>
      </c>
      <c r="T30" s="23" t="e">
        <f t="shared" si="5"/>
        <v>#DIV/0!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 t="s">
        <v>35</v>
      </c>
      <c r="AA30" s="23">
        <f t="shared" si="2"/>
        <v>0</v>
      </c>
      <c r="AB30" s="24">
        <v>0</v>
      </c>
      <c r="AC30" s="26"/>
      <c r="AD30" s="23"/>
      <c r="AE30" s="23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3" t="s">
        <v>64</v>
      </c>
      <c r="B31" s="23" t="s">
        <v>33</v>
      </c>
      <c r="C31" s="23"/>
      <c r="D31" s="23"/>
      <c r="E31" s="23"/>
      <c r="F31" s="23"/>
      <c r="G31" s="24">
        <v>0</v>
      </c>
      <c r="H31" s="23" t="e">
        <v>#N/A</v>
      </c>
      <c r="I31" s="23" t="s">
        <v>34</v>
      </c>
      <c r="J31" s="23"/>
      <c r="K31" s="23">
        <f t="shared" si="1"/>
        <v>0</v>
      </c>
      <c r="L31" s="23"/>
      <c r="M31" s="23"/>
      <c r="N31" s="23"/>
      <c r="O31" s="23">
        <f t="shared" si="3"/>
        <v>0</v>
      </c>
      <c r="P31" s="25"/>
      <c r="Q31" s="25"/>
      <c r="R31" s="23"/>
      <c r="S31" s="23" t="e">
        <f t="shared" si="4"/>
        <v>#DIV/0!</v>
      </c>
      <c r="T31" s="23" t="e">
        <f t="shared" si="5"/>
        <v>#DIV/0!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 t="s">
        <v>35</v>
      </c>
      <c r="AA31" s="23">
        <f t="shared" si="2"/>
        <v>0</v>
      </c>
      <c r="AB31" s="24">
        <v>0</v>
      </c>
      <c r="AC31" s="26"/>
      <c r="AD31" s="23"/>
      <c r="AE31" s="23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3" t="s">
        <v>65</v>
      </c>
      <c r="B32" s="23" t="s">
        <v>33</v>
      </c>
      <c r="C32" s="23"/>
      <c r="D32" s="23"/>
      <c r="E32" s="23"/>
      <c r="F32" s="23"/>
      <c r="G32" s="24">
        <v>0</v>
      </c>
      <c r="H32" s="23" t="e">
        <v>#N/A</v>
      </c>
      <c r="I32" s="23" t="s">
        <v>34</v>
      </c>
      <c r="J32" s="23"/>
      <c r="K32" s="23">
        <f t="shared" si="1"/>
        <v>0</v>
      </c>
      <c r="L32" s="23"/>
      <c r="M32" s="23"/>
      <c r="N32" s="23"/>
      <c r="O32" s="23">
        <f t="shared" si="3"/>
        <v>0</v>
      </c>
      <c r="P32" s="25"/>
      <c r="Q32" s="25"/>
      <c r="R32" s="23"/>
      <c r="S32" s="23" t="e">
        <f t="shared" si="4"/>
        <v>#DIV/0!</v>
      </c>
      <c r="T32" s="23" t="e">
        <f t="shared" si="5"/>
        <v>#DIV/0!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 t="s">
        <v>35</v>
      </c>
      <c r="AA32" s="23">
        <f t="shared" si="2"/>
        <v>0</v>
      </c>
      <c r="AB32" s="24">
        <v>0</v>
      </c>
      <c r="AC32" s="26"/>
      <c r="AD32" s="23"/>
      <c r="AE32" s="23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3" t="s">
        <v>66</v>
      </c>
      <c r="B33" s="23" t="s">
        <v>33</v>
      </c>
      <c r="C33" s="23"/>
      <c r="D33" s="23"/>
      <c r="E33" s="23"/>
      <c r="F33" s="23"/>
      <c r="G33" s="24">
        <v>0</v>
      </c>
      <c r="H33" s="23" t="e">
        <v>#N/A</v>
      </c>
      <c r="I33" s="23" t="s">
        <v>34</v>
      </c>
      <c r="J33" s="23"/>
      <c r="K33" s="23">
        <f t="shared" si="1"/>
        <v>0</v>
      </c>
      <c r="L33" s="23"/>
      <c r="M33" s="23"/>
      <c r="N33" s="23"/>
      <c r="O33" s="23">
        <f t="shared" si="3"/>
        <v>0</v>
      </c>
      <c r="P33" s="25"/>
      <c r="Q33" s="25"/>
      <c r="R33" s="23"/>
      <c r="S33" s="23" t="e">
        <f t="shared" si="4"/>
        <v>#DIV/0!</v>
      </c>
      <c r="T33" s="23" t="e">
        <f t="shared" si="5"/>
        <v>#DIV/0!</v>
      </c>
      <c r="U33" s="23">
        <v>0</v>
      </c>
      <c r="V33" s="23">
        <v>0</v>
      </c>
      <c r="W33" s="23">
        <v>0</v>
      </c>
      <c r="X33" s="23">
        <v>0</v>
      </c>
      <c r="Y33" s="23">
        <v>3.6</v>
      </c>
      <c r="Z33" s="23" t="s">
        <v>35</v>
      </c>
      <c r="AA33" s="23">
        <f t="shared" si="2"/>
        <v>0</v>
      </c>
      <c r="AB33" s="24">
        <v>0</v>
      </c>
      <c r="AC33" s="26"/>
      <c r="AD33" s="23"/>
      <c r="AE33" s="23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3" t="s">
        <v>67</v>
      </c>
      <c r="B34" s="23" t="s">
        <v>33</v>
      </c>
      <c r="C34" s="23"/>
      <c r="D34" s="23"/>
      <c r="E34" s="23"/>
      <c r="F34" s="23"/>
      <c r="G34" s="24">
        <v>0</v>
      </c>
      <c r="H34" s="23" t="e">
        <v>#N/A</v>
      </c>
      <c r="I34" s="23" t="s">
        <v>34</v>
      </c>
      <c r="J34" s="23"/>
      <c r="K34" s="23">
        <f t="shared" si="1"/>
        <v>0</v>
      </c>
      <c r="L34" s="23"/>
      <c r="M34" s="23"/>
      <c r="N34" s="23"/>
      <c r="O34" s="23">
        <f t="shared" si="3"/>
        <v>0</v>
      </c>
      <c r="P34" s="25"/>
      <c r="Q34" s="25"/>
      <c r="R34" s="23"/>
      <c r="S34" s="23" t="e">
        <f t="shared" si="4"/>
        <v>#DIV/0!</v>
      </c>
      <c r="T34" s="23" t="e">
        <f t="shared" si="5"/>
        <v>#DIV/0!</v>
      </c>
      <c r="U34" s="23">
        <v>0</v>
      </c>
      <c r="V34" s="23">
        <v>0</v>
      </c>
      <c r="W34" s="23">
        <v>0</v>
      </c>
      <c r="X34" s="23">
        <v>0</v>
      </c>
      <c r="Y34" s="23">
        <v>3</v>
      </c>
      <c r="Z34" s="23" t="s">
        <v>35</v>
      </c>
      <c r="AA34" s="23">
        <f t="shared" si="2"/>
        <v>0</v>
      </c>
      <c r="AB34" s="24">
        <v>0</v>
      </c>
      <c r="AC34" s="26"/>
      <c r="AD34" s="23"/>
      <c r="AE34" s="23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33</v>
      </c>
      <c r="C35" s="1">
        <v>202</v>
      </c>
      <c r="D35" s="1">
        <v>896</v>
      </c>
      <c r="E35" s="1">
        <v>405</v>
      </c>
      <c r="F35" s="1">
        <v>618</v>
      </c>
      <c r="G35" s="6">
        <v>0.75</v>
      </c>
      <c r="H35" s="1">
        <v>180</v>
      </c>
      <c r="I35" s="1" t="s">
        <v>34</v>
      </c>
      <c r="J35" s="1">
        <v>446</v>
      </c>
      <c r="K35" s="1">
        <f t="shared" si="1"/>
        <v>-41</v>
      </c>
      <c r="L35" s="1"/>
      <c r="M35" s="1"/>
      <c r="N35" s="1"/>
      <c r="O35" s="1">
        <f t="shared" si="3"/>
        <v>81</v>
      </c>
      <c r="P35" s="5">
        <f>14*O35-F35</f>
        <v>516</v>
      </c>
      <c r="Q35" s="5"/>
      <c r="R35" s="1"/>
      <c r="S35" s="1">
        <f t="shared" si="4"/>
        <v>14</v>
      </c>
      <c r="T35" s="1">
        <f t="shared" si="5"/>
        <v>7.6296296296296298</v>
      </c>
      <c r="U35" s="1">
        <v>68.400000000000006</v>
      </c>
      <c r="V35" s="1">
        <v>80.599999999999994</v>
      </c>
      <c r="W35" s="1">
        <v>67.2</v>
      </c>
      <c r="X35" s="1">
        <v>67.2</v>
      </c>
      <c r="Y35" s="1">
        <v>64.2</v>
      </c>
      <c r="Z35" s="1"/>
      <c r="AA35" s="1">
        <f t="shared" si="2"/>
        <v>387</v>
      </c>
      <c r="AB35" s="6">
        <v>8</v>
      </c>
      <c r="AC35" s="9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69</v>
      </c>
      <c r="B36" s="23" t="s">
        <v>33</v>
      </c>
      <c r="C36" s="23"/>
      <c r="D36" s="23"/>
      <c r="E36" s="23"/>
      <c r="F36" s="23"/>
      <c r="G36" s="24">
        <v>0</v>
      </c>
      <c r="H36" s="23" t="e">
        <v>#N/A</v>
      </c>
      <c r="I36" s="23" t="s">
        <v>34</v>
      </c>
      <c r="J36" s="23"/>
      <c r="K36" s="23">
        <f t="shared" si="1"/>
        <v>0</v>
      </c>
      <c r="L36" s="23"/>
      <c r="M36" s="23"/>
      <c r="N36" s="23"/>
      <c r="O36" s="23">
        <f t="shared" si="3"/>
        <v>0</v>
      </c>
      <c r="P36" s="25"/>
      <c r="Q36" s="25"/>
      <c r="R36" s="23"/>
      <c r="S36" s="23" t="e">
        <f t="shared" si="4"/>
        <v>#DIV/0!</v>
      </c>
      <c r="T36" s="23" t="e">
        <f t="shared" si="5"/>
        <v>#DIV/0!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 t="s">
        <v>35</v>
      </c>
      <c r="AA36" s="23">
        <f t="shared" si="2"/>
        <v>0</v>
      </c>
      <c r="AB36" s="24">
        <v>0</v>
      </c>
      <c r="AC36" s="26"/>
      <c r="AD36" s="23"/>
      <c r="AE36" s="23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70</v>
      </c>
      <c r="B37" s="23" t="s">
        <v>33</v>
      </c>
      <c r="C37" s="23"/>
      <c r="D37" s="23"/>
      <c r="E37" s="23"/>
      <c r="F37" s="23"/>
      <c r="G37" s="24">
        <v>0</v>
      </c>
      <c r="H37" s="23" t="e">
        <v>#N/A</v>
      </c>
      <c r="I37" s="23" t="s">
        <v>34</v>
      </c>
      <c r="J37" s="23"/>
      <c r="K37" s="23">
        <f t="shared" si="1"/>
        <v>0</v>
      </c>
      <c r="L37" s="23"/>
      <c r="M37" s="23"/>
      <c r="N37" s="23"/>
      <c r="O37" s="23">
        <f t="shared" si="3"/>
        <v>0</v>
      </c>
      <c r="P37" s="25"/>
      <c r="Q37" s="25"/>
      <c r="R37" s="23"/>
      <c r="S37" s="23" t="e">
        <f t="shared" si="4"/>
        <v>#DIV/0!</v>
      </c>
      <c r="T37" s="23" t="e">
        <f t="shared" si="5"/>
        <v>#DIV/0!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 t="s">
        <v>35</v>
      </c>
      <c r="AA37" s="23">
        <f t="shared" si="2"/>
        <v>0</v>
      </c>
      <c r="AB37" s="24">
        <v>0</v>
      </c>
      <c r="AC37" s="26"/>
      <c r="AD37" s="23"/>
      <c r="AE37" s="23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3" t="s">
        <v>71</v>
      </c>
      <c r="B38" s="23" t="s">
        <v>33</v>
      </c>
      <c r="C38" s="23"/>
      <c r="D38" s="23"/>
      <c r="E38" s="23"/>
      <c r="F38" s="23"/>
      <c r="G38" s="24">
        <v>0</v>
      </c>
      <c r="H38" s="23" t="e">
        <v>#N/A</v>
      </c>
      <c r="I38" s="23" t="s">
        <v>34</v>
      </c>
      <c r="J38" s="23"/>
      <c r="K38" s="23">
        <f t="shared" ref="K38:K69" si="8">E38-J38</f>
        <v>0</v>
      </c>
      <c r="L38" s="23"/>
      <c r="M38" s="23"/>
      <c r="N38" s="23"/>
      <c r="O38" s="23">
        <f t="shared" si="3"/>
        <v>0</v>
      </c>
      <c r="P38" s="25"/>
      <c r="Q38" s="25"/>
      <c r="R38" s="23"/>
      <c r="S38" s="23" t="e">
        <f t="shared" si="4"/>
        <v>#DIV/0!</v>
      </c>
      <c r="T38" s="23" t="e">
        <f t="shared" si="5"/>
        <v>#DIV/0!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 t="s">
        <v>35</v>
      </c>
      <c r="AA38" s="23">
        <f t="shared" ref="AA38:AA73" si="9">P38*G38</f>
        <v>0</v>
      </c>
      <c r="AB38" s="24">
        <v>0</v>
      </c>
      <c r="AC38" s="26"/>
      <c r="AD38" s="23"/>
      <c r="AE38" s="23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33</v>
      </c>
      <c r="C39" s="1">
        <v>71</v>
      </c>
      <c r="D39" s="1">
        <v>1104</v>
      </c>
      <c r="E39" s="1">
        <v>420</v>
      </c>
      <c r="F39" s="1">
        <v>699</v>
      </c>
      <c r="G39" s="6">
        <v>0.9</v>
      </c>
      <c r="H39" s="1">
        <v>180</v>
      </c>
      <c r="I39" s="1" t="s">
        <v>34</v>
      </c>
      <c r="J39" s="1">
        <v>527</v>
      </c>
      <c r="K39" s="1">
        <f t="shared" si="8"/>
        <v>-107</v>
      </c>
      <c r="L39" s="1"/>
      <c r="M39" s="1"/>
      <c r="N39" s="1"/>
      <c r="O39" s="1">
        <f t="shared" si="3"/>
        <v>84</v>
      </c>
      <c r="P39" s="5">
        <f>14*O39-F39</f>
        <v>477</v>
      </c>
      <c r="Q39" s="5"/>
      <c r="R39" s="1"/>
      <c r="S39" s="1">
        <f t="shared" si="4"/>
        <v>14</v>
      </c>
      <c r="T39" s="1">
        <f t="shared" si="5"/>
        <v>8.3214285714285712</v>
      </c>
      <c r="U39" s="1">
        <v>74.8</v>
      </c>
      <c r="V39" s="1">
        <v>95.2</v>
      </c>
      <c r="W39" s="1">
        <v>66.8</v>
      </c>
      <c r="X39" s="1">
        <v>62.2</v>
      </c>
      <c r="Y39" s="1">
        <v>90.6</v>
      </c>
      <c r="Z39" s="1"/>
      <c r="AA39" s="1">
        <f t="shared" si="9"/>
        <v>429.3</v>
      </c>
      <c r="AB39" s="6">
        <v>8</v>
      </c>
      <c r="AC39" s="9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73</v>
      </c>
      <c r="B40" s="23" t="s">
        <v>33</v>
      </c>
      <c r="C40" s="23"/>
      <c r="D40" s="23"/>
      <c r="E40" s="23"/>
      <c r="F40" s="23"/>
      <c r="G40" s="24">
        <v>0</v>
      </c>
      <c r="H40" s="23" t="e">
        <v>#N/A</v>
      </c>
      <c r="I40" s="23" t="s">
        <v>34</v>
      </c>
      <c r="J40" s="23"/>
      <c r="K40" s="23">
        <f t="shared" si="8"/>
        <v>0</v>
      </c>
      <c r="L40" s="23"/>
      <c r="M40" s="23"/>
      <c r="N40" s="23"/>
      <c r="O40" s="23">
        <f t="shared" si="3"/>
        <v>0</v>
      </c>
      <c r="P40" s="25"/>
      <c r="Q40" s="25"/>
      <c r="R40" s="23"/>
      <c r="S40" s="23" t="e">
        <f t="shared" si="4"/>
        <v>#DIV/0!</v>
      </c>
      <c r="T40" s="23" t="e">
        <f t="shared" si="5"/>
        <v>#DIV/0!</v>
      </c>
      <c r="U40" s="23">
        <v>0</v>
      </c>
      <c r="V40" s="23">
        <v>0</v>
      </c>
      <c r="W40" s="23">
        <v>0</v>
      </c>
      <c r="X40" s="23">
        <v>0</v>
      </c>
      <c r="Y40" s="23">
        <v>4</v>
      </c>
      <c r="Z40" s="23" t="s">
        <v>35</v>
      </c>
      <c r="AA40" s="23">
        <f t="shared" si="9"/>
        <v>0</v>
      </c>
      <c r="AB40" s="24">
        <v>0</v>
      </c>
      <c r="AC40" s="26"/>
      <c r="AD40" s="23"/>
      <c r="AE40" s="23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3" t="s">
        <v>74</v>
      </c>
      <c r="B41" s="23" t="s">
        <v>33</v>
      </c>
      <c r="C41" s="23"/>
      <c r="D41" s="23"/>
      <c r="E41" s="23"/>
      <c r="F41" s="23"/>
      <c r="G41" s="24">
        <v>0</v>
      </c>
      <c r="H41" s="23" t="e">
        <v>#N/A</v>
      </c>
      <c r="I41" s="23" t="s">
        <v>34</v>
      </c>
      <c r="J41" s="23"/>
      <c r="K41" s="23">
        <f t="shared" si="8"/>
        <v>0</v>
      </c>
      <c r="L41" s="23"/>
      <c r="M41" s="23"/>
      <c r="N41" s="23"/>
      <c r="O41" s="23">
        <f t="shared" si="3"/>
        <v>0</v>
      </c>
      <c r="P41" s="25"/>
      <c r="Q41" s="25"/>
      <c r="R41" s="23"/>
      <c r="S41" s="23" t="e">
        <f t="shared" si="4"/>
        <v>#DIV/0!</v>
      </c>
      <c r="T41" s="23" t="e">
        <f t="shared" si="5"/>
        <v>#DIV/0!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 t="s">
        <v>35</v>
      </c>
      <c r="AA41" s="23">
        <f t="shared" si="9"/>
        <v>0</v>
      </c>
      <c r="AB41" s="24">
        <v>0</v>
      </c>
      <c r="AC41" s="26"/>
      <c r="AD41" s="23"/>
      <c r="AE41" s="23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1147</v>
      </c>
      <c r="D42" s="1">
        <v>1336</v>
      </c>
      <c r="E42" s="1">
        <v>1024</v>
      </c>
      <c r="F42" s="1">
        <v>1279</v>
      </c>
      <c r="G42" s="6">
        <v>0.9</v>
      </c>
      <c r="H42" s="1">
        <v>180</v>
      </c>
      <c r="I42" s="1" t="s">
        <v>34</v>
      </c>
      <c r="J42" s="1">
        <v>1048</v>
      </c>
      <c r="K42" s="1">
        <f t="shared" si="8"/>
        <v>-24</v>
      </c>
      <c r="L42" s="1"/>
      <c r="M42" s="1"/>
      <c r="N42" s="1"/>
      <c r="O42" s="1">
        <f t="shared" si="3"/>
        <v>204.8</v>
      </c>
      <c r="P42" s="5">
        <f t="shared" ref="P42:P54" si="10">14*O42-F42</f>
        <v>1588.2000000000003</v>
      </c>
      <c r="Q42" s="5"/>
      <c r="R42" s="1"/>
      <c r="S42" s="1">
        <f t="shared" si="4"/>
        <v>14</v>
      </c>
      <c r="T42" s="1">
        <f t="shared" si="5"/>
        <v>6.2451171875</v>
      </c>
      <c r="U42" s="1">
        <v>153.4</v>
      </c>
      <c r="V42" s="1">
        <v>179.8</v>
      </c>
      <c r="W42" s="1">
        <v>203</v>
      </c>
      <c r="X42" s="1">
        <v>127.8</v>
      </c>
      <c r="Y42" s="1">
        <v>159.6</v>
      </c>
      <c r="Z42" s="1"/>
      <c r="AA42" s="1">
        <f t="shared" si="9"/>
        <v>1429.3800000000003</v>
      </c>
      <c r="AB42" s="6">
        <v>8</v>
      </c>
      <c r="AC42" s="9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33</v>
      </c>
      <c r="C43" s="1">
        <v>347</v>
      </c>
      <c r="D43" s="1">
        <v>208</v>
      </c>
      <c r="E43" s="1">
        <v>349</v>
      </c>
      <c r="F43" s="1">
        <v>182</v>
      </c>
      <c r="G43" s="6">
        <v>0.43</v>
      </c>
      <c r="H43" s="1">
        <v>180</v>
      </c>
      <c r="I43" s="1" t="s">
        <v>34</v>
      </c>
      <c r="J43" s="1">
        <v>359</v>
      </c>
      <c r="K43" s="1">
        <f t="shared" si="8"/>
        <v>-10</v>
      </c>
      <c r="L43" s="1"/>
      <c r="M43" s="1"/>
      <c r="N43" s="1"/>
      <c r="O43" s="1">
        <f t="shared" si="3"/>
        <v>69.8</v>
      </c>
      <c r="P43" s="5">
        <f>13*O43-F43</f>
        <v>725.4</v>
      </c>
      <c r="Q43" s="5"/>
      <c r="R43" s="1"/>
      <c r="S43" s="1">
        <f t="shared" si="4"/>
        <v>13</v>
      </c>
      <c r="T43" s="1">
        <f t="shared" si="5"/>
        <v>2.6074498567335245</v>
      </c>
      <c r="U43" s="1">
        <v>30.4</v>
      </c>
      <c r="V43" s="1">
        <v>49.4</v>
      </c>
      <c r="W43" s="1">
        <v>56.2</v>
      </c>
      <c r="X43" s="1">
        <v>9.6</v>
      </c>
      <c r="Y43" s="1">
        <v>40.4</v>
      </c>
      <c r="Z43" s="1"/>
      <c r="AA43" s="1">
        <f t="shared" si="9"/>
        <v>311.92199999999997</v>
      </c>
      <c r="AB43" s="6">
        <v>16</v>
      </c>
      <c r="AC43" s="9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43</v>
      </c>
      <c r="C44" s="1">
        <v>1180</v>
      </c>
      <c r="D44" s="1">
        <v>3310</v>
      </c>
      <c r="E44" s="1">
        <v>1215</v>
      </c>
      <c r="F44" s="1">
        <v>3085</v>
      </c>
      <c r="G44" s="6">
        <v>1</v>
      </c>
      <c r="H44" s="1">
        <v>180</v>
      </c>
      <c r="I44" s="1" t="s">
        <v>34</v>
      </c>
      <c r="J44" s="1">
        <v>1235</v>
      </c>
      <c r="K44" s="1">
        <f t="shared" si="8"/>
        <v>-20</v>
      </c>
      <c r="L44" s="1"/>
      <c r="M44" s="1"/>
      <c r="N44" s="1"/>
      <c r="O44" s="1">
        <f t="shared" si="3"/>
        <v>243</v>
      </c>
      <c r="P44" s="5">
        <f t="shared" si="10"/>
        <v>317</v>
      </c>
      <c r="Q44" s="5"/>
      <c r="R44" s="1"/>
      <c r="S44" s="1">
        <f t="shared" si="4"/>
        <v>14</v>
      </c>
      <c r="T44" s="1">
        <f t="shared" si="5"/>
        <v>12.695473251028806</v>
      </c>
      <c r="U44" s="1">
        <v>281</v>
      </c>
      <c r="V44" s="1">
        <v>285</v>
      </c>
      <c r="W44" s="1">
        <v>294</v>
      </c>
      <c r="X44" s="1">
        <v>206</v>
      </c>
      <c r="Y44" s="1">
        <v>218</v>
      </c>
      <c r="Z44" s="1"/>
      <c r="AA44" s="1">
        <f t="shared" si="9"/>
        <v>317</v>
      </c>
      <c r="AB44" s="6">
        <v>5</v>
      </c>
      <c r="AC44" s="9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33</v>
      </c>
      <c r="C45" s="1">
        <v>843</v>
      </c>
      <c r="D45" s="1">
        <v>3482</v>
      </c>
      <c r="E45" s="1">
        <v>1369</v>
      </c>
      <c r="F45" s="1">
        <v>2701</v>
      </c>
      <c r="G45" s="6">
        <v>0.9</v>
      </c>
      <c r="H45" s="1">
        <v>180</v>
      </c>
      <c r="I45" s="1" t="s">
        <v>34</v>
      </c>
      <c r="J45" s="1">
        <v>1391</v>
      </c>
      <c r="K45" s="1">
        <f t="shared" si="8"/>
        <v>-22</v>
      </c>
      <c r="L45" s="1"/>
      <c r="M45" s="1"/>
      <c r="N45" s="1"/>
      <c r="O45" s="1">
        <f t="shared" si="3"/>
        <v>273.8</v>
      </c>
      <c r="P45" s="5">
        <f t="shared" si="10"/>
        <v>1132.2000000000003</v>
      </c>
      <c r="Q45" s="5"/>
      <c r="R45" s="1"/>
      <c r="S45" s="1">
        <f t="shared" si="4"/>
        <v>14</v>
      </c>
      <c r="T45" s="1">
        <f t="shared" si="5"/>
        <v>9.8648648648648649</v>
      </c>
      <c r="U45" s="1">
        <v>271</v>
      </c>
      <c r="V45" s="1">
        <v>303.8</v>
      </c>
      <c r="W45" s="1">
        <v>267.39999999999998</v>
      </c>
      <c r="X45" s="1">
        <v>220.6</v>
      </c>
      <c r="Y45" s="1">
        <v>291.60000000000002</v>
      </c>
      <c r="Z45" s="1"/>
      <c r="AA45" s="1">
        <f t="shared" si="9"/>
        <v>1018.9800000000002</v>
      </c>
      <c r="AB45" s="6">
        <v>8</v>
      </c>
      <c r="AC45" s="9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33</v>
      </c>
      <c r="C46" s="1">
        <v>452</v>
      </c>
      <c r="D46" s="1">
        <v>128</v>
      </c>
      <c r="E46" s="1">
        <v>402</v>
      </c>
      <c r="F46" s="1">
        <v>159</v>
      </c>
      <c r="G46" s="6">
        <v>0.43</v>
      </c>
      <c r="H46" s="1">
        <v>180</v>
      </c>
      <c r="I46" s="1" t="s">
        <v>34</v>
      </c>
      <c r="J46" s="1">
        <v>424</v>
      </c>
      <c r="K46" s="1">
        <f t="shared" si="8"/>
        <v>-22</v>
      </c>
      <c r="L46" s="1"/>
      <c r="M46" s="1"/>
      <c r="N46" s="1"/>
      <c r="O46" s="1">
        <f t="shared" si="3"/>
        <v>80.400000000000006</v>
      </c>
      <c r="P46" s="5">
        <f>12*O46-F46</f>
        <v>805.80000000000007</v>
      </c>
      <c r="Q46" s="5"/>
      <c r="R46" s="1"/>
      <c r="S46" s="1">
        <f t="shared" si="4"/>
        <v>12</v>
      </c>
      <c r="T46" s="1">
        <f t="shared" si="5"/>
        <v>1.9776119402985073</v>
      </c>
      <c r="U46" s="1">
        <v>22.2</v>
      </c>
      <c r="V46" s="1">
        <v>47.2</v>
      </c>
      <c r="W46" s="1">
        <v>60.2</v>
      </c>
      <c r="X46" s="1">
        <v>37.799999999999997</v>
      </c>
      <c r="Y46" s="1">
        <v>4.8</v>
      </c>
      <c r="Z46" s="1"/>
      <c r="AA46" s="1">
        <f t="shared" si="9"/>
        <v>346.49400000000003</v>
      </c>
      <c r="AB46" s="6">
        <v>16</v>
      </c>
      <c r="AC46" s="9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33</v>
      </c>
      <c r="C47" s="1"/>
      <c r="D47" s="1">
        <v>72</v>
      </c>
      <c r="E47" s="1">
        <v>32</v>
      </c>
      <c r="F47" s="1">
        <v>40</v>
      </c>
      <c r="G47" s="6">
        <v>0.7</v>
      </c>
      <c r="H47" s="1">
        <v>180</v>
      </c>
      <c r="I47" s="1" t="s">
        <v>34</v>
      </c>
      <c r="J47" s="1">
        <v>32</v>
      </c>
      <c r="K47" s="1">
        <f t="shared" si="8"/>
        <v>0</v>
      </c>
      <c r="L47" s="1"/>
      <c r="M47" s="1"/>
      <c r="N47" s="1"/>
      <c r="O47" s="1">
        <f t="shared" si="3"/>
        <v>6.4</v>
      </c>
      <c r="P47" s="5">
        <f t="shared" si="10"/>
        <v>49.600000000000009</v>
      </c>
      <c r="Q47" s="5"/>
      <c r="R47" s="1"/>
      <c r="S47" s="1">
        <f t="shared" si="4"/>
        <v>14</v>
      </c>
      <c r="T47" s="1">
        <f t="shared" si="5"/>
        <v>6.25</v>
      </c>
      <c r="U47" s="1">
        <v>0.2</v>
      </c>
      <c r="V47" s="1">
        <v>7.6</v>
      </c>
      <c r="W47" s="1">
        <v>2.8</v>
      </c>
      <c r="X47" s="1">
        <v>5</v>
      </c>
      <c r="Y47" s="1">
        <v>2.2000000000000002</v>
      </c>
      <c r="Z47" s="1" t="s">
        <v>81</v>
      </c>
      <c r="AA47" s="1">
        <f t="shared" si="9"/>
        <v>34.720000000000006</v>
      </c>
      <c r="AB47" s="6">
        <v>8</v>
      </c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33</v>
      </c>
      <c r="C48" s="1">
        <v>4</v>
      </c>
      <c r="D48" s="1">
        <v>64</v>
      </c>
      <c r="E48" s="1">
        <v>20</v>
      </c>
      <c r="F48" s="1">
        <v>48</v>
      </c>
      <c r="G48" s="6">
        <v>0.7</v>
      </c>
      <c r="H48" s="1">
        <v>180</v>
      </c>
      <c r="I48" s="1" t="s">
        <v>34</v>
      </c>
      <c r="J48" s="1">
        <v>20</v>
      </c>
      <c r="K48" s="1">
        <f t="shared" si="8"/>
        <v>0</v>
      </c>
      <c r="L48" s="1"/>
      <c r="M48" s="1"/>
      <c r="N48" s="1"/>
      <c r="O48" s="1">
        <f t="shared" si="3"/>
        <v>4</v>
      </c>
      <c r="P48" s="5">
        <f t="shared" si="10"/>
        <v>8</v>
      </c>
      <c r="Q48" s="5"/>
      <c r="R48" s="1"/>
      <c r="S48" s="1">
        <f t="shared" si="4"/>
        <v>14</v>
      </c>
      <c r="T48" s="1">
        <f t="shared" si="5"/>
        <v>12</v>
      </c>
      <c r="U48" s="1">
        <v>0.6</v>
      </c>
      <c r="V48" s="1">
        <v>6.8</v>
      </c>
      <c r="W48" s="1">
        <v>1.2</v>
      </c>
      <c r="X48" s="1">
        <v>2.8</v>
      </c>
      <c r="Y48" s="1">
        <v>1.6</v>
      </c>
      <c r="Z48" s="1" t="s">
        <v>81</v>
      </c>
      <c r="AA48" s="1">
        <f t="shared" si="9"/>
        <v>5.6</v>
      </c>
      <c r="AB48" s="6">
        <v>8</v>
      </c>
      <c r="AC48" s="9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33</v>
      </c>
      <c r="C49" s="1">
        <v>6</v>
      </c>
      <c r="D49" s="1">
        <v>72</v>
      </c>
      <c r="E49" s="1">
        <v>31</v>
      </c>
      <c r="F49" s="1">
        <v>42</v>
      </c>
      <c r="G49" s="6">
        <v>0.7</v>
      </c>
      <c r="H49" s="1">
        <v>180</v>
      </c>
      <c r="I49" s="1" t="s">
        <v>34</v>
      </c>
      <c r="J49" s="1">
        <v>39</v>
      </c>
      <c r="K49" s="1">
        <f t="shared" si="8"/>
        <v>-8</v>
      </c>
      <c r="L49" s="1"/>
      <c r="M49" s="1"/>
      <c r="N49" s="1"/>
      <c r="O49" s="1">
        <f t="shared" si="3"/>
        <v>6.2</v>
      </c>
      <c r="P49" s="5">
        <f t="shared" si="10"/>
        <v>44.8</v>
      </c>
      <c r="Q49" s="5"/>
      <c r="R49" s="1"/>
      <c r="S49" s="1">
        <f t="shared" si="4"/>
        <v>14</v>
      </c>
      <c r="T49" s="1">
        <f t="shared" si="5"/>
        <v>6.774193548387097</v>
      </c>
      <c r="U49" s="1">
        <v>1.8</v>
      </c>
      <c r="V49" s="1">
        <v>7.4</v>
      </c>
      <c r="W49" s="1">
        <v>0.8</v>
      </c>
      <c r="X49" s="1">
        <v>2.4</v>
      </c>
      <c r="Y49" s="1">
        <v>2.4</v>
      </c>
      <c r="Z49" s="1" t="s">
        <v>81</v>
      </c>
      <c r="AA49" s="1">
        <f t="shared" si="9"/>
        <v>31.359999999999996</v>
      </c>
      <c r="AB49" s="6">
        <v>8</v>
      </c>
      <c r="AC49" s="9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33</v>
      </c>
      <c r="C50" s="1">
        <v>439</v>
      </c>
      <c r="D50" s="1">
        <v>360</v>
      </c>
      <c r="E50" s="1">
        <v>426</v>
      </c>
      <c r="F50" s="1">
        <v>332</v>
      </c>
      <c r="G50" s="6">
        <v>0.7</v>
      </c>
      <c r="H50" s="1">
        <v>180</v>
      </c>
      <c r="I50" s="1" t="s">
        <v>34</v>
      </c>
      <c r="J50" s="1">
        <v>442</v>
      </c>
      <c r="K50" s="1">
        <f t="shared" si="8"/>
        <v>-16</v>
      </c>
      <c r="L50" s="1"/>
      <c r="M50" s="1"/>
      <c r="N50" s="1"/>
      <c r="O50" s="1">
        <f t="shared" si="3"/>
        <v>85.2</v>
      </c>
      <c r="P50" s="5">
        <f t="shared" si="10"/>
        <v>860.8</v>
      </c>
      <c r="Q50" s="5"/>
      <c r="R50" s="1"/>
      <c r="S50" s="1">
        <f t="shared" si="4"/>
        <v>13.999999999999998</v>
      </c>
      <c r="T50" s="1">
        <f t="shared" si="5"/>
        <v>3.896713615023474</v>
      </c>
      <c r="U50" s="1">
        <v>37.200000000000003</v>
      </c>
      <c r="V50" s="1">
        <v>72.8</v>
      </c>
      <c r="W50" s="1">
        <v>73</v>
      </c>
      <c r="X50" s="1">
        <v>56.4</v>
      </c>
      <c r="Y50" s="1">
        <v>61.4</v>
      </c>
      <c r="Z50" s="1"/>
      <c r="AA50" s="1">
        <f t="shared" si="9"/>
        <v>602.55999999999995</v>
      </c>
      <c r="AB50" s="6">
        <v>8</v>
      </c>
      <c r="AC50" s="9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33</v>
      </c>
      <c r="C51" s="1">
        <v>397</v>
      </c>
      <c r="D51" s="1">
        <v>32</v>
      </c>
      <c r="E51" s="1">
        <v>194</v>
      </c>
      <c r="F51" s="1">
        <v>193</v>
      </c>
      <c r="G51" s="6">
        <v>0.9</v>
      </c>
      <c r="H51" s="1">
        <v>180</v>
      </c>
      <c r="I51" s="1" t="s">
        <v>34</v>
      </c>
      <c r="J51" s="1">
        <v>196</v>
      </c>
      <c r="K51" s="1">
        <f t="shared" si="8"/>
        <v>-2</v>
      </c>
      <c r="L51" s="1"/>
      <c r="M51" s="1"/>
      <c r="N51" s="1"/>
      <c r="O51" s="1">
        <f t="shared" si="3"/>
        <v>38.799999999999997</v>
      </c>
      <c r="P51" s="5">
        <f t="shared" si="10"/>
        <v>350.19999999999993</v>
      </c>
      <c r="Q51" s="5"/>
      <c r="R51" s="1"/>
      <c r="S51" s="1">
        <f t="shared" si="4"/>
        <v>14</v>
      </c>
      <c r="T51" s="1">
        <f t="shared" si="5"/>
        <v>4.9742268041237114</v>
      </c>
      <c r="U51" s="1">
        <v>24.4</v>
      </c>
      <c r="V51" s="1">
        <v>37.799999999999997</v>
      </c>
      <c r="W51" s="1">
        <v>51.6</v>
      </c>
      <c r="X51" s="1">
        <v>32.4</v>
      </c>
      <c r="Y51" s="1">
        <v>51.2</v>
      </c>
      <c r="Z51" s="1"/>
      <c r="AA51" s="1">
        <f t="shared" si="9"/>
        <v>315.17999999999995</v>
      </c>
      <c r="AB51" s="6">
        <v>8</v>
      </c>
      <c r="AC51" s="9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33</v>
      </c>
      <c r="C52" s="1">
        <v>206</v>
      </c>
      <c r="D52" s="1">
        <v>440</v>
      </c>
      <c r="E52" s="1">
        <v>229</v>
      </c>
      <c r="F52" s="1">
        <v>365</v>
      </c>
      <c r="G52" s="6">
        <v>0.9</v>
      </c>
      <c r="H52" s="1">
        <v>180</v>
      </c>
      <c r="I52" s="1" t="s">
        <v>34</v>
      </c>
      <c r="J52" s="1">
        <v>231</v>
      </c>
      <c r="K52" s="1">
        <f t="shared" si="8"/>
        <v>-2</v>
      </c>
      <c r="L52" s="1"/>
      <c r="M52" s="1"/>
      <c r="N52" s="1"/>
      <c r="O52" s="1">
        <f t="shared" si="3"/>
        <v>45.8</v>
      </c>
      <c r="P52" s="5">
        <f t="shared" si="10"/>
        <v>276.19999999999993</v>
      </c>
      <c r="Q52" s="5"/>
      <c r="R52" s="1"/>
      <c r="S52" s="1">
        <f t="shared" si="4"/>
        <v>14</v>
      </c>
      <c r="T52" s="1">
        <f t="shared" si="5"/>
        <v>7.9694323144104811</v>
      </c>
      <c r="U52" s="1">
        <v>39.6</v>
      </c>
      <c r="V52" s="1">
        <v>33.4</v>
      </c>
      <c r="W52" s="1">
        <v>39.4</v>
      </c>
      <c r="X52" s="1">
        <v>32.799999999999997</v>
      </c>
      <c r="Y52" s="1">
        <v>30.8</v>
      </c>
      <c r="Z52" s="1"/>
      <c r="AA52" s="1">
        <f t="shared" si="9"/>
        <v>248.57999999999996</v>
      </c>
      <c r="AB52" s="6">
        <v>8</v>
      </c>
      <c r="AC52" s="9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43</v>
      </c>
      <c r="C53" s="1">
        <v>760</v>
      </c>
      <c r="D53" s="1">
        <v>3745</v>
      </c>
      <c r="E53" s="1">
        <v>1300</v>
      </c>
      <c r="F53" s="1">
        <v>2990</v>
      </c>
      <c r="G53" s="6">
        <v>1</v>
      </c>
      <c r="H53" s="1">
        <v>180</v>
      </c>
      <c r="I53" s="1" t="s">
        <v>34</v>
      </c>
      <c r="J53" s="1">
        <v>1310</v>
      </c>
      <c r="K53" s="1">
        <f t="shared" si="8"/>
        <v>-10</v>
      </c>
      <c r="L53" s="1"/>
      <c r="M53" s="1"/>
      <c r="N53" s="1"/>
      <c r="O53" s="1">
        <f t="shared" si="3"/>
        <v>260</v>
      </c>
      <c r="P53" s="5">
        <f t="shared" si="10"/>
        <v>650</v>
      </c>
      <c r="Q53" s="5"/>
      <c r="R53" s="1"/>
      <c r="S53" s="1">
        <f t="shared" si="4"/>
        <v>14</v>
      </c>
      <c r="T53" s="1">
        <f t="shared" si="5"/>
        <v>11.5</v>
      </c>
      <c r="U53" s="1">
        <v>286</v>
      </c>
      <c r="V53" s="1">
        <v>242</v>
      </c>
      <c r="W53" s="1">
        <v>264</v>
      </c>
      <c r="X53" s="1">
        <v>207</v>
      </c>
      <c r="Y53" s="1">
        <v>287</v>
      </c>
      <c r="Z53" s="1"/>
      <c r="AA53" s="1">
        <f t="shared" si="9"/>
        <v>650</v>
      </c>
      <c r="AB53" s="6">
        <v>5</v>
      </c>
      <c r="AC53" s="9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33</v>
      </c>
      <c r="C54" s="1">
        <v>940</v>
      </c>
      <c r="D54" s="1">
        <v>2185</v>
      </c>
      <c r="E54" s="1">
        <v>895</v>
      </c>
      <c r="F54" s="1">
        <v>2030</v>
      </c>
      <c r="G54" s="6">
        <v>1</v>
      </c>
      <c r="H54" s="1">
        <v>180</v>
      </c>
      <c r="I54" s="1" t="s">
        <v>34</v>
      </c>
      <c r="J54" s="1">
        <v>894</v>
      </c>
      <c r="K54" s="1">
        <f t="shared" si="8"/>
        <v>1</v>
      </c>
      <c r="L54" s="1"/>
      <c r="M54" s="1"/>
      <c r="N54" s="1"/>
      <c r="O54" s="1">
        <f t="shared" si="3"/>
        <v>179</v>
      </c>
      <c r="P54" s="5">
        <f t="shared" si="10"/>
        <v>476</v>
      </c>
      <c r="Q54" s="5"/>
      <c r="R54" s="1"/>
      <c r="S54" s="1">
        <f t="shared" si="4"/>
        <v>14</v>
      </c>
      <c r="T54" s="1">
        <f t="shared" si="5"/>
        <v>11.340782122905027</v>
      </c>
      <c r="U54" s="1">
        <v>195</v>
      </c>
      <c r="V54" s="1">
        <v>187.8</v>
      </c>
      <c r="W54" s="1">
        <v>203.2</v>
      </c>
      <c r="X54" s="1">
        <v>153</v>
      </c>
      <c r="Y54" s="1">
        <v>161</v>
      </c>
      <c r="Z54" s="1"/>
      <c r="AA54" s="1">
        <f t="shared" si="9"/>
        <v>476</v>
      </c>
      <c r="AB54" s="6">
        <v>5</v>
      </c>
      <c r="AC54" s="9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89</v>
      </c>
      <c r="B55" s="15" t="s">
        <v>33</v>
      </c>
      <c r="C55" s="15">
        <v>2</v>
      </c>
      <c r="D55" s="15"/>
      <c r="E55" s="15"/>
      <c r="F55" s="15">
        <v>2</v>
      </c>
      <c r="G55" s="16">
        <v>0</v>
      </c>
      <c r="H55" s="15" t="e">
        <v>#N/A</v>
      </c>
      <c r="I55" s="15" t="s">
        <v>58</v>
      </c>
      <c r="J55" s="15"/>
      <c r="K55" s="15">
        <f t="shared" si="8"/>
        <v>0</v>
      </c>
      <c r="L55" s="15"/>
      <c r="M55" s="15"/>
      <c r="N55" s="15"/>
      <c r="O55" s="15">
        <f t="shared" si="3"/>
        <v>0</v>
      </c>
      <c r="P55" s="17"/>
      <c r="Q55" s="17"/>
      <c r="R55" s="15"/>
      <c r="S55" s="15" t="e">
        <f t="shared" si="4"/>
        <v>#DIV/0!</v>
      </c>
      <c r="T55" s="15" t="e">
        <f t="shared" si="5"/>
        <v>#DIV/0!</v>
      </c>
      <c r="U55" s="15">
        <v>0</v>
      </c>
      <c r="V55" s="15">
        <v>0</v>
      </c>
      <c r="W55" s="15">
        <v>0</v>
      </c>
      <c r="X55" s="15">
        <v>6</v>
      </c>
      <c r="Y55" s="15">
        <v>6.4</v>
      </c>
      <c r="Z55" s="15"/>
      <c r="AA55" s="15">
        <f t="shared" si="9"/>
        <v>0</v>
      </c>
      <c r="AB55" s="16">
        <v>0</v>
      </c>
      <c r="AC55" s="18"/>
      <c r="AD55" s="15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90</v>
      </c>
      <c r="B56" s="15" t="s">
        <v>33</v>
      </c>
      <c r="C56" s="15">
        <v>100</v>
      </c>
      <c r="D56" s="15"/>
      <c r="E56" s="15">
        <v>32</v>
      </c>
      <c r="F56" s="15">
        <v>44</v>
      </c>
      <c r="G56" s="16">
        <v>0</v>
      </c>
      <c r="H56" s="15" t="e">
        <v>#N/A</v>
      </c>
      <c r="I56" s="15" t="s">
        <v>58</v>
      </c>
      <c r="J56" s="15">
        <v>32</v>
      </c>
      <c r="K56" s="15">
        <f t="shared" si="8"/>
        <v>0</v>
      </c>
      <c r="L56" s="15"/>
      <c r="M56" s="15"/>
      <c r="N56" s="15"/>
      <c r="O56" s="15">
        <f t="shared" si="3"/>
        <v>6.4</v>
      </c>
      <c r="P56" s="17"/>
      <c r="Q56" s="17"/>
      <c r="R56" s="15"/>
      <c r="S56" s="15">
        <f t="shared" si="4"/>
        <v>6.875</v>
      </c>
      <c r="T56" s="15">
        <f t="shared" si="5"/>
        <v>6.875</v>
      </c>
      <c r="U56" s="15">
        <v>7.2</v>
      </c>
      <c r="V56" s="15"/>
      <c r="W56" s="15"/>
      <c r="X56" s="15"/>
      <c r="Y56" s="15"/>
      <c r="Z56" s="15" t="s">
        <v>91</v>
      </c>
      <c r="AA56" s="15">
        <f t="shared" si="9"/>
        <v>0</v>
      </c>
      <c r="AB56" s="16">
        <v>0</v>
      </c>
      <c r="AC56" s="18"/>
      <c r="AD56" s="15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3" t="s">
        <v>92</v>
      </c>
      <c r="B57" s="23" t="s">
        <v>33</v>
      </c>
      <c r="C57" s="23"/>
      <c r="D57" s="23"/>
      <c r="E57" s="23"/>
      <c r="F57" s="23"/>
      <c r="G57" s="24">
        <v>0</v>
      </c>
      <c r="H57" s="23" t="e">
        <v>#N/A</v>
      </c>
      <c r="I57" s="23" t="s">
        <v>34</v>
      </c>
      <c r="J57" s="23"/>
      <c r="K57" s="23">
        <f t="shared" si="8"/>
        <v>0</v>
      </c>
      <c r="L57" s="23"/>
      <c r="M57" s="23"/>
      <c r="N57" s="23"/>
      <c r="O57" s="23">
        <f t="shared" si="3"/>
        <v>0</v>
      </c>
      <c r="P57" s="25"/>
      <c r="Q57" s="25"/>
      <c r="R57" s="23"/>
      <c r="S57" s="23" t="e">
        <f t="shared" si="4"/>
        <v>#DIV/0!</v>
      </c>
      <c r="T57" s="23" t="e">
        <f t="shared" si="5"/>
        <v>#DIV/0!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 t="s">
        <v>35</v>
      </c>
      <c r="AA57" s="23">
        <f t="shared" si="9"/>
        <v>0</v>
      </c>
      <c r="AB57" s="24">
        <v>0</v>
      </c>
      <c r="AC57" s="26"/>
      <c r="AD57" s="23"/>
      <c r="AE57" s="23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3" t="s">
        <v>93</v>
      </c>
      <c r="B58" s="23" t="s">
        <v>33</v>
      </c>
      <c r="C58" s="23"/>
      <c r="D58" s="23"/>
      <c r="E58" s="23"/>
      <c r="F58" s="23"/>
      <c r="G58" s="24">
        <v>0</v>
      </c>
      <c r="H58" s="23" t="e">
        <v>#N/A</v>
      </c>
      <c r="I58" s="23" t="s">
        <v>34</v>
      </c>
      <c r="J58" s="23"/>
      <c r="K58" s="23">
        <f t="shared" si="8"/>
        <v>0</v>
      </c>
      <c r="L58" s="23"/>
      <c r="M58" s="23"/>
      <c r="N58" s="23"/>
      <c r="O58" s="23">
        <f t="shared" si="3"/>
        <v>0</v>
      </c>
      <c r="P58" s="25"/>
      <c r="Q58" s="25"/>
      <c r="R58" s="23"/>
      <c r="S58" s="23" t="e">
        <f t="shared" si="4"/>
        <v>#DIV/0!</v>
      </c>
      <c r="T58" s="23" t="e">
        <f t="shared" si="5"/>
        <v>#DIV/0!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 t="s">
        <v>35</v>
      </c>
      <c r="AA58" s="23">
        <f t="shared" si="9"/>
        <v>0</v>
      </c>
      <c r="AB58" s="24">
        <v>0</v>
      </c>
      <c r="AC58" s="26"/>
      <c r="AD58" s="23"/>
      <c r="AE58" s="23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3" t="s">
        <v>94</v>
      </c>
      <c r="B59" s="23" t="s">
        <v>33</v>
      </c>
      <c r="C59" s="23"/>
      <c r="D59" s="23"/>
      <c r="E59" s="23"/>
      <c r="F59" s="23"/>
      <c r="G59" s="24">
        <v>0</v>
      </c>
      <c r="H59" s="23" t="e">
        <v>#N/A</v>
      </c>
      <c r="I59" s="23" t="s">
        <v>34</v>
      </c>
      <c r="J59" s="23"/>
      <c r="K59" s="23">
        <f t="shared" si="8"/>
        <v>0</v>
      </c>
      <c r="L59" s="23"/>
      <c r="M59" s="23"/>
      <c r="N59" s="23"/>
      <c r="O59" s="23">
        <f t="shared" si="3"/>
        <v>0</v>
      </c>
      <c r="P59" s="25"/>
      <c r="Q59" s="25"/>
      <c r="R59" s="23"/>
      <c r="S59" s="23" t="e">
        <f t="shared" si="4"/>
        <v>#DIV/0!</v>
      </c>
      <c r="T59" s="23" t="e">
        <f t="shared" si="5"/>
        <v>#DIV/0!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 t="s">
        <v>35</v>
      </c>
      <c r="AA59" s="23">
        <f t="shared" si="9"/>
        <v>0</v>
      </c>
      <c r="AB59" s="24">
        <v>0</v>
      </c>
      <c r="AC59" s="26"/>
      <c r="AD59" s="23"/>
      <c r="AE59" s="23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43</v>
      </c>
      <c r="C60" s="1">
        <v>12</v>
      </c>
      <c r="D60" s="1">
        <v>90</v>
      </c>
      <c r="E60" s="1">
        <v>18</v>
      </c>
      <c r="F60" s="1">
        <v>78</v>
      </c>
      <c r="G60" s="6">
        <v>1</v>
      </c>
      <c r="H60" s="1">
        <v>180</v>
      </c>
      <c r="I60" s="1" t="s">
        <v>34</v>
      </c>
      <c r="J60" s="1">
        <v>20.7</v>
      </c>
      <c r="K60" s="1">
        <f t="shared" si="8"/>
        <v>-2.6999999999999993</v>
      </c>
      <c r="L60" s="1"/>
      <c r="M60" s="1"/>
      <c r="N60" s="1"/>
      <c r="O60" s="1">
        <f t="shared" si="3"/>
        <v>3.6</v>
      </c>
      <c r="P60" s="5"/>
      <c r="Q60" s="5"/>
      <c r="R60" s="1"/>
      <c r="S60" s="1">
        <f t="shared" si="4"/>
        <v>21.666666666666668</v>
      </c>
      <c r="T60" s="1">
        <f t="shared" si="5"/>
        <v>21.666666666666668</v>
      </c>
      <c r="U60" s="1">
        <v>6.14</v>
      </c>
      <c r="V60" s="1">
        <v>9.0400000000000009</v>
      </c>
      <c r="W60" s="1">
        <v>6.14</v>
      </c>
      <c r="X60" s="1">
        <v>6</v>
      </c>
      <c r="Y60" s="1">
        <v>4.8</v>
      </c>
      <c r="Z60" s="21" t="s">
        <v>107</v>
      </c>
      <c r="AA60" s="1">
        <f t="shared" si="9"/>
        <v>0</v>
      </c>
      <c r="AB60" s="6">
        <v>3</v>
      </c>
      <c r="AC60" s="9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33</v>
      </c>
      <c r="C61" s="1">
        <v>383</v>
      </c>
      <c r="D61" s="1">
        <v>1644</v>
      </c>
      <c r="E61" s="1">
        <v>1205</v>
      </c>
      <c r="F61" s="1">
        <v>697</v>
      </c>
      <c r="G61" s="6">
        <v>0.25</v>
      </c>
      <c r="H61" s="1">
        <v>180</v>
      </c>
      <c r="I61" s="1" t="s">
        <v>34</v>
      </c>
      <c r="J61" s="1">
        <v>1190</v>
      </c>
      <c r="K61" s="1">
        <f t="shared" si="8"/>
        <v>15</v>
      </c>
      <c r="L61" s="1"/>
      <c r="M61" s="1"/>
      <c r="N61" s="1"/>
      <c r="O61" s="1">
        <f t="shared" si="3"/>
        <v>241</v>
      </c>
      <c r="P61" s="5">
        <f>13*O61-F61</f>
        <v>2436</v>
      </c>
      <c r="Q61" s="5"/>
      <c r="R61" s="1"/>
      <c r="S61" s="1">
        <f t="shared" si="4"/>
        <v>13</v>
      </c>
      <c r="T61" s="1">
        <f t="shared" si="5"/>
        <v>2.892116182572614</v>
      </c>
      <c r="U61" s="1">
        <v>159.4</v>
      </c>
      <c r="V61" s="1">
        <v>194.6</v>
      </c>
      <c r="W61" s="1">
        <v>156</v>
      </c>
      <c r="X61" s="1">
        <v>176.6</v>
      </c>
      <c r="Y61" s="1">
        <v>187.2</v>
      </c>
      <c r="Z61" s="1"/>
      <c r="AA61" s="1">
        <f t="shared" si="9"/>
        <v>609</v>
      </c>
      <c r="AB61" s="6">
        <v>12</v>
      </c>
      <c r="AC61" s="9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9" t="s">
        <v>97</v>
      </c>
      <c r="B62" s="23" t="s">
        <v>33</v>
      </c>
      <c r="C62" s="23"/>
      <c r="D62" s="23"/>
      <c r="E62" s="23"/>
      <c r="F62" s="23"/>
      <c r="G62" s="24">
        <v>0</v>
      </c>
      <c r="H62" s="23" t="e">
        <v>#N/A</v>
      </c>
      <c r="I62" s="23" t="s">
        <v>34</v>
      </c>
      <c r="J62" s="23"/>
      <c r="K62" s="23">
        <f t="shared" si="8"/>
        <v>0</v>
      </c>
      <c r="L62" s="23"/>
      <c r="M62" s="23"/>
      <c r="N62" s="23"/>
      <c r="O62" s="23">
        <f t="shared" si="3"/>
        <v>0</v>
      </c>
      <c r="P62" s="25"/>
      <c r="Q62" s="25"/>
      <c r="R62" s="23"/>
      <c r="S62" s="23" t="e">
        <f t="shared" si="4"/>
        <v>#DIV/0!</v>
      </c>
      <c r="T62" s="23" t="e">
        <f t="shared" si="5"/>
        <v>#DIV/0!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 t="s">
        <v>35</v>
      </c>
      <c r="AA62" s="23">
        <f t="shared" si="9"/>
        <v>0</v>
      </c>
      <c r="AB62" s="24">
        <v>0</v>
      </c>
      <c r="AC62" s="26"/>
      <c r="AD62" s="23"/>
      <c r="AE62" s="23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43</v>
      </c>
      <c r="C63" s="1">
        <v>3.4</v>
      </c>
      <c r="D63" s="1">
        <v>585</v>
      </c>
      <c r="E63" s="1">
        <v>155</v>
      </c>
      <c r="F63" s="1">
        <v>429.8</v>
      </c>
      <c r="G63" s="6">
        <v>1</v>
      </c>
      <c r="H63" s="1">
        <v>180</v>
      </c>
      <c r="I63" s="1" t="s">
        <v>34</v>
      </c>
      <c r="J63" s="1">
        <v>155.1</v>
      </c>
      <c r="K63" s="1">
        <f t="shared" si="8"/>
        <v>-9.9999999999994316E-2</v>
      </c>
      <c r="L63" s="1"/>
      <c r="M63" s="1"/>
      <c r="N63" s="1"/>
      <c r="O63" s="1">
        <f t="shared" si="3"/>
        <v>31</v>
      </c>
      <c r="P63" s="5"/>
      <c r="Q63" s="5"/>
      <c r="R63" s="1"/>
      <c r="S63" s="1">
        <f t="shared" si="4"/>
        <v>13.864516129032259</v>
      </c>
      <c r="T63" s="1">
        <f t="shared" si="5"/>
        <v>13.864516129032259</v>
      </c>
      <c r="U63" s="1">
        <v>38.96</v>
      </c>
      <c r="V63" s="1">
        <v>56.56</v>
      </c>
      <c r="W63" s="1">
        <v>36.72</v>
      </c>
      <c r="X63" s="1">
        <v>43.32</v>
      </c>
      <c r="Y63" s="1">
        <v>40.760000000000012</v>
      </c>
      <c r="Z63" s="1"/>
      <c r="AA63" s="1">
        <f t="shared" si="9"/>
        <v>0</v>
      </c>
      <c r="AB63" s="6">
        <v>1.8</v>
      </c>
      <c r="AC63" s="9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9" t="s">
        <v>99</v>
      </c>
      <c r="B64" s="23" t="s">
        <v>33</v>
      </c>
      <c r="C64" s="23"/>
      <c r="D64" s="23"/>
      <c r="E64" s="23"/>
      <c r="F64" s="23"/>
      <c r="G64" s="24">
        <v>0</v>
      </c>
      <c r="H64" s="23" t="e">
        <v>#N/A</v>
      </c>
      <c r="I64" s="23" t="s">
        <v>34</v>
      </c>
      <c r="J64" s="23"/>
      <c r="K64" s="23">
        <f t="shared" si="8"/>
        <v>0</v>
      </c>
      <c r="L64" s="23"/>
      <c r="M64" s="23"/>
      <c r="N64" s="23"/>
      <c r="O64" s="23">
        <f t="shared" si="3"/>
        <v>0</v>
      </c>
      <c r="P64" s="25"/>
      <c r="Q64" s="25"/>
      <c r="R64" s="23"/>
      <c r="S64" s="23" t="e">
        <f t="shared" si="4"/>
        <v>#DIV/0!</v>
      </c>
      <c r="T64" s="23" t="e">
        <f t="shared" si="5"/>
        <v>#DIV/0!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 t="s">
        <v>35</v>
      </c>
      <c r="AA64" s="23">
        <f t="shared" si="9"/>
        <v>0</v>
      </c>
      <c r="AB64" s="24">
        <v>0</v>
      </c>
      <c r="AC64" s="26"/>
      <c r="AD64" s="23"/>
      <c r="AE64" s="23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9" t="s">
        <v>100</v>
      </c>
      <c r="B65" s="23" t="s">
        <v>33</v>
      </c>
      <c r="C65" s="23"/>
      <c r="D65" s="23"/>
      <c r="E65" s="23"/>
      <c r="F65" s="23"/>
      <c r="G65" s="24">
        <v>0</v>
      </c>
      <c r="H65" s="23" t="e">
        <v>#N/A</v>
      </c>
      <c r="I65" s="23" t="s">
        <v>34</v>
      </c>
      <c r="J65" s="23"/>
      <c r="K65" s="23">
        <f t="shared" si="8"/>
        <v>0</v>
      </c>
      <c r="L65" s="23"/>
      <c r="M65" s="23"/>
      <c r="N65" s="23"/>
      <c r="O65" s="23">
        <f t="shared" si="3"/>
        <v>0</v>
      </c>
      <c r="P65" s="25"/>
      <c r="Q65" s="25"/>
      <c r="R65" s="23"/>
      <c r="S65" s="23" t="e">
        <f t="shared" si="4"/>
        <v>#DIV/0!</v>
      </c>
      <c r="T65" s="23" t="e">
        <f t="shared" si="5"/>
        <v>#DIV/0!</v>
      </c>
      <c r="U65" s="23">
        <v>0</v>
      </c>
      <c r="V65" s="23">
        <v>0</v>
      </c>
      <c r="W65" s="23">
        <v>0</v>
      </c>
      <c r="X65" s="23">
        <v>3.4</v>
      </c>
      <c r="Y65" s="23">
        <v>14.2</v>
      </c>
      <c r="Z65" s="23" t="s">
        <v>35</v>
      </c>
      <c r="AA65" s="23">
        <f t="shared" si="9"/>
        <v>0</v>
      </c>
      <c r="AB65" s="24">
        <v>0</v>
      </c>
      <c r="AC65" s="26"/>
      <c r="AD65" s="23"/>
      <c r="AE65" s="23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9" t="s">
        <v>101</v>
      </c>
      <c r="B66" s="23" t="s">
        <v>33</v>
      </c>
      <c r="C66" s="23"/>
      <c r="D66" s="23"/>
      <c r="E66" s="23"/>
      <c r="F66" s="23"/>
      <c r="G66" s="24">
        <v>0</v>
      </c>
      <c r="H66" s="23" t="e">
        <v>#N/A</v>
      </c>
      <c r="I66" s="23" t="s">
        <v>34</v>
      </c>
      <c r="J66" s="23"/>
      <c r="K66" s="23">
        <f t="shared" si="8"/>
        <v>0</v>
      </c>
      <c r="L66" s="23"/>
      <c r="M66" s="23"/>
      <c r="N66" s="23"/>
      <c r="O66" s="23">
        <f t="shared" si="3"/>
        <v>0</v>
      </c>
      <c r="P66" s="25"/>
      <c r="Q66" s="25"/>
      <c r="R66" s="23"/>
      <c r="S66" s="23" t="e">
        <f t="shared" si="4"/>
        <v>#DIV/0!</v>
      </c>
      <c r="T66" s="23" t="e">
        <f t="shared" si="5"/>
        <v>#DIV/0!</v>
      </c>
      <c r="U66" s="23">
        <v>0</v>
      </c>
      <c r="V66" s="23">
        <v>0</v>
      </c>
      <c r="W66" s="23">
        <v>0</v>
      </c>
      <c r="X66" s="23">
        <v>0</v>
      </c>
      <c r="Y66" s="23">
        <v>3.4</v>
      </c>
      <c r="Z66" s="23" t="s">
        <v>35</v>
      </c>
      <c r="AA66" s="23">
        <f t="shared" si="9"/>
        <v>0</v>
      </c>
      <c r="AB66" s="24">
        <v>0</v>
      </c>
      <c r="AC66" s="26"/>
      <c r="AD66" s="23"/>
      <c r="AE66" s="23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3" t="s">
        <v>102</v>
      </c>
      <c r="B67" s="23" t="s">
        <v>33</v>
      </c>
      <c r="C67" s="23"/>
      <c r="D67" s="23"/>
      <c r="E67" s="23"/>
      <c r="F67" s="23"/>
      <c r="G67" s="24">
        <v>0</v>
      </c>
      <c r="H67" s="23" t="e">
        <v>#N/A</v>
      </c>
      <c r="I67" s="23" t="s">
        <v>34</v>
      </c>
      <c r="J67" s="23"/>
      <c r="K67" s="23">
        <f t="shared" si="8"/>
        <v>0</v>
      </c>
      <c r="L67" s="23"/>
      <c r="M67" s="23"/>
      <c r="N67" s="23"/>
      <c r="O67" s="23">
        <f t="shared" si="3"/>
        <v>0</v>
      </c>
      <c r="P67" s="25"/>
      <c r="Q67" s="25"/>
      <c r="R67" s="23"/>
      <c r="S67" s="23" t="e">
        <f t="shared" si="4"/>
        <v>#DIV/0!</v>
      </c>
      <c r="T67" s="23" t="e">
        <f t="shared" si="5"/>
        <v>#DIV/0!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 t="s">
        <v>35</v>
      </c>
      <c r="AA67" s="23">
        <f t="shared" si="9"/>
        <v>0</v>
      </c>
      <c r="AB67" s="24">
        <v>0</v>
      </c>
      <c r="AC67" s="26"/>
      <c r="AD67" s="23"/>
      <c r="AE67" s="23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3" t="s">
        <v>103</v>
      </c>
      <c r="B68" s="23" t="s">
        <v>33</v>
      </c>
      <c r="C68" s="23"/>
      <c r="D68" s="23"/>
      <c r="E68" s="23"/>
      <c r="F68" s="23"/>
      <c r="G68" s="24">
        <v>0</v>
      </c>
      <c r="H68" s="23" t="e">
        <v>#N/A</v>
      </c>
      <c r="I68" s="23" t="s">
        <v>34</v>
      </c>
      <c r="J68" s="23"/>
      <c r="K68" s="23">
        <f t="shared" si="8"/>
        <v>0</v>
      </c>
      <c r="L68" s="23"/>
      <c r="M68" s="23"/>
      <c r="N68" s="23"/>
      <c r="O68" s="23">
        <f t="shared" si="3"/>
        <v>0</v>
      </c>
      <c r="P68" s="25"/>
      <c r="Q68" s="25"/>
      <c r="R68" s="23"/>
      <c r="S68" s="23" t="e">
        <f t="shared" si="4"/>
        <v>#DIV/0!</v>
      </c>
      <c r="T68" s="23" t="e">
        <f t="shared" si="5"/>
        <v>#DIV/0!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 t="s">
        <v>35</v>
      </c>
      <c r="AA68" s="23">
        <f t="shared" si="9"/>
        <v>0</v>
      </c>
      <c r="AB68" s="24">
        <v>0</v>
      </c>
      <c r="AC68" s="26"/>
      <c r="AD68" s="23"/>
      <c r="AE68" s="23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33</v>
      </c>
      <c r="C69" s="1">
        <v>340</v>
      </c>
      <c r="D69" s="1">
        <v>2632</v>
      </c>
      <c r="E69" s="1">
        <v>1043</v>
      </c>
      <c r="F69" s="1">
        <v>1745</v>
      </c>
      <c r="G69" s="6">
        <v>0.25</v>
      </c>
      <c r="H69" s="1">
        <v>180</v>
      </c>
      <c r="I69" s="1" t="s">
        <v>34</v>
      </c>
      <c r="J69" s="1">
        <v>1112</v>
      </c>
      <c r="K69" s="1">
        <f t="shared" si="8"/>
        <v>-69</v>
      </c>
      <c r="L69" s="1"/>
      <c r="M69" s="1"/>
      <c r="N69" s="1"/>
      <c r="O69" s="1">
        <f t="shared" si="3"/>
        <v>208.6</v>
      </c>
      <c r="P69" s="5">
        <f t="shared" ref="P69:P70" si="11">14*O69-F69</f>
        <v>1175.4000000000001</v>
      </c>
      <c r="Q69" s="5"/>
      <c r="R69" s="1"/>
      <c r="S69" s="1">
        <f t="shared" si="4"/>
        <v>14</v>
      </c>
      <c r="T69" s="1">
        <f t="shared" si="5"/>
        <v>8.3652924256951113</v>
      </c>
      <c r="U69" s="1">
        <v>185.8</v>
      </c>
      <c r="V69" s="1">
        <v>224.4</v>
      </c>
      <c r="W69" s="1">
        <v>169</v>
      </c>
      <c r="X69" s="1">
        <v>167.2</v>
      </c>
      <c r="Y69" s="1">
        <v>180.2</v>
      </c>
      <c r="Z69" s="1"/>
      <c r="AA69" s="1">
        <f t="shared" si="9"/>
        <v>293.85000000000002</v>
      </c>
      <c r="AB69" s="6">
        <v>12</v>
      </c>
      <c r="AC69" s="9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33</v>
      </c>
      <c r="C70" s="1">
        <v>349</v>
      </c>
      <c r="D70" s="1">
        <v>3132</v>
      </c>
      <c r="E70" s="1">
        <v>1038</v>
      </c>
      <c r="F70" s="1">
        <v>2259</v>
      </c>
      <c r="G70" s="6">
        <v>0.25</v>
      </c>
      <c r="H70" s="1">
        <v>180</v>
      </c>
      <c r="I70" s="1" t="s">
        <v>34</v>
      </c>
      <c r="J70" s="1">
        <v>1112</v>
      </c>
      <c r="K70" s="1">
        <f t="shared" ref="K70:K73" si="12">E70-J70</f>
        <v>-74</v>
      </c>
      <c r="L70" s="1"/>
      <c r="M70" s="1"/>
      <c r="N70" s="1"/>
      <c r="O70" s="1">
        <f t="shared" si="3"/>
        <v>207.6</v>
      </c>
      <c r="P70" s="5">
        <f t="shared" si="11"/>
        <v>647.40000000000009</v>
      </c>
      <c r="Q70" s="5"/>
      <c r="R70" s="1"/>
      <c r="S70" s="1">
        <f t="shared" si="4"/>
        <v>14</v>
      </c>
      <c r="T70" s="1">
        <f t="shared" si="5"/>
        <v>10.88150289017341</v>
      </c>
      <c r="U70" s="1">
        <v>220</v>
      </c>
      <c r="V70" s="1">
        <v>241.2</v>
      </c>
      <c r="W70" s="1">
        <v>190.8</v>
      </c>
      <c r="X70" s="1">
        <v>176.8</v>
      </c>
      <c r="Y70" s="1">
        <v>186.6</v>
      </c>
      <c r="Z70" s="1"/>
      <c r="AA70" s="1">
        <f t="shared" si="9"/>
        <v>161.85000000000002</v>
      </c>
      <c r="AB70" s="6">
        <v>12</v>
      </c>
      <c r="AC70" s="9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43</v>
      </c>
      <c r="C71" s="1">
        <v>596.70000000000005</v>
      </c>
      <c r="D71" s="1"/>
      <c r="E71" s="1">
        <v>78.3</v>
      </c>
      <c r="F71" s="1">
        <v>518.4</v>
      </c>
      <c r="G71" s="6">
        <v>1</v>
      </c>
      <c r="H71" s="1">
        <v>180</v>
      </c>
      <c r="I71" s="1" t="s">
        <v>34</v>
      </c>
      <c r="J71" s="1">
        <v>82.5</v>
      </c>
      <c r="K71" s="1">
        <f t="shared" si="12"/>
        <v>-4.2000000000000028</v>
      </c>
      <c r="L71" s="1"/>
      <c r="M71" s="1"/>
      <c r="N71" s="1"/>
      <c r="O71" s="1">
        <f t="shared" ref="O71:O73" si="13">E71/5</f>
        <v>15.66</v>
      </c>
      <c r="P71" s="5"/>
      <c r="Q71" s="5"/>
      <c r="R71" s="1"/>
      <c r="S71" s="1">
        <f t="shared" ref="S71:S73" si="14">(F71+P71)/O71</f>
        <v>33.103448275862064</v>
      </c>
      <c r="T71" s="1">
        <f t="shared" ref="T71:T73" si="15">F71/O71</f>
        <v>33.103448275862064</v>
      </c>
      <c r="U71" s="1">
        <v>11.34</v>
      </c>
      <c r="V71" s="1">
        <v>4.32</v>
      </c>
      <c r="W71" s="1">
        <v>2.7</v>
      </c>
      <c r="X71" s="1">
        <v>2.16</v>
      </c>
      <c r="Y71" s="1">
        <v>3.24</v>
      </c>
      <c r="Z71" s="21" t="s">
        <v>107</v>
      </c>
      <c r="AA71" s="1">
        <f t="shared" si="9"/>
        <v>0</v>
      </c>
      <c r="AB71" s="6">
        <v>2.7</v>
      </c>
      <c r="AC71" s="9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43</v>
      </c>
      <c r="C72" s="1">
        <v>435</v>
      </c>
      <c r="D72" s="1">
        <v>3175</v>
      </c>
      <c r="E72" s="1">
        <v>825</v>
      </c>
      <c r="F72" s="1">
        <v>2590</v>
      </c>
      <c r="G72" s="6">
        <v>1</v>
      </c>
      <c r="H72" s="1">
        <v>180</v>
      </c>
      <c r="I72" s="1" t="s">
        <v>34</v>
      </c>
      <c r="J72" s="1">
        <v>835</v>
      </c>
      <c r="K72" s="1">
        <f t="shared" si="12"/>
        <v>-10</v>
      </c>
      <c r="L72" s="1"/>
      <c r="M72" s="1"/>
      <c r="N72" s="1"/>
      <c r="O72" s="1">
        <f t="shared" si="13"/>
        <v>165</v>
      </c>
      <c r="P72" s="5"/>
      <c r="Q72" s="5"/>
      <c r="R72" s="1"/>
      <c r="S72" s="1">
        <f t="shared" si="14"/>
        <v>15.696969696969697</v>
      </c>
      <c r="T72" s="1">
        <f t="shared" si="15"/>
        <v>15.696969696969697</v>
      </c>
      <c r="U72" s="1">
        <v>223</v>
      </c>
      <c r="V72" s="1">
        <v>193</v>
      </c>
      <c r="W72" s="1">
        <v>176</v>
      </c>
      <c r="X72" s="1">
        <v>186</v>
      </c>
      <c r="Y72" s="1">
        <v>124</v>
      </c>
      <c r="Z72" s="1"/>
      <c r="AA72" s="1">
        <f t="shared" si="9"/>
        <v>0</v>
      </c>
      <c r="AB72" s="6">
        <v>5</v>
      </c>
      <c r="AC72" s="9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9" t="s">
        <v>109</v>
      </c>
      <c r="B73" s="23" t="s">
        <v>33</v>
      </c>
      <c r="C73" s="23"/>
      <c r="D73" s="23"/>
      <c r="E73" s="23"/>
      <c r="F73" s="23"/>
      <c r="G73" s="24">
        <v>0</v>
      </c>
      <c r="H73" s="23" t="e">
        <v>#N/A</v>
      </c>
      <c r="I73" s="23" t="s">
        <v>34</v>
      </c>
      <c r="J73" s="23"/>
      <c r="K73" s="23">
        <f t="shared" si="12"/>
        <v>0</v>
      </c>
      <c r="L73" s="23"/>
      <c r="M73" s="23"/>
      <c r="N73" s="23"/>
      <c r="O73" s="23">
        <f t="shared" si="13"/>
        <v>0</v>
      </c>
      <c r="P73" s="25"/>
      <c r="Q73" s="25"/>
      <c r="R73" s="23"/>
      <c r="S73" s="23" t="e">
        <f t="shared" si="14"/>
        <v>#DIV/0!</v>
      </c>
      <c r="T73" s="23" t="e">
        <f t="shared" si="15"/>
        <v>#DIV/0!</v>
      </c>
      <c r="U73" s="23">
        <v>0</v>
      </c>
      <c r="V73" s="23">
        <v>0</v>
      </c>
      <c r="W73" s="23">
        <v>0</v>
      </c>
      <c r="X73" s="23">
        <v>0</v>
      </c>
      <c r="Y73" s="23">
        <v>44</v>
      </c>
      <c r="Z73" s="23" t="s">
        <v>35</v>
      </c>
      <c r="AA73" s="23">
        <f t="shared" si="9"/>
        <v>0</v>
      </c>
      <c r="AB73" s="24">
        <v>0</v>
      </c>
      <c r="AC73" s="26"/>
      <c r="AD73" s="23"/>
      <c r="AE73" s="23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73" xr:uid="{7882269E-4F07-4658-AE46-5C528B8AB3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2024-06-06T10:43:40Z</dcterms:created>
  <dcterms:modified xsi:type="dcterms:W3CDTF">2024-06-06T11:56:24Z</dcterms:modified>
</cp:coreProperties>
</file>