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0BBBC13-B1E8-4C70-AC1A-BAC6B78839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Y77" i="1"/>
  <c r="W77" i="1"/>
  <c r="BN76" i="1"/>
  <c r="BL76" i="1"/>
  <c r="Y76" i="1"/>
  <c r="X76" i="1"/>
  <c r="O76" i="1"/>
  <c r="BO75" i="1"/>
  <c r="BN75" i="1"/>
  <c r="BM75" i="1"/>
  <c r="BL75" i="1"/>
  <c r="Y75" i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M55" i="1"/>
  <c r="BL55" i="1"/>
  <c r="Y55" i="1"/>
  <c r="X55" i="1"/>
  <c r="BO55" i="1" s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W297" i="1"/>
  <c r="BM28" i="1"/>
  <c r="BO28" i="1"/>
  <c r="BM30" i="1"/>
  <c r="X33" i="1"/>
  <c r="X297" i="1" s="1"/>
  <c r="BM38" i="1"/>
  <c r="BO38" i="1"/>
  <c r="BM45" i="1"/>
  <c r="BM47" i="1"/>
  <c r="BM49" i="1"/>
  <c r="X50" i="1"/>
  <c r="BM54" i="1"/>
  <c r="BO54" i="1"/>
  <c r="X61" i="1"/>
  <c r="X67" i="1"/>
  <c r="BO64" i="1"/>
  <c r="BM64" i="1"/>
  <c r="X66" i="1"/>
  <c r="BO76" i="1"/>
  <c r="BM76" i="1"/>
  <c r="X78" i="1"/>
  <c r="H9" i="1"/>
  <c r="Y302" i="1"/>
  <c r="BO57" i="1"/>
  <c r="BM57" i="1"/>
  <c r="BO59" i="1"/>
  <c r="BM59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B310" i="1" l="1"/>
  <c r="X299" i="1"/>
  <c r="X301" i="1"/>
  <c r="X298" i="1"/>
  <c r="X300" i="1" s="1"/>
  <c r="A310" i="1" l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<sst xmlns="http://schemas.openxmlformats.org/spreadsheetml/2006/main" count="1147" uniqueCount="439">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</sst>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175</v>
      </c>
      <c r="X30" s="196">
        <f>IFERROR(IF(W30="","",W30),"")</f>
        <v>175</v>
      </c>
      <c r="Y30" s="36">
        <f>IFERROR(IF(W30="","",W30*0.00936),"")</f>
        <v>1.6380000000000001</v>
      </c>
      <c r="Z30" s="56"/>
      <c r="AA30" s="57"/>
      <c r="AE30" s="67"/>
      <c r="BB30" s="71" t="s">
        <v>74</v>
      </c>
      <c r="BL30" s="67">
        <f>IFERROR(W30*I30,"0")</f>
        <v>336.315</v>
      </c>
      <c r="BM30" s="67">
        <f>IFERROR(X30*I30,"0")</f>
        <v>336.315</v>
      </c>
      <c r="BN30" s="67">
        <f>IFERROR(W30/J30,"0")</f>
        <v>1.3888888888888888</v>
      </c>
      <c r="BO30" s="67">
        <f>IFERROR(X30/J30,"0")</f>
        <v>1.3888888888888888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175</v>
      </c>
      <c r="X32" s="197">
        <f>IFERROR(SUM(X28:X31),"0")</f>
        <v>175</v>
      </c>
      <c r="Y32" s="197">
        <f>IFERROR(IF(Y28="",0,Y28),"0")+IFERROR(IF(Y29="",0,Y29),"0")+IFERROR(IF(Y30="",0,Y30),"0")+IFERROR(IF(Y31="",0,Y31),"0")</f>
        <v>1.6380000000000001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262.5</v>
      </c>
      <c r="X33" s="197">
        <f>IFERROR(SUMPRODUCT(X28:X31*H28:H31),"0")</f>
        <v>262.5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65</v>
      </c>
      <c r="X39" s="196">
        <f>IFERROR(IF(W39="","",W39),"")</f>
        <v>65</v>
      </c>
      <c r="Y39" s="36">
        <f>IFERROR(IF(W39="","",W39*0.0155),"")</f>
        <v>1.0075000000000001</v>
      </c>
      <c r="Z39" s="56"/>
      <c r="AA39" s="57"/>
      <c r="AE39" s="67"/>
      <c r="BB39" s="76" t="s">
        <v>1</v>
      </c>
      <c r="BL39" s="67">
        <f>IFERROR(W39*I39,"0")</f>
        <v>407.54999999999995</v>
      </c>
      <c r="BM39" s="67">
        <f>IFERROR(X39*I39,"0")</f>
        <v>407.54999999999995</v>
      </c>
      <c r="BN39" s="67">
        <f>IFERROR(W39/J39,"0")</f>
        <v>0.77380952380952384</v>
      </c>
      <c r="BO39" s="67">
        <f>IFERROR(X39/J39,"0")</f>
        <v>0.77380952380952384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65</v>
      </c>
      <c r="X40" s="197">
        <f>IFERROR(SUM(X36:X39),"0")</f>
        <v>65</v>
      </c>
      <c r="Y40" s="197">
        <f>IFERROR(IF(Y36="",0,Y36),"0")+IFERROR(IF(Y37="",0,Y37),"0")+IFERROR(IF(Y38="",0,Y38),"0")+IFERROR(IF(Y39="",0,Y39),"0")</f>
        <v>1.0075000000000001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390</v>
      </c>
      <c r="X41" s="197">
        <f>IFERROR(SUMPRODUCT(X36:X39*H36:H39),"0")</f>
        <v>390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5</v>
      </c>
      <c r="X47" s="196">
        <f t="shared" si="0"/>
        <v>5</v>
      </c>
      <c r="Y47" s="36">
        <f t="shared" si="1"/>
        <v>4.7500000000000001E-2</v>
      </c>
      <c r="Z47" s="56"/>
      <c r="AA47" s="57"/>
      <c r="AE47" s="67"/>
      <c r="BB47" s="80" t="s">
        <v>74</v>
      </c>
      <c r="BL47" s="67">
        <f t="shared" si="2"/>
        <v>7.9590000000000005</v>
      </c>
      <c r="BM47" s="67">
        <f t="shared" si="3"/>
        <v>7.9590000000000005</v>
      </c>
      <c r="BN47" s="67">
        <f t="shared" si="4"/>
        <v>3.8461538461538464E-2</v>
      </c>
      <c r="BO47" s="67">
        <f t="shared" si="5"/>
        <v>3.8461538461538464E-2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5</v>
      </c>
      <c r="X48" s="196">
        <f t="shared" si="0"/>
        <v>5</v>
      </c>
      <c r="Y48" s="36">
        <f t="shared" si="1"/>
        <v>4.7500000000000001E-2</v>
      </c>
      <c r="Z48" s="56"/>
      <c r="AA48" s="57"/>
      <c r="AE48" s="67"/>
      <c r="BB48" s="81" t="s">
        <v>74</v>
      </c>
      <c r="BL48" s="67">
        <f t="shared" si="2"/>
        <v>7.9590000000000005</v>
      </c>
      <c r="BM48" s="67">
        <f t="shared" si="3"/>
        <v>7.9590000000000005</v>
      </c>
      <c r="BN48" s="67">
        <f t="shared" si="4"/>
        <v>3.8461538461538464E-2</v>
      </c>
      <c r="BO48" s="67">
        <f t="shared" si="5"/>
        <v>3.8461538461538464E-2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10</v>
      </c>
      <c r="X50" s="197">
        <f>IFERROR(SUM(X44:X49),"0")</f>
        <v>10</v>
      </c>
      <c r="Y50" s="197">
        <f>IFERROR(IF(Y44="",0,Y44),"0")+IFERROR(IF(Y45="",0,Y45),"0")+IFERROR(IF(Y46="",0,Y46),"0")+IFERROR(IF(Y47="",0,Y47),"0")+IFERROR(IF(Y48="",0,Y48),"0")+IFERROR(IF(Y49="",0,Y49),"0")</f>
        <v>9.5000000000000001E-2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12</v>
      </c>
      <c r="X51" s="197">
        <f>IFERROR(SUMPRODUCT(X44:X49*H44:H49),"0")</f>
        <v>12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60</v>
      </c>
      <c r="X59" s="196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60</v>
      </c>
      <c r="X60" s="197">
        <f>IFERROR(SUM(X54:X59),"0")</f>
        <v>60</v>
      </c>
      <c r="Y60" s="197">
        <f>IFERROR(IF(Y54="",0,Y54),"0")+IFERROR(IF(Y55="",0,Y55),"0")+IFERROR(IF(Y56="",0,Y56),"0")+IFERROR(IF(Y57="",0,Y57),"0")+IFERROR(IF(Y58="",0,Y58),"0")+IFERROR(IF(Y59="",0,Y59),"0")</f>
        <v>0.92999999999999994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432</v>
      </c>
      <c r="X61" s="197">
        <f>IFERROR(SUMPRODUCT(X54:X59*H54:H59),"0")</f>
        <v>432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63</v>
      </c>
      <c r="X65" s="196">
        <f>IFERROR(IF(W65="","",W65),"")</f>
        <v>63</v>
      </c>
      <c r="Y65" s="36">
        <f>IFERROR(IF(W65="","",W65*0.00866),"")</f>
        <v>0.54557999999999995</v>
      </c>
      <c r="Z65" s="56"/>
      <c r="AA65" s="57"/>
      <c r="AE65" s="67"/>
      <c r="BB65" s="90" t="s">
        <v>1</v>
      </c>
      <c r="BL65" s="67">
        <f>IFERROR(W65*I65,"0")</f>
        <v>328.4316</v>
      </c>
      <c r="BM65" s="67">
        <f>IFERROR(X65*I65,"0")</f>
        <v>328.4316</v>
      </c>
      <c r="BN65" s="67">
        <f>IFERROR(W65/J65,"0")</f>
        <v>0.4375</v>
      </c>
      <c r="BO65" s="67">
        <f>IFERROR(X65/J65,"0")</f>
        <v>0.4375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63</v>
      </c>
      <c r="X66" s="197">
        <f>IFERROR(SUM(X64:X65),"0")</f>
        <v>63</v>
      </c>
      <c r="Y66" s="197">
        <f>IFERROR(IF(Y64="",0,Y64),"0")+IFERROR(IF(Y65="",0,Y65),"0")</f>
        <v>0.54557999999999995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315</v>
      </c>
      <c r="X67" s="197">
        <f>IFERROR(SUMPRODUCT(X64:X65*H64:H65),"0")</f>
        <v>315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2</v>
      </c>
      <c r="X75" s="196">
        <f>IFERROR(IF(W75="","",W75),"")</f>
        <v>2</v>
      </c>
      <c r="Y75" s="36">
        <f>IFERROR(IF(W75="","",W75*0.01788),"")</f>
        <v>3.576E-2</v>
      </c>
      <c r="Z75" s="56"/>
      <c r="AA75" s="57"/>
      <c r="AE75" s="67"/>
      <c r="BB75" s="92" t="s">
        <v>74</v>
      </c>
      <c r="BL75" s="67">
        <f>IFERROR(W75*I75,"0")</f>
        <v>8.6072000000000006</v>
      </c>
      <c r="BM75" s="67">
        <f>IFERROR(X75*I75,"0")</f>
        <v>8.6072000000000006</v>
      </c>
      <c r="BN75" s="67">
        <f>IFERROR(W75/J75,"0")</f>
        <v>2.8571428571428571E-2</v>
      </c>
      <c r="BO75" s="67">
        <f>IFERROR(X75/J75,"0")</f>
        <v>2.8571428571428571E-2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2</v>
      </c>
      <c r="X76" s="196">
        <f>IFERROR(IF(W76="","",W76),"")</f>
        <v>2</v>
      </c>
      <c r="Y76" s="36">
        <f>IFERROR(IF(W76="","",W76*0.01788),"")</f>
        <v>3.576E-2</v>
      </c>
      <c r="Z76" s="56"/>
      <c r="AA76" s="57"/>
      <c r="AE76" s="67"/>
      <c r="BB76" s="93" t="s">
        <v>74</v>
      </c>
      <c r="BL76" s="67">
        <f>IFERROR(W76*I76,"0")</f>
        <v>8.6072000000000006</v>
      </c>
      <c r="BM76" s="67">
        <f>IFERROR(X76*I76,"0")</f>
        <v>8.6072000000000006</v>
      </c>
      <c r="BN76" s="67">
        <f>IFERROR(W76/J76,"0")</f>
        <v>2.8571428571428571E-2</v>
      </c>
      <c r="BO76" s="67">
        <f>IFERROR(X76/J76,"0")</f>
        <v>2.8571428571428571E-2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87</v>
      </c>
      <c r="X83" s="196">
        <f t="shared" si="12"/>
        <v>87</v>
      </c>
      <c r="Y83" s="36">
        <f t="shared" si="13"/>
        <v>1.5555600000000001</v>
      </c>
      <c r="Z83" s="56"/>
      <c r="AA83" s="57"/>
      <c r="AE83" s="67"/>
      <c r="BB83" s="96" t="s">
        <v>74</v>
      </c>
      <c r="BL83" s="67">
        <f t="shared" si="14"/>
        <v>374.41320000000002</v>
      </c>
      <c r="BM83" s="67">
        <f t="shared" si="15"/>
        <v>374.41320000000002</v>
      </c>
      <c r="BN83" s="67">
        <f t="shared" si="16"/>
        <v>1.2428571428571429</v>
      </c>
      <c r="BO83" s="67">
        <f t="shared" si="17"/>
        <v>1.2428571428571429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93</v>
      </c>
      <c r="X86" s="196">
        <f t="shared" si="12"/>
        <v>93</v>
      </c>
      <c r="Y86" s="36">
        <f t="shared" si="13"/>
        <v>1.6628400000000001</v>
      </c>
      <c r="Z86" s="56"/>
      <c r="AA86" s="57"/>
      <c r="AE86" s="67"/>
      <c r="BB86" s="99" t="s">
        <v>74</v>
      </c>
      <c r="BL86" s="67">
        <f t="shared" si="14"/>
        <v>400.23480000000001</v>
      </c>
      <c r="BM86" s="67">
        <f t="shared" si="15"/>
        <v>400.23480000000001</v>
      </c>
      <c r="BN86" s="67">
        <f t="shared" si="16"/>
        <v>1.3285714285714285</v>
      </c>
      <c r="BO86" s="67">
        <f t="shared" si="17"/>
        <v>1.3285714285714285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180</v>
      </c>
      <c r="X87" s="197">
        <f>IFERROR(SUM(X81:X86),"0")</f>
        <v>180</v>
      </c>
      <c r="Y87" s="197">
        <f>IFERROR(IF(Y81="",0,Y81),"0")+IFERROR(IF(Y82="",0,Y82),"0")+IFERROR(IF(Y83="",0,Y83),"0")+IFERROR(IF(Y84="",0,Y84),"0")+IFERROR(IF(Y85="",0,Y85),"0")+IFERROR(IF(Y86="",0,Y86),"0")</f>
        <v>3.2183999999999999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648</v>
      </c>
      <c r="X88" s="197">
        <f>IFERROR(SUMPRODUCT(X81:X86*H81:H86),"0")</f>
        <v>648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10</v>
      </c>
      <c r="X93" s="196">
        <f>IFERROR(IF(W93="","",W93),"")</f>
        <v>10</v>
      </c>
      <c r="Y93" s="36">
        <f>IFERROR(IF(W93="","",W93*0.0155),"")</f>
        <v>0.155</v>
      </c>
      <c r="Z93" s="56"/>
      <c r="AA93" s="57"/>
      <c r="AE93" s="67"/>
      <c r="BB93" s="102" t="s">
        <v>74</v>
      </c>
      <c r="BL93" s="67">
        <f>IFERROR(W93*I93,"0")</f>
        <v>34.64</v>
      </c>
      <c r="BM93" s="67">
        <f>IFERROR(X93*I93,"0")</f>
        <v>34.64</v>
      </c>
      <c r="BN93" s="67">
        <f>IFERROR(W93/J93,"0")</f>
        <v>0.11904761904761904</v>
      </c>
      <c r="BO93" s="67">
        <f>IFERROR(X93/J93,"0")</f>
        <v>0.11904761904761904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0.155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30.8</v>
      </c>
      <c r="X95" s="197">
        <f>IFERROR(SUMPRODUCT(X91:X93*H91:H93),"0")</f>
        <v>30.8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45</v>
      </c>
      <c r="X98" s="196">
        <f>IFERROR(IF(W98="","",W98),"")</f>
        <v>45</v>
      </c>
      <c r="Y98" s="36">
        <f>IFERROR(IF(W98="","",W98*0.0155),"")</f>
        <v>0.69750000000000001</v>
      </c>
      <c r="Z98" s="56"/>
      <c r="AA98" s="57"/>
      <c r="AE98" s="67"/>
      <c r="BB98" s="103" t="s">
        <v>1</v>
      </c>
      <c r="BL98" s="67">
        <f>IFERROR(W98*I98,"0")</f>
        <v>323.98200000000003</v>
      </c>
      <c r="BM98" s="67">
        <f>IFERROR(X98*I98,"0")</f>
        <v>323.98200000000003</v>
      </c>
      <c r="BN98" s="67">
        <f>IFERROR(W98/J98,"0")</f>
        <v>0.5357142857142857</v>
      </c>
      <c r="BO98" s="67">
        <f>IFERROR(X98/J98,"0")</f>
        <v>0.5357142857142857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199</v>
      </c>
      <c r="X99" s="196">
        <f>IFERROR(IF(W99="","",W99),"")</f>
        <v>199</v>
      </c>
      <c r="Y99" s="36">
        <f>IFERROR(IF(W99="","",W99*0.0155),"")</f>
        <v>3.0844999999999998</v>
      </c>
      <c r="Z99" s="56"/>
      <c r="AA99" s="57"/>
      <c r="AE99" s="67"/>
      <c r="BB99" s="104" t="s">
        <v>1</v>
      </c>
      <c r="BL99" s="67">
        <f>IFERROR(W99*I99,"0")</f>
        <v>1489.7139999999999</v>
      </c>
      <c r="BM99" s="67">
        <f>IFERROR(X99*I99,"0")</f>
        <v>1489.7139999999999</v>
      </c>
      <c r="BN99" s="67">
        <f>IFERROR(W99/J99,"0")</f>
        <v>2.3690476190476191</v>
      </c>
      <c r="BO99" s="67">
        <f>IFERROR(X99/J99,"0")</f>
        <v>2.3690476190476191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7"/>
      <c r="BB100" s="105" t="s">
        <v>1</v>
      </c>
      <c r="BL100" s="67">
        <f>IFERROR(W100*I100,"0")</f>
        <v>359.98</v>
      </c>
      <c r="BM100" s="67">
        <f>IFERROR(X100*I100,"0")</f>
        <v>359.98</v>
      </c>
      <c r="BN100" s="67">
        <f>IFERROR(W100/J100,"0")</f>
        <v>0.59523809523809523</v>
      </c>
      <c r="BO100" s="67">
        <f>IFERROR(X100/J100,"0")</f>
        <v>0.59523809523809523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142</v>
      </c>
      <c r="X101" s="196">
        <f>IFERROR(IF(W101="","",W101),"")</f>
        <v>142</v>
      </c>
      <c r="Y101" s="36">
        <f>IFERROR(IF(W101="","",W101*0.0155),"")</f>
        <v>2.2010000000000001</v>
      </c>
      <c r="Z101" s="56"/>
      <c r="AA101" s="57"/>
      <c r="AE101" s="67"/>
      <c r="BB101" s="106" t="s">
        <v>1</v>
      </c>
      <c r="BL101" s="67">
        <f>IFERROR(W101*I101,"0")</f>
        <v>1063.0119999999999</v>
      </c>
      <c r="BM101" s="67">
        <f>IFERROR(X101*I101,"0")</f>
        <v>1063.0119999999999</v>
      </c>
      <c r="BN101" s="67">
        <f>IFERROR(W101/J101,"0")</f>
        <v>1.6904761904761905</v>
      </c>
      <c r="BO101" s="67">
        <f>IFERROR(X101/J101,"0")</f>
        <v>1.6904761904761905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436</v>
      </c>
      <c r="X102" s="197">
        <f>IFERROR(SUM(X98:X101),"0")</f>
        <v>436</v>
      </c>
      <c r="Y102" s="197">
        <f>IFERROR(IF(Y98="",0,Y98),"0")+IFERROR(IF(Y99="",0,Y99),"0")+IFERROR(IF(Y100="",0,Y100),"0")+IFERROR(IF(Y101="",0,Y101),"0")</f>
        <v>6.7580000000000009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3108.8</v>
      </c>
      <c r="X103" s="197">
        <f>IFERROR(SUMPRODUCT(X98:X101*H98:H101),"0")</f>
        <v>3108.8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54</v>
      </c>
      <c r="X106" s="196">
        <f>IFERROR(IF(W106="","",W106),"")</f>
        <v>54</v>
      </c>
      <c r="Y106" s="36">
        <f>IFERROR(IF(W106="","",W106*0.01788),"")</f>
        <v>0.96552000000000004</v>
      </c>
      <c r="Z106" s="56"/>
      <c r="AA106" s="57"/>
      <c r="AE106" s="67"/>
      <c r="BB106" s="107" t="s">
        <v>74</v>
      </c>
      <c r="BL106" s="67">
        <f>IFERROR(W106*I106,"0")</f>
        <v>199.99439999999998</v>
      </c>
      <c r="BM106" s="67">
        <f>IFERROR(X106*I106,"0")</f>
        <v>199.99439999999998</v>
      </c>
      <c r="BN106" s="67">
        <f>IFERROR(W106/J106,"0")</f>
        <v>0.77142857142857146</v>
      </c>
      <c r="BO106" s="67">
        <f>IFERROR(X106/J106,"0")</f>
        <v>0.77142857142857146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98</v>
      </c>
      <c r="X107" s="196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74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152</v>
      </c>
      <c r="X108" s="197">
        <f>IFERROR(SUM(X106:X107),"0")</f>
        <v>152</v>
      </c>
      <c r="Y108" s="197">
        <f>IFERROR(IF(Y106="",0,Y106),"0")+IFERROR(IF(Y107="",0,Y107),"0")</f>
        <v>2.7177600000000002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456</v>
      </c>
      <c r="X109" s="197">
        <f>IFERROR(SUMPRODUCT(X106:X107*H106:H107),"0")</f>
        <v>456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203</v>
      </c>
      <c r="X112" s="196">
        <f>IFERROR(IF(W112="","",W112),"")</f>
        <v>203</v>
      </c>
      <c r="Y112" s="36">
        <f>IFERROR(IF(W112="","",W112*0.01788),"")</f>
        <v>3.6296400000000002</v>
      </c>
      <c r="Z112" s="56"/>
      <c r="AA112" s="57"/>
      <c r="AE112" s="67"/>
      <c r="BB112" s="109" t="s">
        <v>74</v>
      </c>
      <c r="BL112" s="67">
        <f>IFERROR(W112*I112,"0")</f>
        <v>751.83079999999995</v>
      </c>
      <c r="BM112" s="67">
        <f>IFERROR(X112*I112,"0")</f>
        <v>751.83079999999995</v>
      </c>
      <c r="BN112" s="67">
        <f>IFERROR(W112/J112,"0")</f>
        <v>2.9</v>
      </c>
      <c r="BO112" s="67">
        <f>IFERROR(X112/J112,"0")</f>
        <v>2.9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203</v>
      </c>
      <c r="X113" s="197">
        <f>IFERROR(SUM(X112:X112),"0")</f>
        <v>203</v>
      </c>
      <c r="Y113" s="197">
        <f>IFERROR(IF(Y112="",0,Y112),"0")</f>
        <v>3.6296400000000002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609</v>
      </c>
      <c r="X114" s="197">
        <f>IFERROR(SUMPRODUCT(X112:X112*H112:H112),"0")</f>
        <v>609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5</v>
      </c>
      <c r="X119" s="196">
        <f>IFERROR(IF(W119="","",W119),"")</f>
        <v>5</v>
      </c>
      <c r="Y119" s="36">
        <f>IFERROR(IF(W119="","",W119*0.01788),"")</f>
        <v>8.9400000000000007E-2</v>
      </c>
      <c r="Z119" s="56"/>
      <c r="AA119" s="57"/>
      <c r="AE119" s="67"/>
      <c r="BB119" s="112" t="s">
        <v>74</v>
      </c>
      <c r="BL119" s="67">
        <f>IFERROR(W119*I119,"0")</f>
        <v>16.399999999999999</v>
      </c>
      <c r="BM119" s="67">
        <f>IFERROR(X119*I119,"0")</f>
        <v>16.399999999999999</v>
      </c>
      <c r="BN119" s="67">
        <f>IFERROR(W119/J119,"0")</f>
        <v>7.1428571428571425E-2</v>
      </c>
      <c r="BO119" s="67">
        <f>IFERROR(X119/J119,"0")</f>
        <v>7.1428571428571425E-2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5</v>
      </c>
      <c r="X121" s="197">
        <f>IFERROR(SUM(X117:X120),"0")</f>
        <v>5</v>
      </c>
      <c r="Y121" s="197">
        <f>IFERROR(IF(Y117="",0,Y117),"0")+IFERROR(IF(Y118="",0,Y118),"0")+IFERROR(IF(Y119="",0,Y119),"0")+IFERROR(IF(Y120="",0,Y120),"0")</f>
        <v>8.9400000000000007E-2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15</v>
      </c>
      <c r="X122" s="197">
        <f>IFERROR(SUMPRODUCT(X117:X120*H117:H120),"0")</f>
        <v>15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130</v>
      </c>
      <c r="X155" s="196">
        <f>IFERROR(IF(W155="","",W155),"")</f>
        <v>130</v>
      </c>
      <c r="Y155" s="36">
        <f>IFERROR(IF(W155="","",W155*0.00866),"")</f>
        <v>1.1257999999999999</v>
      </c>
      <c r="Z155" s="56"/>
      <c r="AA155" s="57"/>
      <c r="AE155" s="67"/>
      <c r="BB155" s="123" t="s">
        <v>1</v>
      </c>
      <c r="BL155" s="67">
        <f>IFERROR(W155*I155,"0")</f>
        <v>684.58</v>
      </c>
      <c r="BM155" s="67">
        <f>IFERROR(X155*I155,"0")</f>
        <v>684.58</v>
      </c>
      <c r="BN155" s="67">
        <f>IFERROR(W155/J155,"0")</f>
        <v>0.90277777777777779</v>
      </c>
      <c r="BO155" s="67">
        <f>IFERROR(X155/J155,"0")</f>
        <v>0.90277777777777779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130</v>
      </c>
      <c r="X157" s="197">
        <f>IFERROR(SUM(X153:X156),"0")</f>
        <v>130</v>
      </c>
      <c r="Y157" s="197">
        <f>IFERROR(IF(Y153="",0,Y153),"0")+IFERROR(IF(Y154="",0,Y154),"0")+IFERROR(IF(Y155="",0,Y155),"0")+IFERROR(IF(Y156="",0,Y156),"0")</f>
        <v>1.1257999999999999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650</v>
      </c>
      <c r="X158" s="197">
        <f>IFERROR(SUMPRODUCT(X153:X156*H153:H156),"0")</f>
        <v>650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180</v>
      </c>
      <c r="X167" s="196">
        <f>IFERROR(IF(W167="","",W167),"")</f>
        <v>180</v>
      </c>
      <c r="Y167" s="36">
        <f>IFERROR(IF(W167="","",W167*0.01788),"")</f>
        <v>3.2183999999999999</v>
      </c>
      <c r="Z167" s="56"/>
      <c r="AA167" s="57"/>
      <c r="AE167" s="67"/>
      <c r="BB167" s="127" t="s">
        <v>74</v>
      </c>
      <c r="BL167" s="67">
        <f>IFERROR(W167*I167,"0")</f>
        <v>609.84</v>
      </c>
      <c r="BM167" s="67">
        <f>IFERROR(X167*I167,"0")</f>
        <v>609.84</v>
      </c>
      <c r="BN167" s="67">
        <f>IFERROR(W167/J167,"0")</f>
        <v>2.5714285714285716</v>
      </c>
      <c r="BO167" s="67">
        <f>IFERROR(X167/J167,"0")</f>
        <v>2.5714285714285716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180</v>
      </c>
      <c r="X169" s="197">
        <f>IFERROR(SUM(X167:X168),"0")</f>
        <v>180</v>
      </c>
      <c r="Y169" s="197">
        <f>IFERROR(IF(Y167="",0,Y167),"0")+IFERROR(IF(Y168="",0,Y168),"0")</f>
        <v>3.2183999999999999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540</v>
      </c>
      <c r="X170" s="197">
        <f>IFERROR(SUMPRODUCT(X167:X168*H167:H168),"0")</f>
        <v>540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149</v>
      </c>
      <c r="X183" s="196">
        <f>IFERROR(IF(W183="","",W183),"")</f>
        <v>149</v>
      </c>
      <c r="Y183" s="36">
        <f>IFERROR(IF(W183="","",W183*0.01788),"")</f>
        <v>2.66412</v>
      </c>
      <c r="Z183" s="56"/>
      <c r="AA183" s="57"/>
      <c r="AE183" s="67"/>
      <c r="BB183" s="131" t="s">
        <v>74</v>
      </c>
      <c r="BL183" s="67">
        <f>IFERROR(W183*I183,"0")</f>
        <v>556.66399999999999</v>
      </c>
      <c r="BM183" s="67">
        <f>IFERROR(X183*I183,"0")</f>
        <v>556.66399999999999</v>
      </c>
      <c r="BN183" s="67">
        <f>IFERROR(W183/J183,"0")</f>
        <v>2.1285714285714286</v>
      </c>
      <c r="BO183" s="67">
        <f>IFERROR(X183/J183,"0")</f>
        <v>2.1285714285714286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149</v>
      </c>
      <c r="X184" s="197">
        <f>IFERROR(SUM(X183:X183),"0")</f>
        <v>149</v>
      </c>
      <c r="Y184" s="197">
        <f>IFERROR(IF(Y183="",0,Y183),"0")</f>
        <v>2.66412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447</v>
      </c>
      <c r="X185" s="197">
        <f>IFERROR(SUMPRODUCT(X183:X183*H183:H183),"0")</f>
        <v>447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108</v>
      </c>
      <c r="X195" s="196">
        <f>IFERROR(IF(W195="","",W195),"")</f>
        <v>108</v>
      </c>
      <c r="Y195" s="36">
        <f>IFERROR(IF(W195="","",W195*0.0155),"")</f>
        <v>1.6739999999999999</v>
      </c>
      <c r="Z195" s="56"/>
      <c r="AA195" s="57"/>
      <c r="AE195" s="67"/>
      <c r="BB195" s="134" t="s">
        <v>1</v>
      </c>
      <c r="BL195" s="67">
        <f>IFERROR(W195*I195,"0")</f>
        <v>633.96</v>
      </c>
      <c r="BM195" s="67">
        <f>IFERROR(X195*I195,"0")</f>
        <v>633.96</v>
      </c>
      <c r="BN195" s="67">
        <f>IFERROR(W195/J195,"0")</f>
        <v>1.2857142857142858</v>
      </c>
      <c r="BO195" s="67">
        <f>IFERROR(X195/J195,"0")</f>
        <v>1.2857142857142858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108</v>
      </c>
      <c r="X198" s="197">
        <f>IFERROR(SUM(X195:X197),"0")</f>
        <v>108</v>
      </c>
      <c r="Y198" s="197">
        <f>IFERROR(IF(Y195="",0,Y195),"0")+IFERROR(IF(Y196="",0,Y196),"0")+IFERROR(IF(Y197="",0,Y197),"0")</f>
        <v>1.6739999999999999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604.79999999999995</v>
      </c>
      <c r="X199" s="197">
        <f>IFERROR(SUMPRODUCT(X195:X197*H195:H197),"0")</f>
        <v>604.79999999999995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6</v>
      </c>
      <c r="X203" s="196">
        <f t="shared" si="18"/>
        <v>6</v>
      </c>
      <c r="Y203" s="36">
        <f t="shared" si="19"/>
        <v>9.2999999999999999E-2</v>
      </c>
      <c r="Z203" s="56"/>
      <c r="AA203" s="57"/>
      <c r="AE203" s="67"/>
      <c r="BB203" s="138" t="s">
        <v>1</v>
      </c>
      <c r="BL203" s="67">
        <f t="shared" si="20"/>
        <v>34.980000000000004</v>
      </c>
      <c r="BM203" s="67">
        <f t="shared" si="21"/>
        <v>34.980000000000004</v>
      </c>
      <c r="BN203" s="67">
        <f t="shared" si="22"/>
        <v>7.1428571428571425E-2</v>
      </c>
      <c r="BO203" s="67">
        <f t="shared" si="23"/>
        <v>7.1428571428571425E-2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1</v>
      </c>
      <c r="X205" s="196">
        <f t="shared" si="18"/>
        <v>1</v>
      </c>
      <c r="Y205" s="36">
        <f t="shared" si="19"/>
        <v>1.55E-2</v>
      </c>
      <c r="Z205" s="56"/>
      <c r="AA205" s="57"/>
      <c r="AE205" s="67"/>
      <c r="BB205" s="140" t="s">
        <v>1</v>
      </c>
      <c r="BL205" s="67">
        <f t="shared" si="20"/>
        <v>5.87</v>
      </c>
      <c r="BM205" s="67">
        <f t="shared" si="21"/>
        <v>5.87</v>
      </c>
      <c r="BN205" s="67">
        <f t="shared" si="22"/>
        <v>1.1904761904761904E-2</v>
      </c>
      <c r="BO205" s="67">
        <f t="shared" si="23"/>
        <v>1.1904761904761904E-2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6</v>
      </c>
      <c r="X207" s="196">
        <f t="shared" si="18"/>
        <v>6</v>
      </c>
      <c r="Y207" s="36">
        <f t="shared" si="19"/>
        <v>9.2999999999999999E-2</v>
      </c>
      <c r="Z207" s="56"/>
      <c r="AA207" s="57"/>
      <c r="AE207" s="67"/>
      <c r="BB207" s="142" t="s">
        <v>1</v>
      </c>
      <c r="BL207" s="67">
        <f t="shared" si="20"/>
        <v>35.22</v>
      </c>
      <c r="BM207" s="67">
        <f t="shared" si="21"/>
        <v>35.22</v>
      </c>
      <c r="BN207" s="67">
        <f t="shared" si="22"/>
        <v>7.1428571428571425E-2</v>
      </c>
      <c r="BO207" s="67">
        <f t="shared" si="23"/>
        <v>7.1428571428571425E-2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13</v>
      </c>
      <c r="X208" s="197">
        <f>IFERROR(SUM(X202:X207),"0")</f>
        <v>13</v>
      </c>
      <c r="Y208" s="197">
        <f>IFERROR(IF(Y202="",0,Y202),"0")+IFERROR(IF(Y203="",0,Y203),"0")+IFERROR(IF(Y204="",0,Y204),"0")+IFERROR(IF(Y205="",0,Y205),"0")+IFERROR(IF(Y206="",0,Y206),"0")+IFERROR(IF(Y207="",0,Y207),"0")</f>
        <v>0.20150000000000001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72.799999999999983</v>
      </c>
      <c r="X209" s="197">
        <f>IFERROR(SUMPRODUCT(X202:X207*H202:H207),"0")</f>
        <v>72.799999999999983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35</v>
      </c>
      <c r="X213" s="196">
        <f>IFERROR(IF(W213="","",W213),"")</f>
        <v>35</v>
      </c>
      <c r="Y213" s="36">
        <f>IFERROR(IF(W213="","",W213*0.0155),"")</f>
        <v>0.54249999999999998</v>
      </c>
      <c r="Z213" s="56"/>
      <c r="AA213" s="57"/>
      <c r="AE213" s="67"/>
      <c r="BB213" s="144" t="s">
        <v>1</v>
      </c>
      <c r="BL213" s="67">
        <f>IFERROR(W213*I213,"0")</f>
        <v>261.45</v>
      </c>
      <c r="BM213" s="67">
        <f>IFERROR(X213*I213,"0")</f>
        <v>261.45</v>
      </c>
      <c r="BN213" s="67">
        <f>IFERROR(W213/J213,"0")</f>
        <v>0.41666666666666669</v>
      </c>
      <c r="BO213" s="67">
        <f>IFERROR(X213/J213,"0")</f>
        <v>0.41666666666666669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44</v>
      </c>
      <c r="X215" s="196">
        <f>IFERROR(IF(W215="","",W215),"")</f>
        <v>44</v>
      </c>
      <c r="Y215" s="36">
        <f>IFERROR(IF(W215="","",W215*0.0155),"")</f>
        <v>0.68199999999999994</v>
      </c>
      <c r="Z215" s="56"/>
      <c r="AA215" s="57"/>
      <c r="AE215" s="67"/>
      <c r="BB215" s="146" t="s">
        <v>1</v>
      </c>
      <c r="BL215" s="67">
        <f>IFERROR(W215*I215,"0")</f>
        <v>328.68</v>
      </c>
      <c r="BM215" s="67">
        <f>IFERROR(X215*I215,"0")</f>
        <v>328.68</v>
      </c>
      <c r="BN215" s="67">
        <f>IFERROR(W215/J215,"0")</f>
        <v>0.52380952380952384</v>
      </c>
      <c r="BO215" s="67">
        <f>IFERROR(X215/J215,"0")</f>
        <v>0.52380952380952384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79</v>
      </c>
      <c r="X216" s="197">
        <f>IFERROR(SUM(X212:X215),"0")</f>
        <v>79</v>
      </c>
      <c r="Y216" s="197">
        <f>IFERROR(IF(Y212="",0,Y212),"0")+IFERROR(IF(Y213="",0,Y213),"0")+IFERROR(IF(Y214="",0,Y214),"0")+IFERROR(IF(Y215="",0,Y215),"0")</f>
        <v>1.2244999999999999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568.79999999999995</v>
      </c>
      <c r="X217" s="197">
        <f>IFERROR(SUMPRODUCT(X212:X215*H212:H215),"0")</f>
        <v>568.79999999999995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95</v>
      </c>
      <c r="X238" s="196">
        <f>IFERROR(IF(W238="","",W238),"")</f>
        <v>95</v>
      </c>
      <c r="Y238" s="36">
        <f>IFERROR(IF(W238="","",W238*0.0155),"")</f>
        <v>1.4724999999999999</v>
      </c>
      <c r="Z238" s="56"/>
      <c r="AA238" s="57"/>
      <c r="AE238" s="67"/>
      <c r="BB238" s="151" t="s">
        <v>1</v>
      </c>
      <c r="BL238" s="67">
        <f>IFERROR(W238*I238,"0")</f>
        <v>499.89</v>
      </c>
      <c r="BM238" s="67">
        <f>IFERROR(X238*I238,"0")</f>
        <v>499.89</v>
      </c>
      <c r="BN238" s="67">
        <f>IFERROR(W238/J238,"0")</f>
        <v>1.1309523809523809</v>
      </c>
      <c r="BO238" s="67">
        <f>IFERROR(X238/J238,"0")</f>
        <v>1.1309523809523809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95</v>
      </c>
      <c r="X239" s="197">
        <f>IFERROR(SUM(X238:X238),"0")</f>
        <v>95</v>
      </c>
      <c r="Y239" s="197">
        <f>IFERROR(IF(Y238="",0,Y238),"0")</f>
        <v>1.4724999999999999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475</v>
      </c>
      <c r="X240" s="197">
        <f>IFERROR(SUMPRODUCT(X238:X238*H238:H238),"0")</f>
        <v>475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3</v>
      </c>
      <c r="X260" s="196">
        <f>IFERROR(IF(W260="","",W260),"")</f>
        <v>3</v>
      </c>
      <c r="Y260" s="36">
        <f>IFERROR(IF(W260="","",W260*0.0155),"")</f>
        <v>4.65E-2</v>
      </c>
      <c r="Z260" s="56"/>
      <c r="AA260" s="57"/>
      <c r="AE260" s="67"/>
      <c r="BB260" s="157" t="s">
        <v>74</v>
      </c>
      <c r="BL260" s="67">
        <f>IFERROR(W260*I260,"0")</f>
        <v>18.78</v>
      </c>
      <c r="BM260" s="67">
        <f>IFERROR(X260*I260,"0")</f>
        <v>18.78</v>
      </c>
      <c r="BN260" s="67">
        <f>IFERROR(W260/J260,"0")</f>
        <v>3.5714285714285712E-2</v>
      </c>
      <c r="BO260" s="67">
        <f>IFERROR(X260/J260,"0")</f>
        <v>3.5714285714285712E-2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3</v>
      </c>
      <c r="X262" s="197">
        <f>IFERROR(SUM(X260:X261),"0")</f>
        <v>3</v>
      </c>
      <c r="Y262" s="197">
        <f>IFERROR(IF(Y260="",0,Y260),"0")+IFERROR(IF(Y261="",0,Y261),"0")</f>
        <v>4.65E-2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18</v>
      </c>
      <c r="X263" s="197">
        <f>IFERROR(SUMPRODUCT(X260:X261*H260:H261),"0")</f>
        <v>18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0</v>
      </c>
      <c r="X267" s="196">
        <f>IFERROR(IF(W267="","",W267),"")</f>
        <v>0</v>
      </c>
      <c r="Y267" s="36">
        <f>IFERROR(IF(W267="","",W267*0.0155),"")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0</v>
      </c>
      <c r="X269" s="197">
        <f>IFERROR(SUM(X265:X268),"0")</f>
        <v>0</v>
      </c>
      <c r="Y269" s="197">
        <f>IFERROR(IF(Y265="",0,Y265),"0")+IFERROR(IF(Y266="",0,Y266),"0")+IFERROR(IF(Y267="",0,Y267),"0")+IFERROR(IF(Y268="",0,Y268),"0")</f>
        <v>0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0</v>
      </c>
      <c r="X270" s="197">
        <f>IFERROR(SUMPRODUCT(X265:X268*H265:H268),"0")</f>
        <v>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22</v>
      </c>
      <c r="X280" s="196">
        <f t="shared" si="24"/>
        <v>22</v>
      </c>
      <c r="Y280" s="36">
        <f>IFERROR(IF(W280="","",W280*0.00502),"")</f>
        <v>0.11044000000000001</v>
      </c>
      <c r="Z280" s="56"/>
      <c r="AA280" s="57"/>
      <c r="AE280" s="67"/>
      <c r="BB280" s="171" t="s">
        <v>74</v>
      </c>
      <c r="BL280" s="67">
        <f t="shared" si="26"/>
        <v>42.064</v>
      </c>
      <c r="BM280" s="67">
        <f t="shared" si="27"/>
        <v>42.064</v>
      </c>
      <c r="BN280" s="67">
        <f t="shared" si="28"/>
        <v>9.4017094017094016E-2</v>
      </c>
      <c r="BO280" s="67">
        <f t="shared" si="29"/>
        <v>9.4017094017094016E-2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51</v>
      </c>
      <c r="X281" s="196">
        <f t="shared" si="24"/>
        <v>51</v>
      </c>
      <c r="Y281" s="36">
        <f>IFERROR(IF(W281="","",W281*0.00936),"")</f>
        <v>0.47736000000000001</v>
      </c>
      <c r="Z281" s="56"/>
      <c r="AA281" s="57"/>
      <c r="AE281" s="67"/>
      <c r="BB281" s="172" t="s">
        <v>74</v>
      </c>
      <c r="BL281" s="67">
        <f t="shared" si="26"/>
        <v>198.49199999999999</v>
      </c>
      <c r="BM281" s="67">
        <f t="shared" si="27"/>
        <v>198.49199999999999</v>
      </c>
      <c r="BN281" s="67">
        <f t="shared" si="28"/>
        <v>0.40476190476190477</v>
      </c>
      <c r="BO281" s="67">
        <f t="shared" si="29"/>
        <v>0.40476190476190477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113</v>
      </c>
      <c r="X295" s="197">
        <f>IFERROR(SUM(X272:X294),"0")</f>
        <v>113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1.2078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448.30000000000007</v>
      </c>
      <c r="X296" s="197">
        <f>IFERROR(SUMPRODUCT(X272:X294*H272:H294),"0")</f>
        <v>448.30000000000007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10118.199999999997</v>
      </c>
      <c r="X297" s="197">
        <f>IFERROR(X24+X33+X41+X51+X61+X67+X72+X78+X88+X95+X103+X109+X114+X122+X127+X133+X138+X145+X150+X158+X163+X170+X175+X180+X185+X192+X199+X209+X217+X222+X228+X234+X240+X245+X253+X258+X263+X270+X296,"0")</f>
        <v>10118.199999999997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11071.613000000001</v>
      </c>
      <c r="X298" s="197">
        <f>IFERROR(SUM(BM22:BM294),"0")</f>
        <v>11071.613000000001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27</v>
      </c>
      <c r="X299" s="38">
        <f>ROUNDUP(SUM(BO22:BO294),0)</f>
        <v>27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11746.613000000001</v>
      </c>
      <c r="X300" s="197">
        <f>GrossWeightTotalR+PalletQtyTotalR*25</f>
        <v>11746.613000000001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2233</v>
      </c>
      <c r="X301" s="197">
        <f>IFERROR(X23+X32+X40+X50+X60+X66+X71+X77+X87+X94+X102+X108+X113+X121+X126+X132+X137+X144+X149+X157+X162+X169+X174+X179+X184+X191+X198+X208+X216+X221+X227+X233+X239+X244+X252+X257+X262+X269+X295,"0")</f>
        <v>2233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33.690920000000006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262.5</v>
      </c>
      <c r="D307" s="46">
        <f>IFERROR(W36*H36,"0")+IFERROR(W37*H37,"0")+IFERROR(W38*H38,"0")+IFERROR(W39*H39,"0")</f>
        <v>390</v>
      </c>
      <c r="E307" s="46">
        <f>IFERROR(W44*H44,"0")+IFERROR(W45*H45,"0")+IFERROR(W46*H46,"0")+IFERROR(W47*H47,"0")+IFERROR(W48*H48,"0")+IFERROR(W49*H49,"0")</f>
        <v>12</v>
      </c>
      <c r="F307" s="46">
        <f>IFERROR(W54*H54,"0")+IFERROR(W55*H55,"0")+IFERROR(W56*H56,"0")+IFERROR(W57*H57,"0")+IFERROR(W58*H58,"0")+IFERROR(W59*H59,"0")</f>
        <v>432</v>
      </c>
      <c r="G307" s="46">
        <f>IFERROR(W64*H64,"0")+IFERROR(W65*H65,"0")</f>
        <v>315</v>
      </c>
      <c r="H307" s="46">
        <f>IFERROR(W70*H70,"0")</f>
        <v>0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648</v>
      </c>
      <c r="K307" s="46">
        <f>IFERROR(W91*H91,"0")+IFERROR(W92*H92,"0")+IFERROR(W93*H93,"0")</f>
        <v>30.8</v>
      </c>
      <c r="L307" s="46">
        <f>IFERROR(W98*H98,"0")+IFERROR(W99*H99,"0")+IFERROR(W100*H100,"0")+IFERROR(W101*H101,"0")</f>
        <v>3108.8</v>
      </c>
      <c r="M307" s="193"/>
      <c r="N307" s="46">
        <f>IFERROR(W106*H106,"0")+IFERROR(W107*H107,"0")</f>
        <v>456</v>
      </c>
      <c r="O307" s="46">
        <f>IFERROR(W112*H112,"0")</f>
        <v>609</v>
      </c>
      <c r="P307" s="46">
        <f>IFERROR(W117*H117,"0")+IFERROR(W118*H118,"0")+IFERROR(W119*H119,"0")+IFERROR(W120*H120,"0")</f>
        <v>15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650</v>
      </c>
      <c r="W307" s="46">
        <f>IFERROR(W167*H167,"0")+IFERROR(W168*H168,"0")</f>
        <v>540</v>
      </c>
      <c r="X307" s="46">
        <f>IFERROR(W173*H173,"0")</f>
        <v>0</v>
      </c>
      <c r="Y307" s="46">
        <f>IFERROR(W178*H178,"0")</f>
        <v>0</v>
      </c>
      <c r="Z307" s="46">
        <f>IFERROR(W183*H183,"0")</f>
        <v>447</v>
      </c>
      <c r="AA307" s="46">
        <f>IFERROR(W189*H189,"0")+IFERROR(W190*H190,"0")</f>
        <v>0</v>
      </c>
      <c r="AB307" s="46">
        <f>IFERROR(W195*H195,"0")+IFERROR(W196*H196,"0")+IFERROR(W197*H197,"0")</f>
        <v>604.79999999999995</v>
      </c>
      <c r="AC307" s="46">
        <f>IFERROR(W202*H202,"0")+IFERROR(W203*H203,"0")+IFERROR(W204*H204,"0")+IFERROR(W205*H205,"0")+IFERROR(W206*H206,"0")+IFERROR(W207*H207,"0")</f>
        <v>72.799999999999983</v>
      </c>
      <c r="AD307" s="46">
        <f>IFERROR(W212*H212,"0")+IFERROR(W213*H213,"0")+IFERROR(W214*H214,"0")+IFERROR(W215*H215,"0")</f>
        <v>568.79999999999995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475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466.30000000000007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6617.2000000000007</v>
      </c>
      <c r="B310" s="60">
        <f>SUMPRODUCT(--(BB:BB="ПГП"),--(V:V="кор"),H:H,X:X)+SUMPRODUCT(--(BB:BB="ПГП"),--(V:V="кг"),X:X)</f>
        <v>3500.9999999999995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