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EB8B36C7-3423-40F1-8ED6-944E498055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7" i="1" l="1"/>
  <c r="AD29" i="1"/>
  <c r="AD28" i="1"/>
  <c r="AD26" i="1"/>
  <c r="AD24" i="1"/>
  <c r="AD10" i="1"/>
  <c r="AD9" i="1"/>
  <c r="AD8" i="1"/>
  <c r="R97" i="1"/>
  <c r="AD97" i="1" s="1"/>
  <c r="R96" i="1"/>
  <c r="R68" i="1"/>
  <c r="AD68" i="1" s="1"/>
  <c r="R64" i="1"/>
  <c r="R61" i="1"/>
  <c r="R56" i="1"/>
  <c r="R32" i="1"/>
  <c r="AD32" i="1" s="1"/>
  <c r="R30" i="1"/>
  <c r="R25" i="1"/>
  <c r="AD25" i="1" s="1"/>
  <c r="R18" i="1"/>
  <c r="AD18" i="1" s="1"/>
  <c r="R17" i="1"/>
  <c r="AD17" i="1" s="1"/>
  <c r="P98" i="1"/>
  <c r="K98" i="1"/>
  <c r="P97" i="1"/>
  <c r="V97" i="1" s="1"/>
  <c r="K97" i="1"/>
  <c r="P96" i="1"/>
  <c r="K96" i="1"/>
  <c r="AD95" i="1"/>
  <c r="P95" i="1"/>
  <c r="K95" i="1"/>
  <c r="P94" i="1"/>
  <c r="Q94" i="1" s="1"/>
  <c r="R94" i="1" s="1"/>
  <c r="U94" i="1" s="1"/>
  <c r="K94" i="1"/>
  <c r="P93" i="1"/>
  <c r="Q93" i="1" s="1"/>
  <c r="R93" i="1" s="1"/>
  <c r="AD93" i="1" s="1"/>
  <c r="K93" i="1"/>
  <c r="AD92" i="1"/>
  <c r="P92" i="1"/>
  <c r="U92" i="1" s="1"/>
  <c r="K92" i="1"/>
  <c r="P91" i="1"/>
  <c r="K91" i="1"/>
  <c r="P90" i="1"/>
  <c r="K90" i="1"/>
  <c r="P89" i="1"/>
  <c r="Q89" i="1" s="1"/>
  <c r="K89" i="1"/>
  <c r="P88" i="1"/>
  <c r="K88" i="1"/>
  <c r="P87" i="1"/>
  <c r="K87" i="1"/>
  <c r="P86" i="1"/>
  <c r="K86" i="1"/>
  <c r="P85" i="1"/>
  <c r="Q85" i="1" s="1"/>
  <c r="K85" i="1"/>
  <c r="P84" i="1"/>
  <c r="K84" i="1"/>
  <c r="P83" i="1"/>
  <c r="K83" i="1"/>
  <c r="F82" i="1"/>
  <c r="E82" i="1"/>
  <c r="K82" i="1" s="1"/>
  <c r="P81" i="1"/>
  <c r="Q81" i="1" s="1"/>
  <c r="K81" i="1"/>
  <c r="P80" i="1"/>
  <c r="K80" i="1"/>
  <c r="P79" i="1"/>
  <c r="K79" i="1"/>
  <c r="P78" i="1"/>
  <c r="K78" i="1"/>
  <c r="P77" i="1"/>
  <c r="K77" i="1"/>
  <c r="P76" i="1"/>
  <c r="K76" i="1"/>
  <c r="P75" i="1"/>
  <c r="K75" i="1"/>
  <c r="P74" i="1"/>
  <c r="K74" i="1"/>
  <c r="P73" i="1"/>
  <c r="Q73" i="1" s="1"/>
  <c r="K73" i="1"/>
  <c r="P72" i="1"/>
  <c r="K72" i="1"/>
  <c r="P71" i="1"/>
  <c r="K71" i="1"/>
  <c r="P70" i="1"/>
  <c r="K70" i="1"/>
  <c r="P69" i="1"/>
  <c r="K69" i="1"/>
  <c r="P68" i="1"/>
  <c r="K68" i="1"/>
  <c r="P67" i="1"/>
  <c r="Q67" i="1" s="1"/>
  <c r="K67" i="1"/>
  <c r="P66" i="1"/>
  <c r="Q66" i="1" s="1"/>
  <c r="R66" i="1" s="1"/>
  <c r="AD66" i="1" s="1"/>
  <c r="K66" i="1"/>
  <c r="AD65" i="1"/>
  <c r="P65" i="1"/>
  <c r="K65" i="1"/>
  <c r="P64" i="1"/>
  <c r="K64" i="1"/>
  <c r="AD63" i="1"/>
  <c r="P63" i="1"/>
  <c r="K63" i="1"/>
  <c r="P62" i="1"/>
  <c r="Q62" i="1" s="1"/>
  <c r="K62" i="1"/>
  <c r="P61" i="1"/>
  <c r="K61" i="1"/>
  <c r="P60" i="1"/>
  <c r="Q60" i="1" s="1"/>
  <c r="R60" i="1" s="1"/>
  <c r="AD60" i="1" s="1"/>
  <c r="K60" i="1"/>
  <c r="P59" i="1"/>
  <c r="Q59" i="1" s="1"/>
  <c r="R59" i="1" s="1"/>
  <c r="AD59" i="1" s="1"/>
  <c r="K59" i="1"/>
  <c r="P58" i="1"/>
  <c r="Q58" i="1" s="1"/>
  <c r="R58" i="1" s="1"/>
  <c r="AD58" i="1" s="1"/>
  <c r="K58" i="1"/>
  <c r="P57" i="1"/>
  <c r="Q57" i="1" s="1"/>
  <c r="R57" i="1" s="1"/>
  <c r="U57" i="1" s="1"/>
  <c r="K57" i="1"/>
  <c r="P56" i="1"/>
  <c r="K56" i="1"/>
  <c r="P55" i="1"/>
  <c r="Q55" i="1" s="1"/>
  <c r="K55" i="1"/>
  <c r="P54" i="1"/>
  <c r="Q54" i="1" s="1"/>
  <c r="K54" i="1"/>
  <c r="P53" i="1"/>
  <c r="K53" i="1"/>
  <c r="P52" i="1"/>
  <c r="Q52" i="1" s="1"/>
  <c r="K52" i="1"/>
  <c r="P51" i="1"/>
  <c r="Q51" i="1" s="1"/>
  <c r="K51" i="1"/>
  <c r="P50" i="1"/>
  <c r="Q50" i="1" s="1"/>
  <c r="K50" i="1"/>
  <c r="P49" i="1"/>
  <c r="Q49" i="1" s="1"/>
  <c r="K49" i="1"/>
  <c r="AD48" i="1"/>
  <c r="P48" i="1"/>
  <c r="U48" i="1" s="1"/>
  <c r="K48" i="1"/>
  <c r="P47" i="1"/>
  <c r="V47" i="1" s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Q34" i="1" s="1"/>
  <c r="K34" i="1"/>
  <c r="P33" i="1"/>
  <c r="K33" i="1"/>
  <c r="P32" i="1"/>
  <c r="V32" i="1" s="1"/>
  <c r="K32" i="1"/>
  <c r="P31" i="1"/>
  <c r="K31" i="1"/>
  <c r="E30" i="1"/>
  <c r="P30" i="1" s="1"/>
  <c r="P29" i="1"/>
  <c r="K29" i="1"/>
  <c r="P28" i="1"/>
  <c r="Q28" i="1" s="1"/>
  <c r="K28" i="1"/>
  <c r="P27" i="1"/>
  <c r="Q27" i="1" s="1"/>
  <c r="R27" i="1" s="1"/>
  <c r="K27" i="1"/>
  <c r="P26" i="1"/>
  <c r="Q26" i="1" s="1"/>
  <c r="K26" i="1"/>
  <c r="P25" i="1"/>
  <c r="K25" i="1"/>
  <c r="P24" i="1"/>
  <c r="U24" i="1" s="1"/>
  <c r="K24" i="1"/>
  <c r="P23" i="1"/>
  <c r="K23" i="1"/>
  <c r="P22" i="1"/>
  <c r="K22" i="1"/>
  <c r="AD21" i="1"/>
  <c r="P21" i="1"/>
  <c r="V21" i="1" s="1"/>
  <c r="K21" i="1"/>
  <c r="AD20" i="1"/>
  <c r="P20" i="1"/>
  <c r="U20" i="1" s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U10" i="1" s="1"/>
  <c r="K10" i="1"/>
  <c r="P9" i="1"/>
  <c r="U9" i="1" s="1"/>
  <c r="K9" i="1"/>
  <c r="P8" i="1"/>
  <c r="U8" i="1" s="1"/>
  <c r="K8" i="1"/>
  <c r="P7" i="1"/>
  <c r="Q7" i="1" s="1"/>
  <c r="K7" i="1"/>
  <c r="P6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V31" i="1" l="1"/>
  <c r="Q31" i="1"/>
  <c r="V44" i="1"/>
  <c r="Q44" i="1"/>
  <c r="R44" i="1" s="1"/>
  <c r="V45" i="1"/>
  <c r="Q45" i="1"/>
  <c r="V46" i="1"/>
  <c r="Q46" i="1"/>
  <c r="U61" i="1"/>
  <c r="U28" i="1"/>
  <c r="U67" i="1"/>
  <c r="AD57" i="1"/>
  <c r="V28" i="1"/>
  <c r="R31" i="1"/>
  <c r="AD31" i="1" s="1"/>
  <c r="V67" i="1"/>
  <c r="U30" i="1"/>
  <c r="U59" i="1"/>
  <c r="AD61" i="1"/>
  <c r="AD94" i="1"/>
  <c r="U64" i="1"/>
  <c r="Q29" i="1"/>
  <c r="U29" i="1"/>
  <c r="F5" i="1"/>
  <c r="AD56" i="1"/>
  <c r="U56" i="1"/>
  <c r="AD96" i="1"/>
  <c r="U96" i="1"/>
  <c r="U18" i="1"/>
  <c r="U32" i="1"/>
  <c r="U97" i="1"/>
  <c r="AD30" i="1"/>
  <c r="AD64" i="1"/>
  <c r="AD27" i="1"/>
  <c r="U27" i="1"/>
  <c r="U26" i="1"/>
  <c r="U17" i="1"/>
  <c r="U25" i="1"/>
  <c r="U58" i="1"/>
  <c r="U60" i="1"/>
  <c r="U66" i="1"/>
  <c r="U68" i="1"/>
  <c r="U93" i="1"/>
  <c r="U21" i="1"/>
  <c r="V50" i="1"/>
  <c r="V58" i="1"/>
  <c r="V26" i="1"/>
  <c r="V60" i="1"/>
  <c r="V94" i="1"/>
  <c r="V18" i="1"/>
  <c r="R49" i="1"/>
  <c r="R51" i="1"/>
  <c r="V61" i="1"/>
  <c r="V64" i="1"/>
  <c r="V68" i="1"/>
  <c r="V95" i="1"/>
  <c r="U95" i="1"/>
  <c r="V27" i="1"/>
  <c r="V29" i="1"/>
  <c r="V49" i="1"/>
  <c r="R50" i="1"/>
  <c r="V51" i="1"/>
  <c r="V56" i="1"/>
  <c r="V57" i="1"/>
  <c r="V59" i="1"/>
  <c r="U63" i="1"/>
  <c r="V63" i="1"/>
  <c r="U65" i="1"/>
  <c r="V65" i="1"/>
  <c r="V66" i="1"/>
  <c r="V93" i="1"/>
  <c r="P82" i="1"/>
  <c r="Q82" i="1" s="1"/>
  <c r="V6" i="1"/>
  <c r="Q6" i="1"/>
  <c r="R6" i="1" s="1"/>
  <c r="V7" i="1"/>
  <c r="R7" i="1"/>
  <c r="V8" i="1"/>
  <c r="Q8" i="1"/>
  <c r="V9" i="1"/>
  <c r="Q9" i="1"/>
  <c r="V10" i="1"/>
  <c r="Q10" i="1"/>
  <c r="V11" i="1"/>
  <c r="Q11" i="1"/>
  <c r="R11" i="1" s="1"/>
  <c r="V12" i="1"/>
  <c r="Q12" i="1"/>
  <c r="R12" i="1" s="1"/>
  <c r="V13" i="1"/>
  <c r="Q13" i="1"/>
  <c r="R13" i="1" s="1"/>
  <c r="V14" i="1"/>
  <c r="Q14" i="1"/>
  <c r="R14" i="1" s="1"/>
  <c r="V15" i="1"/>
  <c r="Q15" i="1"/>
  <c r="R15" i="1" s="1"/>
  <c r="V16" i="1"/>
  <c r="Q16" i="1"/>
  <c r="R16" i="1" s="1"/>
  <c r="V19" i="1"/>
  <c r="Q19" i="1"/>
  <c r="R19" i="1" s="1"/>
  <c r="V22" i="1"/>
  <c r="Q22" i="1"/>
  <c r="R22" i="1" s="1"/>
  <c r="V23" i="1"/>
  <c r="Q23" i="1"/>
  <c r="R23" i="1" s="1"/>
  <c r="V24" i="1"/>
  <c r="Q24" i="1"/>
  <c r="V33" i="1"/>
  <c r="Q33" i="1"/>
  <c r="R33" i="1" s="1"/>
  <c r="V34" i="1"/>
  <c r="R34" i="1"/>
  <c r="V35" i="1"/>
  <c r="Q35" i="1"/>
  <c r="R35" i="1" s="1"/>
  <c r="V36" i="1"/>
  <c r="Q36" i="1"/>
  <c r="R36" i="1" s="1"/>
  <c r="V37" i="1"/>
  <c r="Q37" i="1"/>
  <c r="R37" i="1" s="1"/>
  <c r="V38" i="1"/>
  <c r="Q38" i="1"/>
  <c r="R38" i="1" s="1"/>
  <c r="V39" i="1"/>
  <c r="Q39" i="1"/>
  <c r="R39" i="1" s="1"/>
  <c r="V40" i="1"/>
  <c r="Q40" i="1"/>
  <c r="R40" i="1" s="1"/>
  <c r="V41" i="1"/>
  <c r="Q41" i="1"/>
  <c r="R41" i="1" s="1"/>
  <c r="V42" i="1"/>
  <c r="Q42" i="1"/>
  <c r="R42" i="1" s="1"/>
  <c r="V43" i="1"/>
  <c r="Q43" i="1"/>
  <c r="R43" i="1" s="1"/>
  <c r="V17" i="1"/>
  <c r="V20" i="1"/>
  <c r="V25" i="1"/>
  <c r="K30" i="1"/>
  <c r="K5" i="1" s="1"/>
  <c r="E5" i="1"/>
  <c r="V30" i="1"/>
  <c r="V48" i="1"/>
  <c r="V83" i="1"/>
  <c r="Q83" i="1"/>
  <c r="R83" i="1" s="1"/>
  <c r="V84" i="1"/>
  <c r="Q84" i="1"/>
  <c r="R84" i="1" s="1"/>
  <c r="V85" i="1"/>
  <c r="R85" i="1"/>
  <c r="V86" i="1"/>
  <c r="Q86" i="1"/>
  <c r="R86" i="1" s="1"/>
  <c r="V87" i="1"/>
  <c r="Q87" i="1"/>
  <c r="R87" i="1" s="1"/>
  <c r="V88" i="1"/>
  <c r="Q88" i="1"/>
  <c r="R88" i="1" s="1"/>
  <c r="V89" i="1"/>
  <c r="R89" i="1"/>
  <c r="V90" i="1"/>
  <c r="Q90" i="1"/>
  <c r="R90" i="1" s="1"/>
  <c r="V91" i="1"/>
  <c r="Q91" i="1"/>
  <c r="R91" i="1" s="1"/>
  <c r="V98" i="1"/>
  <c r="Q98" i="1"/>
  <c r="R98" i="1" s="1"/>
  <c r="Q47" i="1"/>
  <c r="R47" i="1" s="1"/>
  <c r="V52" i="1"/>
  <c r="R52" i="1"/>
  <c r="V53" i="1"/>
  <c r="Q53" i="1"/>
  <c r="R53" i="1" s="1"/>
  <c r="V54" i="1"/>
  <c r="R54" i="1"/>
  <c r="V55" i="1"/>
  <c r="R55" i="1"/>
  <c r="V62" i="1"/>
  <c r="R62" i="1"/>
  <c r="V69" i="1"/>
  <c r="Q69" i="1"/>
  <c r="R69" i="1" s="1"/>
  <c r="V70" i="1"/>
  <c r="Q70" i="1"/>
  <c r="R70" i="1" s="1"/>
  <c r="V71" i="1"/>
  <c r="Q71" i="1"/>
  <c r="R71" i="1" s="1"/>
  <c r="V72" i="1"/>
  <c r="Q72" i="1"/>
  <c r="R72" i="1" s="1"/>
  <c r="V73" i="1"/>
  <c r="R73" i="1"/>
  <c r="V74" i="1"/>
  <c r="Q74" i="1"/>
  <c r="R74" i="1" s="1"/>
  <c r="V75" i="1"/>
  <c r="Q75" i="1"/>
  <c r="R75" i="1" s="1"/>
  <c r="V76" i="1"/>
  <c r="Q76" i="1"/>
  <c r="R76" i="1" s="1"/>
  <c r="V77" i="1"/>
  <c r="Q77" i="1"/>
  <c r="R77" i="1" s="1"/>
  <c r="V78" i="1"/>
  <c r="Q78" i="1"/>
  <c r="R78" i="1" s="1"/>
  <c r="V79" i="1"/>
  <c r="Q79" i="1"/>
  <c r="R79" i="1" s="1"/>
  <c r="V80" i="1"/>
  <c r="Q80" i="1"/>
  <c r="R80" i="1" s="1"/>
  <c r="V81" i="1"/>
  <c r="R81" i="1"/>
  <c r="V92" i="1"/>
  <c r="V96" i="1"/>
  <c r="U31" i="1" l="1"/>
  <c r="U46" i="1"/>
  <c r="AD46" i="1"/>
  <c r="AD44" i="1"/>
  <c r="U44" i="1"/>
  <c r="AD43" i="1"/>
  <c r="U43" i="1"/>
  <c r="U42" i="1"/>
  <c r="AD42" i="1"/>
  <c r="AD41" i="1"/>
  <c r="U41" i="1"/>
  <c r="AD40" i="1"/>
  <c r="U40" i="1"/>
  <c r="AD39" i="1"/>
  <c r="U39" i="1"/>
  <c r="U38" i="1"/>
  <c r="AD38" i="1"/>
  <c r="AD37" i="1"/>
  <c r="U37" i="1"/>
  <c r="AD36" i="1"/>
  <c r="U36" i="1"/>
  <c r="AD35" i="1"/>
  <c r="U35" i="1"/>
  <c r="U34" i="1"/>
  <c r="AD34" i="1"/>
  <c r="AD33" i="1"/>
  <c r="U33" i="1"/>
  <c r="AD23" i="1"/>
  <c r="U23" i="1"/>
  <c r="AD22" i="1"/>
  <c r="U22" i="1"/>
  <c r="AD19" i="1"/>
  <c r="U19" i="1"/>
  <c r="AD16" i="1"/>
  <c r="U16" i="1"/>
  <c r="AD15" i="1"/>
  <c r="U15" i="1"/>
  <c r="AD14" i="1"/>
  <c r="U14" i="1"/>
  <c r="AD13" i="1"/>
  <c r="U13" i="1"/>
  <c r="AD12" i="1"/>
  <c r="U12" i="1"/>
  <c r="AD11" i="1"/>
  <c r="U11" i="1"/>
  <c r="AD7" i="1"/>
  <c r="U7" i="1"/>
  <c r="AD6" i="1"/>
  <c r="U6" i="1"/>
  <c r="U51" i="1"/>
  <c r="AD51" i="1"/>
  <c r="U81" i="1"/>
  <c r="AD81" i="1"/>
  <c r="AD80" i="1"/>
  <c r="U80" i="1"/>
  <c r="AD79" i="1"/>
  <c r="U79" i="1"/>
  <c r="AD78" i="1"/>
  <c r="U78" i="1"/>
  <c r="U77" i="1"/>
  <c r="AD77" i="1"/>
  <c r="AD76" i="1"/>
  <c r="U76" i="1"/>
  <c r="AD75" i="1"/>
  <c r="U75" i="1"/>
  <c r="AD74" i="1"/>
  <c r="U74" i="1"/>
  <c r="U73" i="1"/>
  <c r="AD73" i="1"/>
  <c r="AD72" i="1"/>
  <c r="U72" i="1"/>
  <c r="AD71" i="1"/>
  <c r="U71" i="1"/>
  <c r="AD70" i="1"/>
  <c r="U70" i="1"/>
  <c r="U69" i="1"/>
  <c r="AD69" i="1"/>
  <c r="AD62" i="1"/>
  <c r="U62" i="1"/>
  <c r="U55" i="1"/>
  <c r="AD55" i="1"/>
  <c r="AD54" i="1"/>
  <c r="U54" i="1"/>
  <c r="AD53" i="1"/>
  <c r="U53" i="1"/>
  <c r="AD52" i="1"/>
  <c r="U52" i="1"/>
  <c r="AD47" i="1"/>
  <c r="U47" i="1"/>
  <c r="AD45" i="1"/>
  <c r="U45" i="1"/>
  <c r="AD98" i="1"/>
  <c r="U98" i="1"/>
  <c r="AD91" i="1"/>
  <c r="U91" i="1"/>
  <c r="AD90" i="1"/>
  <c r="U90" i="1"/>
  <c r="U89" i="1"/>
  <c r="AD89" i="1"/>
  <c r="AD88" i="1"/>
  <c r="U88" i="1"/>
  <c r="AD87" i="1"/>
  <c r="U87" i="1"/>
  <c r="AD86" i="1"/>
  <c r="U86" i="1"/>
  <c r="U85" i="1"/>
  <c r="AD85" i="1"/>
  <c r="AD84" i="1"/>
  <c r="U84" i="1"/>
  <c r="AD83" i="1"/>
  <c r="U83" i="1"/>
  <c r="AD50" i="1"/>
  <c r="U50" i="1"/>
  <c r="AD49" i="1"/>
  <c r="U49" i="1"/>
  <c r="V82" i="1"/>
  <c r="P5" i="1"/>
  <c r="R82" i="1"/>
  <c r="Q5" i="1"/>
  <c r="R5" i="1" l="1"/>
  <c r="AD82" i="1"/>
  <c r="AD5" i="1" s="1"/>
  <c r="U82" i="1"/>
</calcChain>
</file>

<file path=xl/sharedStrings.xml><?xml version="1.0" encoding="utf-8"?>
<sst xmlns="http://schemas.openxmlformats.org/spreadsheetml/2006/main" count="352" uniqueCount="145">
  <si>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</si>
  <si>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</si>
  <si>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</si>
  <si>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</si>
  <si>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</si>
  <si>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</si>
  <si>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</si>
  <si>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</si>
  <si>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</si>
  <si>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</si>
  <si>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</si>
  <si>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</si>
  <si>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</si>
  <si>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</si>
  <si>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</si>
  <si>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</si>
  <si>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</si>
  <si>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</si>
  <si>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</si>
  <si>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</si>
  <si>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</si>
  <si>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</si>
  <si>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</si>
  <si>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</si>
  <si>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</si>
  <si>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</si>
  <si>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</si>
  <si>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</si>
  <si>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</si>
  <si>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</si>
  <si>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</si>
  <si>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</si>
  <si>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284  Сосиски Молокуши миникушай ТМ Вязанка, 0.45кг, ПОКОМ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</si>
  <si>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</si>
  <si>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</si>
  <si>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</si>
  <si>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</si>
  <si>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</si>
  <si>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>слабая реализация</t>
  </si>
  <si>
    <t>06,06,24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</si>
  <si>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</si>
  <si>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</si>
  <si>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</si>
  <si>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</si>
  <si>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</si>
  <si>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</si>
  <si>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</si>
  <si>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</si>
  <si>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</si>
  <si>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</si>
  <si>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</si>
  <si>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</si>
  <si>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</si>
  <si>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не в матрице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</si>
  <si>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</si>
  <si>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</si>
  <si>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</si>
  <si>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</si>
  <si>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</si>
  <si>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</si>
  <si>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</si>
  <si>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</si>
  <si>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</si>
  <si>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</si>
  <si>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</si>
  <si>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</si>
  <si>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>ротация ОР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</si>
  <si>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</si>
  <si>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</si>
  <si>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</si>
  <si>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нужно увеличить продажи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</si>
  <si>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</si>
  <si>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</si>
  <si>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</si>
  <si>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</si>
  <si>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</si>
  <si>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</si>
  <si>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</si>
  <si>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</si>
  <si>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</si>
  <si>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</si>
  <si>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</si>
  <si>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</si>
  <si>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</si>
  <si>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</si>
  <si>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</si>
  <si>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</si>
  <si>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</si>
  <si>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</si>
  <si>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</si>
  <si>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</si>
  <si>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</si>
  <si>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</si>
  <si>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</si>
  <si>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</si>
  <si>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</si>
  <si>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</si>
  <si>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</si>
  <si>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</si>
  <si>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</si>
  <si>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</si>
  <si>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</si>
  <si>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</si>
  <si>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</si>
  <si>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</si>
  <si>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</si>
  <si>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</si>
  <si>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</si>
  <si>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</si>
  <si>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</si>
  <si>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</si>
  <si>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</si>
  <si>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</si>
  <si>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</si>
  <si>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</si>
  <si>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</si>
  <si>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</si>
  <si>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</si>
  <si>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</si>
  <si>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</si>
  <si>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</si>
  <si>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</si>
  <si>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то же что 376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</si>
  <si>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</si>
  <si>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</si>
  <si>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</si>
  <si>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</si>
  <si>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</si>
  <si>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</si>
  <si>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</si>
  <si>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</si>
  <si>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</si>
  <si>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</si>
  <si>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328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</si>
  <si>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</si>
  <si>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</si>
  <si>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</si>
  <si>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458 Колбаса Балыкбургская ТМ Баварушка с мраморным балыком в оболочке черева в вакуу 0,11 кг.  Поком</t>
  </si>
  <si>
    <t>нет в бланке заказов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</si>
  <si>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</si>
  <si>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</si>
  <si>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07,06,24 филиал обнулил</t>
  </si>
  <si>
    <t>новинка / 07,06,24 филиал обнулил</t>
  </si>
  <si>
    <t>заказ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</si>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</sst>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0595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5" fillId="7" borderId="0" xfId="1" applyNumberFormat="1" applyFont="1" applyFill="1"/>
    <xf numFmtId="164" fontId="1" fillId="8" borderId="0" xfId="1" applyNumberFormat="1" applyFill="1"/>
    <xf numFmtId="164" fontId="1" fillId="6" borderId="1" xfId="1" applyNumberFormat="1" applyFill="1" applyBorder="1"/>
    <xf numFmtId="164" fontId="1" fillId="7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ColWidth="9" defaultRowHeight="15"/>
  <cols>
    <col min="1" max="1" width="60" customWidth="1"/>
    <col min="2" max="2" width="4.28515625" customWidth="1"/>
    <col min="3" max="6" width="6.42578125" customWidth="1"/>
    <col min="7" max="7" width="5" style="1" customWidth="1"/>
    <col min="8" max="8" width="5" customWidth="1"/>
    <col min="9" max="9" width="12.85546875" customWidth="1"/>
    <col min="10" max="11" width="6.7109375" customWidth="1"/>
    <col min="12" max="13" width="1" customWidth="1"/>
    <col min="14" max="19" width="6.7109375" customWidth="1"/>
    <col min="20" max="20" width="22.42578125" customWidth="1"/>
    <col min="21" max="22" width="5.140625" customWidth="1"/>
    <col min="23" max="28" width="6.28515625" customWidth="1"/>
    <col min="29" max="29" width="44.5703125" customWidth="1"/>
    <col min="30" max="51" width="8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10" t="s">
        <v>15</v>
      </c>
      <c r="R3" s="10" t="s">
        <v>143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 t="s">
        <v>144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SUM(E6:E500)</f>
        <v>46847.534000000007</v>
      </c>
      <c r="F5" s="6">
        <f>SUM(F6:F500)</f>
        <v>50296.591999999997</v>
      </c>
      <c r="G5" s="3"/>
      <c r="H5" s="2"/>
      <c r="I5" s="2"/>
      <c r="J5" s="6">
        <f t="shared" ref="J5:S5" si="0">SUM(J6:J500)</f>
        <v>45189.30999999999</v>
      </c>
      <c r="K5" s="6">
        <f t="shared" si="0"/>
        <v>1658.2240000000006</v>
      </c>
      <c r="L5" s="6">
        <f t="shared" si="0"/>
        <v>0</v>
      </c>
      <c r="M5" s="6">
        <f t="shared" si="0"/>
        <v>0</v>
      </c>
      <c r="N5" s="6">
        <f t="shared" si="0"/>
        <v>11300</v>
      </c>
      <c r="O5" s="6">
        <f t="shared" si="0"/>
        <v>17602.748</v>
      </c>
      <c r="P5" s="6">
        <f t="shared" si="0"/>
        <v>9369.5067999999992</v>
      </c>
      <c r="Q5" s="6">
        <f t="shared" si="0"/>
        <v>18242.681299999997</v>
      </c>
      <c r="R5" s="6">
        <f t="shared" si="0"/>
        <v>17474.095300000001</v>
      </c>
      <c r="S5" s="6">
        <f t="shared" si="0"/>
        <v>340</v>
      </c>
      <c r="T5" s="2"/>
      <c r="U5" s="2"/>
      <c r="V5" s="2"/>
      <c r="W5" s="6">
        <f t="shared" ref="W5:AB5" si="1">SUM(W6:W500)</f>
        <v>9597.634399999999</v>
      </c>
      <c r="X5" s="6">
        <f t="shared" si="1"/>
        <v>7606.3070000000007</v>
      </c>
      <c r="Y5" s="6">
        <f t="shared" si="1"/>
        <v>9158.2016000000021</v>
      </c>
      <c r="Z5" s="6">
        <f t="shared" si="1"/>
        <v>9257.9045999999998</v>
      </c>
      <c r="AA5" s="6">
        <f t="shared" si="1"/>
        <v>8448.6003999999957</v>
      </c>
      <c r="AB5" s="6">
        <f t="shared" si="1"/>
        <v>7454.4781999999977</v>
      </c>
      <c r="AC5" s="2"/>
      <c r="AD5" s="6">
        <f>SUM(AD6:AD500)</f>
        <v>13005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32</v>
      </c>
      <c r="B6" s="2" t="s">
        <v>33</v>
      </c>
      <c r="C6" s="2">
        <v>81</v>
      </c>
      <c r="D6" s="2">
        <v>1102</v>
      </c>
      <c r="E6" s="2">
        <v>797</v>
      </c>
      <c r="F6" s="2">
        <v>300</v>
      </c>
      <c r="G6" s="3">
        <v>0.45</v>
      </c>
      <c r="H6" s="2">
        <v>45</v>
      </c>
      <c r="I6" s="2" t="s">
        <v>34</v>
      </c>
      <c r="J6" s="2">
        <v>799</v>
      </c>
      <c r="K6" s="2">
        <f t="shared" ref="K6:K37" si="2">E6-J6</f>
        <v>-2</v>
      </c>
      <c r="L6" s="2"/>
      <c r="M6" s="2"/>
      <c r="N6" s="2"/>
      <c r="O6" s="2">
        <v>850</v>
      </c>
      <c r="P6" s="2">
        <f>E6/5</f>
        <v>159.4</v>
      </c>
      <c r="Q6" s="11">
        <f>11*P6-O6-F6-N6</f>
        <v>603.40000000000009</v>
      </c>
      <c r="R6" s="11">
        <f>Q6</f>
        <v>603.40000000000009</v>
      </c>
      <c r="S6" s="11"/>
      <c r="T6" s="2"/>
      <c r="U6" s="2">
        <f>(F6+N6+O6+R6)/P6</f>
        <v>11</v>
      </c>
      <c r="V6" s="2">
        <f>(F6+N6+O6)/P6</f>
        <v>7.2145545796737762</v>
      </c>
      <c r="W6" s="2">
        <v>160</v>
      </c>
      <c r="X6" s="2">
        <v>75.2</v>
      </c>
      <c r="Y6" s="2">
        <v>114</v>
      </c>
      <c r="Z6" s="2">
        <v>133.19999999999999</v>
      </c>
      <c r="AA6" s="2">
        <v>103</v>
      </c>
      <c r="AB6" s="2">
        <v>54</v>
      </c>
      <c r="AC6" s="2"/>
      <c r="AD6" s="2">
        <f>ROUND(R6*G6,0)</f>
        <v>272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35</v>
      </c>
      <c r="B7" s="2" t="s">
        <v>36</v>
      </c>
      <c r="C7" s="2">
        <v>386.01299999999998</v>
      </c>
      <c r="D7" s="2">
        <v>1144.665</v>
      </c>
      <c r="E7" s="2">
        <v>796.36199999999997</v>
      </c>
      <c r="F7" s="2">
        <v>572.56200000000001</v>
      </c>
      <c r="G7" s="3">
        <v>1</v>
      </c>
      <c r="H7" s="2">
        <v>50</v>
      </c>
      <c r="I7" s="2" t="s">
        <v>34</v>
      </c>
      <c r="J7" s="2">
        <v>751.85</v>
      </c>
      <c r="K7" s="2">
        <f t="shared" si="2"/>
        <v>44.511999999999944</v>
      </c>
      <c r="L7" s="2"/>
      <c r="M7" s="2"/>
      <c r="N7" s="2">
        <v>500</v>
      </c>
      <c r="O7" s="2">
        <v>150</v>
      </c>
      <c r="P7" s="2">
        <f t="shared" ref="P7:P70" si="3">E7/5</f>
        <v>159.2724</v>
      </c>
      <c r="Q7" s="11">
        <f>10.5*P7-O7-F7-N7</f>
        <v>449.79820000000007</v>
      </c>
      <c r="R7" s="11">
        <f t="shared" ref="R7:R19" si="4">Q7</f>
        <v>449.79820000000007</v>
      </c>
      <c r="S7" s="11"/>
      <c r="T7" s="2"/>
      <c r="U7" s="2">
        <f t="shared" ref="U7:U19" si="5">(F7+N7+O7+R7)/P7</f>
        <v>10.5</v>
      </c>
      <c r="V7" s="2">
        <f t="shared" ref="V7:V70" si="6">(F7+N7+O7)/P7</f>
        <v>7.6759187404722971</v>
      </c>
      <c r="W7" s="2">
        <v>146.79179999999999</v>
      </c>
      <c r="X7" s="2">
        <v>82.646600000000007</v>
      </c>
      <c r="Y7" s="2">
        <v>93.511399999999995</v>
      </c>
      <c r="Z7" s="2">
        <v>145.1884</v>
      </c>
      <c r="AA7" s="2">
        <v>131.453</v>
      </c>
      <c r="AB7" s="2">
        <v>111.06319999999999</v>
      </c>
      <c r="AC7" s="2"/>
      <c r="AD7" s="2">
        <f t="shared" ref="AD7:AD19" si="7">ROUND(R7*G7,0)</f>
        <v>450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37</v>
      </c>
      <c r="B8" s="2" t="s">
        <v>36</v>
      </c>
      <c r="C8" s="2">
        <v>65.980999999999995</v>
      </c>
      <c r="D8" s="2">
        <v>82.102999999999994</v>
      </c>
      <c r="E8" s="2">
        <v>90.989000000000004</v>
      </c>
      <c r="F8" s="2">
        <v>44.960999999999999</v>
      </c>
      <c r="G8" s="3">
        <v>1</v>
      </c>
      <c r="H8" s="2">
        <v>40</v>
      </c>
      <c r="I8" s="2" t="s">
        <v>34</v>
      </c>
      <c r="J8" s="2">
        <v>85.5</v>
      </c>
      <c r="K8" s="2">
        <f t="shared" si="2"/>
        <v>5.4890000000000043</v>
      </c>
      <c r="L8" s="2"/>
      <c r="M8" s="2"/>
      <c r="N8" s="2"/>
      <c r="O8" s="2">
        <v>0</v>
      </c>
      <c r="P8" s="2">
        <f t="shared" si="3"/>
        <v>18.197800000000001</v>
      </c>
      <c r="Q8" s="11">
        <f>9*P8-O8-F8-N8</f>
        <v>118.81920000000001</v>
      </c>
      <c r="R8" s="11">
        <v>50</v>
      </c>
      <c r="S8" s="11">
        <v>50</v>
      </c>
      <c r="T8" s="2" t="s">
        <v>38</v>
      </c>
      <c r="U8" s="2">
        <f t="shared" si="5"/>
        <v>5.2182681423029154</v>
      </c>
      <c r="V8" s="2">
        <f t="shared" si="6"/>
        <v>2.4706832694061918</v>
      </c>
      <c r="W8" s="2">
        <v>16.980599999999999</v>
      </c>
      <c r="X8" s="2">
        <v>15.415800000000001</v>
      </c>
      <c r="Y8" s="2">
        <v>17.672799999999999</v>
      </c>
      <c r="Z8" s="2">
        <v>18.756</v>
      </c>
      <c r="AA8" s="2">
        <v>18.267600000000002</v>
      </c>
      <c r="AB8" s="2">
        <v>25.819400000000002</v>
      </c>
      <c r="AC8" s="2" t="s">
        <v>39</v>
      </c>
      <c r="AD8" s="2">
        <f t="shared" si="7"/>
        <v>50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40</v>
      </c>
      <c r="B9" s="2" t="s">
        <v>36</v>
      </c>
      <c r="C9" s="2">
        <v>67.040999999999997</v>
      </c>
      <c r="D9" s="2">
        <v>89.498999999999995</v>
      </c>
      <c r="E9" s="2">
        <v>86.088999999999999</v>
      </c>
      <c r="F9" s="2">
        <v>65.084000000000003</v>
      </c>
      <c r="G9" s="3">
        <v>1</v>
      </c>
      <c r="H9" s="2">
        <v>40</v>
      </c>
      <c r="I9" s="2" t="s">
        <v>34</v>
      </c>
      <c r="J9" s="2">
        <v>80.599999999999994</v>
      </c>
      <c r="K9" s="2">
        <f t="shared" si="2"/>
        <v>5.4890000000000043</v>
      </c>
      <c r="L9" s="2"/>
      <c r="M9" s="2"/>
      <c r="N9" s="2"/>
      <c r="O9" s="2">
        <v>0</v>
      </c>
      <c r="P9" s="2">
        <f t="shared" si="3"/>
        <v>17.2178</v>
      </c>
      <c r="Q9" s="11">
        <f t="shared" ref="Q9:Q19" si="8">11*P9-O9-F9-N9</f>
        <v>124.31180000000001</v>
      </c>
      <c r="R9" s="11">
        <v>0</v>
      </c>
      <c r="S9" s="11">
        <v>0</v>
      </c>
      <c r="T9" s="2" t="s">
        <v>38</v>
      </c>
      <c r="U9" s="2">
        <f t="shared" si="5"/>
        <v>3.7800415848714701</v>
      </c>
      <c r="V9" s="2">
        <f t="shared" si="6"/>
        <v>3.7800415848714701</v>
      </c>
      <c r="W9" s="2">
        <v>16.151</v>
      </c>
      <c r="X9" s="2">
        <v>5.3712</v>
      </c>
      <c r="Y9" s="2">
        <v>4.2977999999999996</v>
      </c>
      <c r="Z9" s="2">
        <v>8.3542000000000005</v>
      </c>
      <c r="AA9" s="2">
        <v>10</v>
      </c>
      <c r="AB9" s="2">
        <v>9.5549999999999997</v>
      </c>
      <c r="AC9" s="2" t="s">
        <v>141</v>
      </c>
      <c r="AD9" s="2">
        <f t="shared" si="7"/>
        <v>0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41</v>
      </c>
      <c r="B10" s="2" t="s">
        <v>36</v>
      </c>
      <c r="C10" s="2">
        <v>66.801000000000002</v>
      </c>
      <c r="D10" s="2">
        <v>127.506</v>
      </c>
      <c r="E10" s="2">
        <v>86.754000000000005</v>
      </c>
      <c r="F10" s="2">
        <v>99.251999999999995</v>
      </c>
      <c r="G10" s="3">
        <v>1</v>
      </c>
      <c r="H10" s="2">
        <v>40</v>
      </c>
      <c r="I10" s="2" t="s">
        <v>34</v>
      </c>
      <c r="J10" s="2">
        <v>83</v>
      </c>
      <c r="K10" s="2">
        <f t="shared" si="2"/>
        <v>3.7540000000000049</v>
      </c>
      <c r="L10" s="2"/>
      <c r="M10" s="2"/>
      <c r="N10" s="2"/>
      <c r="O10" s="2">
        <v>0</v>
      </c>
      <c r="P10" s="2">
        <f t="shared" si="3"/>
        <v>17.3508</v>
      </c>
      <c r="Q10" s="11">
        <f t="shared" si="8"/>
        <v>91.606800000000007</v>
      </c>
      <c r="R10" s="11">
        <v>50</v>
      </c>
      <c r="S10" s="11">
        <v>50</v>
      </c>
      <c r="T10" s="2" t="s">
        <v>38</v>
      </c>
      <c r="U10" s="2">
        <f t="shared" si="5"/>
        <v>8.6020241141618836</v>
      </c>
      <c r="V10" s="2">
        <f t="shared" si="6"/>
        <v>5.7203126080641811</v>
      </c>
      <c r="W10" s="2">
        <v>14.599600000000001</v>
      </c>
      <c r="X10" s="2">
        <v>15.505000000000001</v>
      </c>
      <c r="Y10" s="2">
        <v>18.189</v>
      </c>
      <c r="Z10" s="2">
        <v>22.995799999999999</v>
      </c>
      <c r="AA10" s="2">
        <v>22.9268</v>
      </c>
      <c r="AB10" s="2">
        <v>23.276199999999999</v>
      </c>
      <c r="AC10" s="2" t="s">
        <v>39</v>
      </c>
      <c r="AD10" s="2">
        <f t="shared" si="7"/>
        <v>50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42</v>
      </c>
      <c r="B11" s="2" t="s">
        <v>33</v>
      </c>
      <c r="C11" s="2">
        <v>800</v>
      </c>
      <c r="D11" s="2">
        <v>480</v>
      </c>
      <c r="E11" s="2">
        <v>679</v>
      </c>
      <c r="F11" s="2">
        <v>552</v>
      </c>
      <c r="G11" s="3">
        <v>0.45</v>
      </c>
      <c r="H11" s="2">
        <v>50</v>
      </c>
      <c r="I11" s="2" t="s">
        <v>34</v>
      </c>
      <c r="J11" s="2">
        <v>650</v>
      </c>
      <c r="K11" s="2">
        <f t="shared" si="2"/>
        <v>29</v>
      </c>
      <c r="L11" s="2"/>
      <c r="M11" s="2"/>
      <c r="N11" s="2"/>
      <c r="O11" s="2">
        <v>650</v>
      </c>
      <c r="P11" s="2">
        <f t="shared" si="3"/>
        <v>135.80000000000001</v>
      </c>
      <c r="Q11" s="11">
        <f t="shared" si="8"/>
        <v>291.80000000000018</v>
      </c>
      <c r="R11" s="11">
        <f t="shared" si="4"/>
        <v>291.80000000000018</v>
      </c>
      <c r="S11" s="11"/>
      <c r="T11" s="2"/>
      <c r="U11" s="2">
        <f t="shared" si="5"/>
        <v>11</v>
      </c>
      <c r="V11" s="2">
        <f t="shared" si="6"/>
        <v>8.8512518409425613</v>
      </c>
      <c r="W11" s="2">
        <v>139.6</v>
      </c>
      <c r="X11" s="2">
        <v>38.6</v>
      </c>
      <c r="Y11" s="2">
        <v>118.8</v>
      </c>
      <c r="Z11" s="2">
        <v>129.19999999999999</v>
      </c>
      <c r="AA11" s="2">
        <v>59.2</v>
      </c>
      <c r="AB11" s="2">
        <v>22.4</v>
      </c>
      <c r="AC11" s="2"/>
      <c r="AD11" s="2">
        <f t="shared" si="7"/>
        <v>131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43</v>
      </c>
      <c r="B12" s="2" t="s">
        <v>36</v>
      </c>
      <c r="C12" s="2"/>
      <c r="D12" s="2">
        <v>506.11900000000003</v>
      </c>
      <c r="E12" s="2">
        <v>238.78800000000001</v>
      </c>
      <c r="F12" s="2">
        <v>267.33100000000002</v>
      </c>
      <c r="G12" s="3">
        <v>1</v>
      </c>
      <c r="H12" s="2">
        <v>40</v>
      </c>
      <c r="I12" s="2" t="s">
        <v>34</v>
      </c>
      <c r="J12" s="2">
        <v>244.8</v>
      </c>
      <c r="K12" s="2">
        <f t="shared" si="2"/>
        <v>-6.0120000000000005</v>
      </c>
      <c r="L12" s="2"/>
      <c r="M12" s="2"/>
      <c r="N12" s="2"/>
      <c r="O12" s="2">
        <v>0</v>
      </c>
      <c r="P12" s="2">
        <f t="shared" si="3"/>
        <v>47.757600000000004</v>
      </c>
      <c r="Q12" s="11">
        <f t="shared" si="8"/>
        <v>258.00260000000003</v>
      </c>
      <c r="R12" s="11">
        <f t="shared" si="4"/>
        <v>258.00260000000003</v>
      </c>
      <c r="S12" s="11"/>
      <c r="T12" s="2"/>
      <c r="U12" s="2">
        <f t="shared" si="5"/>
        <v>11</v>
      </c>
      <c r="V12" s="2">
        <f t="shared" si="6"/>
        <v>5.5976640367187631</v>
      </c>
      <c r="W12" s="2">
        <v>33.525599999999997</v>
      </c>
      <c r="X12" s="2">
        <v>30.311</v>
      </c>
      <c r="Y12" s="2">
        <v>34.652000000000001</v>
      </c>
      <c r="Z12" s="2">
        <v>58.7742</v>
      </c>
      <c r="AA12" s="2">
        <v>57.734000000000002</v>
      </c>
      <c r="AB12" s="2">
        <v>44.833799999999997</v>
      </c>
      <c r="AC12" s="2"/>
      <c r="AD12" s="2">
        <f t="shared" si="7"/>
        <v>258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44</v>
      </c>
      <c r="B13" s="2" t="s">
        <v>36</v>
      </c>
      <c r="C13" s="2">
        <v>118.97</v>
      </c>
      <c r="D13" s="2">
        <v>303.52100000000002</v>
      </c>
      <c r="E13" s="2">
        <v>168.15799999999999</v>
      </c>
      <c r="F13" s="2">
        <v>173.834</v>
      </c>
      <c r="G13" s="3">
        <v>1</v>
      </c>
      <c r="H13" s="2">
        <v>50</v>
      </c>
      <c r="I13" s="2" t="s">
        <v>34</v>
      </c>
      <c r="J13" s="2">
        <v>160.9</v>
      </c>
      <c r="K13" s="2">
        <f t="shared" si="2"/>
        <v>7.2579999999999814</v>
      </c>
      <c r="L13" s="2"/>
      <c r="M13" s="2"/>
      <c r="N13" s="2"/>
      <c r="O13" s="2">
        <v>180</v>
      </c>
      <c r="P13" s="2">
        <f t="shared" si="3"/>
        <v>33.631599999999999</v>
      </c>
      <c r="Q13" s="11">
        <f t="shared" si="8"/>
        <v>16.113599999999963</v>
      </c>
      <c r="R13" s="11">
        <f t="shared" si="4"/>
        <v>16.113599999999963</v>
      </c>
      <c r="S13" s="11"/>
      <c r="T13" s="2"/>
      <c r="U13" s="2">
        <f t="shared" si="5"/>
        <v>11</v>
      </c>
      <c r="V13" s="2">
        <f t="shared" si="6"/>
        <v>10.520879173158578</v>
      </c>
      <c r="W13" s="2">
        <v>40.773200000000003</v>
      </c>
      <c r="X13" s="2">
        <v>29.856000000000002</v>
      </c>
      <c r="Y13" s="2">
        <v>25.707599999999999</v>
      </c>
      <c r="Z13" s="2">
        <v>23.2272</v>
      </c>
      <c r="AA13" s="2">
        <v>14.053800000000001</v>
      </c>
      <c r="AB13" s="2">
        <v>18.675999999999998</v>
      </c>
      <c r="AC13" s="2"/>
      <c r="AD13" s="2">
        <f t="shared" si="7"/>
        <v>16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45</v>
      </c>
      <c r="B14" s="2" t="s">
        <v>36</v>
      </c>
      <c r="C14" s="2">
        <v>69.992000000000004</v>
      </c>
      <c r="D14" s="2">
        <v>628.13599999999997</v>
      </c>
      <c r="E14" s="2">
        <v>304.99099999999999</v>
      </c>
      <c r="F14" s="2">
        <v>332.18200000000002</v>
      </c>
      <c r="G14" s="3">
        <v>1</v>
      </c>
      <c r="H14" s="2">
        <v>40</v>
      </c>
      <c r="I14" s="2" t="s">
        <v>34</v>
      </c>
      <c r="J14" s="2">
        <v>313.25</v>
      </c>
      <c r="K14" s="2">
        <f t="shared" si="2"/>
        <v>-8.2590000000000146</v>
      </c>
      <c r="L14" s="2"/>
      <c r="M14" s="2"/>
      <c r="N14" s="2"/>
      <c r="O14" s="2">
        <v>70</v>
      </c>
      <c r="P14" s="2">
        <f t="shared" si="3"/>
        <v>60.998199999999997</v>
      </c>
      <c r="Q14" s="11">
        <f t="shared" si="8"/>
        <v>268.79819999999995</v>
      </c>
      <c r="R14" s="11">
        <f t="shared" si="4"/>
        <v>268.79819999999995</v>
      </c>
      <c r="S14" s="11"/>
      <c r="T14" s="2"/>
      <c r="U14" s="2">
        <f t="shared" si="5"/>
        <v>11</v>
      </c>
      <c r="V14" s="2">
        <f t="shared" si="6"/>
        <v>6.5933420986193045</v>
      </c>
      <c r="W14" s="2">
        <v>51.190199999999997</v>
      </c>
      <c r="X14" s="2">
        <v>56.165199999999999</v>
      </c>
      <c r="Y14" s="2">
        <v>65.452200000000005</v>
      </c>
      <c r="Z14" s="2">
        <v>68.795000000000002</v>
      </c>
      <c r="AA14" s="2">
        <v>68.090199999999996</v>
      </c>
      <c r="AB14" s="2">
        <v>57.7438</v>
      </c>
      <c r="AC14" s="2"/>
      <c r="AD14" s="2">
        <f t="shared" si="7"/>
        <v>269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46</v>
      </c>
      <c r="B15" s="2" t="s">
        <v>33</v>
      </c>
      <c r="C15" s="2">
        <v>294</v>
      </c>
      <c r="D15" s="2"/>
      <c r="E15" s="2">
        <v>128</v>
      </c>
      <c r="F15" s="2">
        <v>166</v>
      </c>
      <c r="G15" s="3">
        <v>0.6</v>
      </c>
      <c r="H15" s="2">
        <v>55</v>
      </c>
      <c r="I15" s="2" t="s">
        <v>34</v>
      </c>
      <c r="J15" s="2">
        <v>134</v>
      </c>
      <c r="K15" s="2">
        <f t="shared" si="2"/>
        <v>-6</v>
      </c>
      <c r="L15" s="2"/>
      <c r="M15" s="2"/>
      <c r="N15" s="2"/>
      <c r="O15" s="2">
        <v>14</v>
      </c>
      <c r="P15" s="2">
        <f t="shared" si="3"/>
        <v>25.6</v>
      </c>
      <c r="Q15" s="11">
        <f t="shared" si="8"/>
        <v>101.60000000000002</v>
      </c>
      <c r="R15" s="11">
        <f t="shared" si="4"/>
        <v>101.60000000000002</v>
      </c>
      <c r="S15" s="11"/>
      <c r="T15" s="2"/>
      <c r="U15" s="2">
        <f t="shared" si="5"/>
        <v>11</v>
      </c>
      <c r="V15" s="2">
        <f t="shared" si="6"/>
        <v>7.03125</v>
      </c>
      <c r="W15" s="2">
        <v>22</v>
      </c>
      <c r="X15" s="2">
        <v>0</v>
      </c>
      <c r="Y15" s="2">
        <v>20.399999999999999</v>
      </c>
      <c r="Z15" s="2">
        <v>20.399999999999999</v>
      </c>
      <c r="AA15" s="2">
        <v>15.6</v>
      </c>
      <c r="AB15" s="2">
        <v>15.6</v>
      </c>
      <c r="AC15" s="2"/>
      <c r="AD15" s="2">
        <f t="shared" si="7"/>
        <v>61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47</v>
      </c>
      <c r="B16" s="2" t="s">
        <v>33</v>
      </c>
      <c r="C16" s="2">
        <v>78</v>
      </c>
      <c r="D16" s="2">
        <v>630</v>
      </c>
      <c r="E16" s="2">
        <v>401</v>
      </c>
      <c r="F16" s="2">
        <v>238</v>
      </c>
      <c r="G16" s="3">
        <v>0.37</v>
      </c>
      <c r="H16" s="2">
        <v>50</v>
      </c>
      <c r="I16" s="2" t="s">
        <v>34</v>
      </c>
      <c r="J16" s="2">
        <v>410</v>
      </c>
      <c r="K16" s="2">
        <f t="shared" si="2"/>
        <v>-9</v>
      </c>
      <c r="L16" s="2"/>
      <c r="M16" s="2"/>
      <c r="N16" s="2"/>
      <c r="O16" s="2">
        <v>500</v>
      </c>
      <c r="P16" s="2">
        <f t="shared" si="3"/>
        <v>80.2</v>
      </c>
      <c r="Q16" s="11">
        <f t="shared" si="8"/>
        <v>144.20000000000005</v>
      </c>
      <c r="R16" s="11">
        <f t="shared" si="4"/>
        <v>144.20000000000005</v>
      </c>
      <c r="S16" s="11"/>
      <c r="T16" s="2"/>
      <c r="U16" s="2">
        <f t="shared" si="5"/>
        <v>11</v>
      </c>
      <c r="V16" s="2">
        <f t="shared" si="6"/>
        <v>9.2019950124688279</v>
      </c>
      <c r="W16" s="2">
        <v>87.6</v>
      </c>
      <c r="X16" s="2">
        <v>45.2</v>
      </c>
      <c r="Y16" s="2">
        <v>69.2</v>
      </c>
      <c r="Z16" s="2">
        <v>76.2</v>
      </c>
      <c r="AA16" s="2">
        <v>66.400000000000006</v>
      </c>
      <c r="AB16" s="2">
        <v>61.4</v>
      </c>
      <c r="AC16" s="2"/>
      <c r="AD16" s="2">
        <f t="shared" si="7"/>
        <v>53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48</v>
      </c>
      <c r="B17" s="2" t="s">
        <v>33</v>
      </c>
      <c r="C17" s="2"/>
      <c r="D17" s="2">
        <v>162</v>
      </c>
      <c r="E17" s="2">
        <v>37</v>
      </c>
      <c r="F17" s="2">
        <v>125</v>
      </c>
      <c r="G17" s="3">
        <v>0.4</v>
      </c>
      <c r="H17" s="2">
        <v>30</v>
      </c>
      <c r="I17" s="2" t="s">
        <v>34</v>
      </c>
      <c r="J17" s="2">
        <v>79</v>
      </c>
      <c r="K17" s="2">
        <f t="shared" si="2"/>
        <v>-42</v>
      </c>
      <c r="L17" s="2"/>
      <c r="M17" s="2"/>
      <c r="N17" s="2"/>
      <c r="O17" s="2">
        <v>0</v>
      </c>
      <c r="P17" s="2">
        <f t="shared" si="3"/>
        <v>7.4</v>
      </c>
      <c r="Q17" s="11"/>
      <c r="R17" s="11">
        <f t="shared" si="4"/>
        <v>0</v>
      </c>
      <c r="S17" s="11"/>
      <c r="T17" s="2"/>
      <c r="U17" s="2">
        <f t="shared" si="5"/>
        <v>16.891891891891891</v>
      </c>
      <c r="V17" s="2">
        <f t="shared" si="6"/>
        <v>16.891891891891891</v>
      </c>
      <c r="W17" s="2">
        <v>6.8</v>
      </c>
      <c r="X17" s="2">
        <v>0</v>
      </c>
      <c r="Y17" s="2">
        <v>17.8</v>
      </c>
      <c r="Z17" s="2">
        <v>21.6</v>
      </c>
      <c r="AA17" s="2">
        <v>4.2</v>
      </c>
      <c r="AB17" s="2">
        <v>1.2</v>
      </c>
      <c r="AC17" s="2"/>
      <c r="AD17" s="2">
        <f t="shared" si="7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49</v>
      </c>
      <c r="B18" s="2" t="s">
        <v>33</v>
      </c>
      <c r="C18" s="2">
        <v>182</v>
      </c>
      <c r="D18" s="2">
        <v>534</v>
      </c>
      <c r="E18" s="2">
        <v>241</v>
      </c>
      <c r="F18" s="2">
        <v>330</v>
      </c>
      <c r="G18" s="3">
        <v>0.6</v>
      </c>
      <c r="H18" s="2">
        <v>55</v>
      </c>
      <c r="I18" s="2" t="s">
        <v>34</v>
      </c>
      <c r="J18" s="2">
        <v>252</v>
      </c>
      <c r="K18" s="2">
        <f t="shared" si="2"/>
        <v>-11</v>
      </c>
      <c r="L18" s="2"/>
      <c r="M18" s="2"/>
      <c r="N18" s="2"/>
      <c r="O18" s="2">
        <v>340</v>
      </c>
      <c r="P18" s="2">
        <f t="shared" si="3"/>
        <v>48.2</v>
      </c>
      <c r="Q18" s="11"/>
      <c r="R18" s="11">
        <f t="shared" si="4"/>
        <v>0</v>
      </c>
      <c r="S18" s="11"/>
      <c r="T18" s="2"/>
      <c r="U18" s="2">
        <f t="shared" si="5"/>
        <v>13.900414937759335</v>
      </c>
      <c r="V18" s="2">
        <f t="shared" si="6"/>
        <v>13.900414937759335</v>
      </c>
      <c r="W18" s="2">
        <v>71.2</v>
      </c>
      <c r="X18" s="2">
        <v>48.4</v>
      </c>
      <c r="Y18" s="2">
        <v>50.4</v>
      </c>
      <c r="Z18" s="2">
        <v>73.2</v>
      </c>
      <c r="AA18" s="2">
        <v>64.2</v>
      </c>
      <c r="AB18" s="2">
        <v>59.6</v>
      </c>
      <c r="AC18" s="2" t="s">
        <v>50</v>
      </c>
      <c r="AD18" s="2">
        <f t="shared" si="7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51</v>
      </c>
      <c r="B19" s="2" t="s">
        <v>33</v>
      </c>
      <c r="C19" s="2">
        <v>155</v>
      </c>
      <c r="D19" s="2">
        <v>144</v>
      </c>
      <c r="E19" s="2">
        <v>192</v>
      </c>
      <c r="F19" s="2">
        <v>86</v>
      </c>
      <c r="G19" s="3">
        <v>0.4</v>
      </c>
      <c r="H19" s="2">
        <v>50</v>
      </c>
      <c r="I19" s="2" t="s">
        <v>34</v>
      </c>
      <c r="J19" s="2">
        <v>190</v>
      </c>
      <c r="K19" s="2">
        <f t="shared" si="2"/>
        <v>2</v>
      </c>
      <c r="L19" s="2"/>
      <c r="M19" s="2"/>
      <c r="N19" s="2"/>
      <c r="O19" s="2">
        <v>200</v>
      </c>
      <c r="P19" s="2">
        <f t="shared" si="3"/>
        <v>38.4</v>
      </c>
      <c r="Q19" s="11">
        <f t="shared" si="8"/>
        <v>136.39999999999998</v>
      </c>
      <c r="R19" s="11">
        <f t="shared" si="4"/>
        <v>136.39999999999998</v>
      </c>
      <c r="S19" s="11"/>
      <c r="T19" s="2"/>
      <c r="U19" s="2">
        <f t="shared" si="5"/>
        <v>11</v>
      </c>
      <c r="V19" s="2">
        <f t="shared" si="6"/>
        <v>7.447916666666667</v>
      </c>
      <c r="W19" s="2">
        <v>39.6</v>
      </c>
      <c r="X19" s="2">
        <v>11.6</v>
      </c>
      <c r="Y19" s="2">
        <v>29.8</v>
      </c>
      <c r="Z19" s="2">
        <v>30.6</v>
      </c>
      <c r="AA19" s="2">
        <v>21.8</v>
      </c>
      <c r="AB19" s="2">
        <v>16.600000000000001</v>
      </c>
      <c r="AC19" s="2"/>
      <c r="AD19" s="2">
        <f t="shared" si="7"/>
        <v>55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7" t="s">
        <v>52</v>
      </c>
      <c r="B20" s="7" t="s">
        <v>33</v>
      </c>
      <c r="C20" s="7">
        <v>1</v>
      </c>
      <c r="D20" s="7">
        <v>6</v>
      </c>
      <c r="E20" s="7">
        <v>1</v>
      </c>
      <c r="F20" s="7">
        <v>6</v>
      </c>
      <c r="G20" s="8">
        <v>0</v>
      </c>
      <c r="H20" s="7" t="e">
        <v>#N/A</v>
      </c>
      <c r="I20" s="7" t="s">
        <v>53</v>
      </c>
      <c r="J20" s="7">
        <v>1</v>
      </c>
      <c r="K20" s="7">
        <f t="shared" si="2"/>
        <v>0</v>
      </c>
      <c r="L20" s="7"/>
      <c r="M20" s="7"/>
      <c r="N20" s="7"/>
      <c r="O20" s="7"/>
      <c r="P20" s="7">
        <f t="shared" si="3"/>
        <v>0.2</v>
      </c>
      <c r="Q20" s="12"/>
      <c r="R20" s="12"/>
      <c r="S20" s="12"/>
      <c r="T20" s="7"/>
      <c r="U20" s="7">
        <f t="shared" ref="U20:U65" si="9">(F20+N20+O20+Q20)/P20</f>
        <v>30</v>
      </c>
      <c r="V20" s="7">
        <f t="shared" si="6"/>
        <v>30</v>
      </c>
      <c r="W20" s="7">
        <v>0.2</v>
      </c>
      <c r="X20" s="7">
        <v>2.6</v>
      </c>
      <c r="Y20" s="7">
        <v>5.2</v>
      </c>
      <c r="Z20" s="7">
        <v>3.2</v>
      </c>
      <c r="AA20" s="7">
        <v>1.8</v>
      </c>
      <c r="AB20" s="7">
        <v>3.6</v>
      </c>
      <c r="AC20" s="7" t="s">
        <v>54</v>
      </c>
      <c r="AD20" s="7">
        <f t="shared" ref="AD20:AD65" si="10">ROUND(Q20*G20,0)</f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7" t="s">
        <v>55</v>
      </c>
      <c r="B21" s="7" t="s">
        <v>33</v>
      </c>
      <c r="C21" s="7"/>
      <c r="D21" s="7">
        <v>23</v>
      </c>
      <c r="E21" s="7"/>
      <c r="F21" s="7">
        <v>23</v>
      </c>
      <c r="G21" s="8">
        <v>0</v>
      </c>
      <c r="H21" s="7" t="e">
        <v>#N/A</v>
      </c>
      <c r="I21" s="7" t="s">
        <v>53</v>
      </c>
      <c r="J21" s="7"/>
      <c r="K21" s="7">
        <f t="shared" si="2"/>
        <v>0</v>
      </c>
      <c r="L21" s="7"/>
      <c r="M21" s="7"/>
      <c r="N21" s="7"/>
      <c r="O21" s="7"/>
      <c r="P21" s="7">
        <f t="shared" si="3"/>
        <v>0</v>
      </c>
      <c r="Q21" s="12"/>
      <c r="R21" s="12"/>
      <c r="S21" s="12"/>
      <c r="T21" s="7"/>
      <c r="U21" s="7" t="e">
        <f t="shared" si="9"/>
        <v>#DIV/0!</v>
      </c>
      <c r="V21" s="7" t="e">
        <f t="shared" si="6"/>
        <v>#DIV/0!</v>
      </c>
      <c r="W21" s="7">
        <v>0.2</v>
      </c>
      <c r="X21" s="7">
        <v>0.2</v>
      </c>
      <c r="Y21" s="7">
        <v>0.2</v>
      </c>
      <c r="Z21" s="7">
        <v>0.2</v>
      </c>
      <c r="AA21" s="7">
        <v>0.2</v>
      </c>
      <c r="AB21" s="7">
        <v>0.2</v>
      </c>
      <c r="AC21" s="7"/>
      <c r="AD21" s="7">
        <f t="shared" si="10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56</v>
      </c>
      <c r="B22" s="2" t="s">
        <v>33</v>
      </c>
      <c r="C22" s="2"/>
      <c r="D22" s="2">
        <v>60</v>
      </c>
      <c r="E22" s="2">
        <v>59</v>
      </c>
      <c r="F22" s="2"/>
      <c r="G22" s="3">
        <v>0.06</v>
      </c>
      <c r="H22" s="2">
        <v>60</v>
      </c>
      <c r="I22" s="2" t="s">
        <v>34</v>
      </c>
      <c r="J22" s="2">
        <v>71</v>
      </c>
      <c r="K22" s="2">
        <f t="shared" si="2"/>
        <v>-12</v>
      </c>
      <c r="L22" s="2"/>
      <c r="M22" s="2"/>
      <c r="N22" s="2"/>
      <c r="O22" s="2">
        <v>70</v>
      </c>
      <c r="P22" s="2">
        <f t="shared" si="3"/>
        <v>11.8</v>
      </c>
      <c r="Q22" s="11">
        <f t="shared" ref="Q22:Q47" si="11">11*P22-O22-F22-N22</f>
        <v>59.800000000000011</v>
      </c>
      <c r="R22" s="11">
        <f t="shared" ref="R22:R47" si="12">Q22</f>
        <v>59.800000000000011</v>
      </c>
      <c r="S22" s="11"/>
      <c r="T22" s="2"/>
      <c r="U22" s="2">
        <f t="shared" ref="U22:U47" si="13">(F22+N22+O22+R22)/P22</f>
        <v>11</v>
      </c>
      <c r="V22" s="2">
        <f t="shared" si="6"/>
        <v>5.9322033898305078</v>
      </c>
      <c r="W22" s="2">
        <v>11.8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">
        <v>57</v>
      </c>
      <c r="AD22" s="2">
        <f t="shared" ref="AD22:AD47" si="14">ROUND(R22*G22,0)</f>
        <v>4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58</v>
      </c>
      <c r="B23" s="2" t="s">
        <v>33</v>
      </c>
      <c r="C23" s="2">
        <v>3</v>
      </c>
      <c r="D23" s="2">
        <v>180</v>
      </c>
      <c r="E23" s="2">
        <v>109</v>
      </c>
      <c r="F23" s="2">
        <v>74</v>
      </c>
      <c r="G23" s="3">
        <v>0.15</v>
      </c>
      <c r="H23" s="2">
        <v>60</v>
      </c>
      <c r="I23" s="2" t="s">
        <v>34</v>
      </c>
      <c r="J23" s="2">
        <v>150</v>
      </c>
      <c r="K23" s="2">
        <f t="shared" si="2"/>
        <v>-41</v>
      </c>
      <c r="L23" s="2"/>
      <c r="M23" s="2"/>
      <c r="N23" s="2"/>
      <c r="O23" s="2">
        <v>0</v>
      </c>
      <c r="P23" s="2">
        <f t="shared" si="3"/>
        <v>21.8</v>
      </c>
      <c r="Q23" s="11">
        <f>10*P23-O23-F23-N23</f>
        <v>144</v>
      </c>
      <c r="R23" s="11">
        <f t="shared" si="12"/>
        <v>144</v>
      </c>
      <c r="S23" s="11"/>
      <c r="T23" s="2"/>
      <c r="U23" s="2">
        <f t="shared" si="13"/>
        <v>10</v>
      </c>
      <c r="V23" s="2">
        <f t="shared" si="6"/>
        <v>3.3944954128440368</v>
      </c>
      <c r="W23" s="2">
        <v>12.6</v>
      </c>
      <c r="X23" s="2">
        <v>15.8</v>
      </c>
      <c r="Y23" s="2">
        <v>19.2</v>
      </c>
      <c r="Z23" s="2">
        <v>3.6</v>
      </c>
      <c r="AA23" s="2">
        <v>0</v>
      </c>
      <c r="AB23" s="2">
        <v>0</v>
      </c>
      <c r="AC23" s="2" t="s">
        <v>57</v>
      </c>
      <c r="AD23" s="2">
        <f t="shared" si="14"/>
        <v>22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59</v>
      </c>
      <c r="B24" s="2" t="s">
        <v>36</v>
      </c>
      <c r="C24" s="2"/>
      <c r="D24" s="2">
        <v>153.06800000000001</v>
      </c>
      <c r="E24" s="2">
        <v>131.37100000000001</v>
      </c>
      <c r="F24" s="2">
        <v>10.686999999999999</v>
      </c>
      <c r="G24" s="3">
        <v>1</v>
      </c>
      <c r="H24" s="2">
        <v>55</v>
      </c>
      <c r="I24" s="2" t="s">
        <v>34</v>
      </c>
      <c r="J24" s="2">
        <v>127.4</v>
      </c>
      <c r="K24" s="2">
        <f t="shared" si="2"/>
        <v>3.9710000000000036</v>
      </c>
      <c r="L24" s="2"/>
      <c r="M24" s="2"/>
      <c r="N24" s="2"/>
      <c r="O24" s="2">
        <v>0</v>
      </c>
      <c r="P24" s="2">
        <f t="shared" si="3"/>
        <v>26.2742</v>
      </c>
      <c r="Q24" s="11">
        <f>7*P24-O24-F24-N24</f>
        <v>173.23239999999998</v>
      </c>
      <c r="R24" s="11">
        <v>120</v>
      </c>
      <c r="S24" s="11">
        <v>120</v>
      </c>
      <c r="T24" s="2" t="s">
        <v>38</v>
      </c>
      <c r="U24" s="2">
        <f t="shared" si="13"/>
        <v>4.9739668572211526</v>
      </c>
      <c r="V24" s="2">
        <f t="shared" si="6"/>
        <v>0.40674882584436439</v>
      </c>
      <c r="W24" s="2">
        <v>16.6052</v>
      </c>
      <c r="X24" s="2">
        <v>16.545200000000001</v>
      </c>
      <c r="Y24" s="2">
        <v>18.146799999999999</v>
      </c>
      <c r="Z24" s="2">
        <v>12.9734</v>
      </c>
      <c r="AA24" s="2">
        <v>13.8222</v>
      </c>
      <c r="AB24" s="2">
        <v>11.559200000000001</v>
      </c>
      <c r="AC24" s="2" t="s">
        <v>39</v>
      </c>
      <c r="AD24" s="2">
        <f t="shared" si="14"/>
        <v>120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60</v>
      </c>
      <c r="B25" s="2" t="s">
        <v>33</v>
      </c>
      <c r="C25" s="2">
        <v>44</v>
      </c>
      <c r="D25" s="2">
        <v>50</v>
      </c>
      <c r="E25" s="2"/>
      <c r="F25" s="2">
        <v>50</v>
      </c>
      <c r="G25" s="3">
        <v>0.4</v>
      </c>
      <c r="H25" s="2">
        <v>55</v>
      </c>
      <c r="I25" s="2" t="s">
        <v>34</v>
      </c>
      <c r="J25" s="2"/>
      <c r="K25" s="2">
        <f t="shared" si="2"/>
        <v>0</v>
      </c>
      <c r="L25" s="2"/>
      <c r="M25" s="2"/>
      <c r="N25" s="2"/>
      <c r="O25" s="2">
        <v>0</v>
      </c>
      <c r="P25" s="2">
        <f t="shared" si="3"/>
        <v>0</v>
      </c>
      <c r="Q25" s="11"/>
      <c r="R25" s="11">
        <f t="shared" si="12"/>
        <v>0</v>
      </c>
      <c r="S25" s="11"/>
      <c r="T25" s="2"/>
      <c r="U25" s="2" t="e">
        <f t="shared" si="13"/>
        <v>#DIV/0!</v>
      </c>
      <c r="V25" s="2" t="e">
        <f t="shared" si="6"/>
        <v>#DIV/0!</v>
      </c>
      <c r="W25" s="2">
        <v>8.8000000000000007</v>
      </c>
      <c r="X25" s="2">
        <v>11.8</v>
      </c>
      <c r="Y25" s="2">
        <v>4</v>
      </c>
      <c r="Z25" s="2">
        <v>3.2</v>
      </c>
      <c r="AA25" s="2">
        <v>2.2000000000000002</v>
      </c>
      <c r="AB25" s="2">
        <v>1.6</v>
      </c>
      <c r="AC25" s="2" t="s">
        <v>39</v>
      </c>
      <c r="AD25" s="2">
        <f t="shared" si="14"/>
        <v>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61</v>
      </c>
      <c r="B26" s="2" t="s">
        <v>36</v>
      </c>
      <c r="C26" s="2">
        <v>58.927</v>
      </c>
      <c r="D26" s="2">
        <v>450.71</v>
      </c>
      <c r="E26" s="2">
        <v>391.28300000000002</v>
      </c>
      <c r="F26" s="2">
        <v>62.777999999999999</v>
      </c>
      <c r="G26" s="3">
        <v>1</v>
      </c>
      <c r="H26" s="2">
        <v>55</v>
      </c>
      <c r="I26" s="2" t="s">
        <v>34</v>
      </c>
      <c r="J26" s="2">
        <v>437.8</v>
      </c>
      <c r="K26" s="2">
        <f t="shared" si="2"/>
        <v>-46.516999999999996</v>
      </c>
      <c r="L26" s="2"/>
      <c r="M26" s="2"/>
      <c r="N26" s="2">
        <v>100</v>
      </c>
      <c r="O26" s="2">
        <v>100</v>
      </c>
      <c r="P26" s="2">
        <f t="shared" si="3"/>
        <v>78.256600000000006</v>
      </c>
      <c r="Q26" s="11">
        <f>10*P26-O26-F26-N26</f>
        <v>519.78800000000001</v>
      </c>
      <c r="R26" s="11">
        <v>100</v>
      </c>
      <c r="S26" s="11">
        <v>100</v>
      </c>
      <c r="T26" s="2" t="s">
        <v>38</v>
      </c>
      <c r="U26" s="2">
        <f t="shared" si="13"/>
        <v>4.6357495725600142</v>
      </c>
      <c r="V26" s="2">
        <f t="shared" si="6"/>
        <v>3.3579020811024245</v>
      </c>
      <c r="W26" s="2">
        <v>63.022399999999998</v>
      </c>
      <c r="X26" s="2">
        <v>42.058999999999997</v>
      </c>
      <c r="Y26" s="2">
        <v>41.13</v>
      </c>
      <c r="Z26" s="2">
        <v>42.900399999999998</v>
      </c>
      <c r="AA26" s="2">
        <v>41.768000000000001</v>
      </c>
      <c r="AB26" s="2">
        <v>42.793599999999998</v>
      </c>
      <c r="AC26" s="2"/>
      <c r="AD26" s="2">
        <f t="shared" si="14"/>
        <v>100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62</v>
      </c>
      <c r="B27" s="2" t="s">
        <v>36</v>
      </c>
      <c r="C27" s="2">
        <v>21.056000000000001</v>
      </c>
      <c r="D27" s="2">
        <v>543.05100000000004</v>
      </c>
      <c r="E27" s="2">
        <v>318.39699999999999</v>
      </c>
      <c r="F27" s="2">
        <v>226.21700000000001</v>
      </c>
      <c r="G27" s="3">
        <v>1</v>
      </c>
      <c r="H27" s="2">
        <v>50</v>
      </c>
      <c r="I27" s="2" t="s">
        <v>34</v>
      </c>
      <c r="J27" s="2">
        <v>305</v>
      </c>
      <c r="K27" s="2">
        <f t="shared" si="2"/>
        <v>13.396999999999991</v>
      </c>
      <c r="L27" s="2"/>
      <c r="M27" s="2"/>
      <c r="N27" s="2"/>
      <c r="O27" s="2">
        <v>90</v>
      </c>
      <c r="P27" s="2">
        <f t="shared" si="3"/>
        <v>63.679400000000001</v>
      </c>
      <c r="Q27" s="11">
        <f t="shared" si="11"/>
        <v>384.25639999999999</v>
      </c>
      <c r="R27" s="11">
        <f t="shared" si="12"/>
        <v>384.25639999999999</v>
      </c>
      <c r="S27" s="11"/>
      <c r="T27" s="2"/>
      <c r="U27" s="2">
        <f t="shared" si="13"/>
        <v>11</v>
      </c>
      <c r="V27" s="2">
        <f t="shared" si="6"/>
        <v>4.9657660091018441</v>
      </c>
      <c r="W27" s="2">
        <v>43.526000000000003</v>
      </c>
      <c r="X27" s="2">
        <v>36.6126</v>
      </c>
      <c r="Y27" s="2">
        <v>54.536799999999999</v>
      </c>
      <c r="Z27" s="2">
        <v>56.654400000000003</v>
      </c>
      <c r="AA27" s="2">
        <v>41.618400000000001</v>
      </c>
      <c r="AB27" s="2">
        <v>47.177599999999998</v>
      </c>
      <c r="AC27" s="2"/>
      <c r="AD27" s="2">
        <f t="shared" si="14"/>
        <v>384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63</v>
      </c>
      <c r="B28" s="2" t="s">
        <v>33</v>
      </c>
      <c r="C28" s="2">
        <v>3</v>
      </c>
      <c r="D28" s="2">
        <v>41</v>
      </c>
      <c r="E28" s="2">
        <v>26</v>
      </c>
      <c r="F28" s="2">
        <v>18</v>
      </c>
      <c r="G28" s="3">
        <v>0.3</v>
      </c>
      <c r="H28" s="2">
        <v>30</v>
      </c>
      <c r="I28" s="2" t="s">
        <v>34</v>
      </c>
      <c r="J28" s="2">
        <v>32</v>
      </c>
      <c r="K28" s="2">
        <f t="shared" si="2"/>
        <v>-6</v>
      </c>
      <c r="L28" s="2"/>
      <c r="M28" s="2"/>
      <c r="N28" s="2"/>
      <c r="O28" s="2">
        <v>0</v>
      </c>
      <c r="P28" s="2">
        <f t="shared" si="3"/>
        <v>5.2</v>
      </c>
      <c r="Q28" s="11">
        <f>9*P28-O28-F28-N28</f>
        <v>28.800000000000004</v>
      </c>
      <c r="R28" s="11">
        <v>0</v>
      </c>
      <c r="S28" s="11">
        <v>0</v>
      </c>
      <c r="T28" s="2" t="s">
        <v>38</v>
      </c>
      <c r="U28" s="2">
        <f t="shared" si="13"/>
        <v>3.4615384615384612</v>
      </c>
      <c r="V28" s="2">
        <f t="shared" si="6"/>
        <v>3.4615384615384612</v>
      </c>
      <c r="W28" s="2">
        <v>4.5999999999999996</v>
      </c>
      <c r="X28" s="2">
        <v>2.6</v>
      </c>
      <c r="Y28" s="2">
        <v>3.8</v>
      </c>
      <c r="Z28" s="2">
        <v>3.4</v>
      </c>
      <c r="AA28" s="2">
        <v>2.4</v>
      </c>
      <c r="AB28" s="2">
        <v>2.4</v>
      </c>
      <c r="AC28" s="2" t="s">
        <v>142</v>
      </c>
      <c r="AD28" s="2">
        <f t="shared" si="14"/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64</v>
      </c>
      <c r="B29" s="2" t="s">
        <v>33</v>
      </c>
      <c r="C29" s="2"/>
      <c r="D29" s="2">
        <v>54</v>
      </c>
      <c r="E29" s="2">
        <v>27</v>
      </c>
      <c r="F29" s="2">
        <v>27</v>
      </c>
      <c r="G29" s="3">
        <v>0.3</v>
      </c>
      <c r="H29" s="2">
        <v>30</v>
      </c>
      <c r="I29" s="2" t="s">
        <v>34</v>
      </c>
      <c r="J29" s="2">
        <v>32</v>
      </c>
      <c r="K29" s="2">
        <f t="shared" si="2"/>
        <v>-5</v>
      </c>
      <c r="L29" s="2"/>
      <c r="M29" s="2"/>
      <c r="N29" s="2"/>
      <c r="O29" s="2">
        <v>0</v>
      </c>
      <c r="P29" s="2">
        <f t="shared" si="3"/>
        <v>5.4</v>
      </c>
      <c r="Q29" s="11">
        <f>10*P29-O29-F29-N29</f>
        <v>27</v>
      </c>
      <c r="R29" s="11">
        <v>0</v>
      </c>
      <c r="S29" s="11">
        <v>0</v>
      </c>
      <c r="T29" s="2" t="s">
        <v>38</v>
      </c>
      <c r="U29" s="2">
        <f t="shared" si="13"/>
        <v>5</v>
      </c>
      <c r="V29" s="2">
        <f t="shared" si="6"/>
        <v>5</v>
      </c>
      <c r="W29" s="2">
        <v>4.2</v>
      </c>
      <c r="X29" s="2">
        <v>0</v>
      </c>
      <c r="Y29" s="2">
        <v>1.6</v>
      </c>
      <c r="Z29" s="2">
        <v>5.2</v>
      </c>
      <c r="AA29" s="2">
        <v>3.8</v>
      </c>
      <c r="AB29" s="2">
        <v>0.8</v>
      </c>
      <c r="AC29" s="2" t="s">
        <v>141</v>
      </c>
      <c r="AD29" s="2">
        <f t="shared" si="14"/>
        <v>0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65</v>
      </c>
      <c r="B30" s="2" t="s">
        <v>36</v>
      </c>
      <c r="C30" s="2">
        <v>406.07499999999999</v>
      </c>
      <c r="D30" s="2">
        <v>3812.2150000000001</v>
      </c>
      <c r="E30" s="9">
        <f>1391.076+E48</f>
        <v>3212.0839999999998</v>
      </c>
      <c r="F30" s="2">
        <v>2544.7919999999999</v>
      </c>
      <c r="G30" s="3">
        <v>1</v>
      </c>
      <c r="H30" s="2">
        <v>60</v>
      </c>
      <c r="I30" s="2" t="s">
        <v>34</v>
      </c>
      <c r="J30" s="2">
        <v>1207.5999999999999</v>
      </c>
      <c r="K30" s="2">
        <f t="shared" si="2"/>
        <v>2004.4839999999999</v>
      </c>
      <c r="L30" s="2"/>
      <c r="M30" s="2"/>
      <c r="N30" s="2">
        <v>4000</v>
      </c>
      <c r="O30" s="2">
        <v>1245.8230000000001</v>
      </c>
      <c r="P30" s="2">
        <f t="shared" si="3"/>
        <v>642.41679999999997</v>
      </c>
      <c r="Q30" s="11"/>
      <c r="R30" s="11">
        <f t="shared" si="12"/>
        <v>0</v>
      </c>
      <c r="S30" s="11"/>
      <c r="T30" s="2"/>
      <c r="U30" s="2">
        <f t="shared" si="13"/>
        <v>12.127041198175391</v>
      </c>
      <c r="V30" s="2">
        <f t="shared" si="6"/>
        <v>12.127041198175391</v>
      </c>
      <c r="W30" s="2">
        <v>812.28539999999998</v>
      </c>
      <c r="X30" s="2">
        <v>43.233600000000003</v>
      </c>
      <c r="Y30" s="2">
        <v>627.30700000000002</v>
      </c>
      <c r="Z30" s="2">
        <v>0</v>
      </c>
      <c r="AA30" s="2">
        <v>0</v>
      </c>
      <c r="AB30" s="2">
        <v>0</v>
      </c>
      <c r="AC30" s="2" t="s">
        <v>66</v>
      </c>
      <c r="AD30" s="2">
        <f t="shared" si="14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67</v>
      </c>
      <c r="B31" s="2" t="s">
        <v>36</v>
      </c>
      <c r="C31" s="2">
        <v>766.32799999999997</v>
      </c>
      <c r="D31" s="2">
        <v>2087.9670000000001</v>
      </c>
      <c r="E31" s="2">
        <v>1087.154</v>
      </c>
      <c r="F31" s="2">
        <v>1393.8109999999999</v>
      </c>
      <c r="G31" s="3">
        <v>1</v>
      </c>
      <c r="H31" s="2">
        <v>50</v>
      </c>
      <c r="I31" s="2" t="s">
        <v>34</v>
      </c>
      <c r="J31" s="2">
        <v>992.85</v>
      </c>
      <c r="K31" s="2">
        <f t="shared" si="2"/>
        <v>94.303999999999974</v>
      </c>
      <c r="L31" s="2"/>
      <c r="M31" s="2"/>
      <c r="N31" s="2">
        <v>400</v>
      </c>
      <c r="O31" s="2">
        <v>250</v>
      </c>
      <c r="P31" s="2">
        <f t="shared" si="3"/>
        <v>217.4308</v>
      </c>
      <c r="Q31" s="11">
        <f>10.5*P31-O31-F31-N31</f>
        <v>239.21240000000012</v>
      </c>
      <c r="R31" s="11">
        <f t="shared" si="12"/>
        <v>239.21240000000012</v>
      </c>
      <c r="S31" s="11"/>
      <c r="T31" s="2"/>
      <c r="U31" s="2">
        <f t="shared" si="13"/>
        <v>10.5</v>
      </c>
      <c r="V31" s="2">
        <f t="shared" si="6"/>
        <v>9.3998228401863937</v>
      </c>
      <c r="W31" s="2">
        <v>235.398</v>
      </c>
      <c r="X31" s="2">
        <v>202.99619999999999</v>
      </c>
      <c r="Y31" s="2">
        <v>190.68700000000001</v>
      </c>
      <c r="Z31" s="2">
        <v>201.06720000000001</v>
      </c>
      <c r="AA31" s="2">
        <v>188.53540000000001</v>
      </c>
      <c r="AB31" s="2">
        <v>176.48779999999999</v>
      </c>
      <c r="AC31" s="2"/>
      <c r="AD31" s="2">
        <f t="shared" si="14"/>
        <v>239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68</v>
      </c>
      <c r="B32" s="2" t="s">
        <v>36</v>
      </c>
      <c r="C32" s="2">
        <v>34.79</v>
      </c>
      <c r="D32" s="2">
        <v>131.79400000000001</v>
      </c>
      <c r="E32" s="2">
        <v>10.066000000000001</v>
      </c>
      <c r="F32" s="2">
        <v>120.04</v>
      </c>
      <c r="G32" s="3">
        <v>1</v>
      </c>
      <c r="H32" s="2">
        <v>30</v>
      </c>
      <c r="I32" s="2" t="s">
        <v>69</v>
      </c>
      <c r="J32" s="2">
        <v>42.7</v>
      </c>
      <c r="K32" s="2">
        <f t="shared" si="2"/>
        <v>-32.634</v>
      </c>
      <c r="L32" s="2"/>
      <c r="M32" s="2"/>
      <c r="N32" s="2"/>
      <c r="O32" s="2">
        <v>0</v>
      </c>
      <c r="P32" s="2">
        <f t="shared" si="3"/>
        <v>2.0132000000000003</v>
      </c>
      <c r="Q32" s="11"/>
      <c r="R32" s="11">
        <f t="shared" si="12"/>
        <v>0</v>
      </c>
      <c r="S32" s="11"/>
      <c r="T32" s="2"/>
      <c r="U32" s="2">
        <f t="shared" si="13"/>
        <v>59.626465328829717</v>
      </c>
      <c r="V32" s="2">
        <f t="shared" si="6"/>
        <v>59.626465328829717</v>
      </c>
      <c r="W32" s="2">
        <v>6.2766000000000002</v>
      </c>
      <c r="X32" s="2">
        <v>14.030799999999999</v>
      </c>
      <c r="Y32" s="2">
        <v>8.4939999999999998</v>
      </c>
      <c r="Z32" s="2">
        <v>4.0411999999999999</v>
      </c>
      <c r="AA32" s="2">
        <v>4.4286000000000003</v>
      </c>
      <c r="AB32" s="2">
        <v>10.0792</v>
      </c>
      <c r="AC32" s="13" t="s">
        <v>70</v>
      </c>
      <c r="AD32" s="2">
        <f t="shared" si="14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71</v>
      </c>
      <c r="B33" s="2" t="s">
        <v>36</v>
      </c>
      <c r="C33" s="2">
        <v>227.20699999999999</v>
      </c>
      <c r="D33" s="2">
        <v>764.80499999999995</v>
      </c>
      <c r="E33" s="2">
        <v>431.988</v>
      </c>
      <c r="F33" s="2">
        <v>442.31</v>
      </c>
      <c r="G33" s="3">
        <v>1</v>
      </c>
      <c r="H33" s="2">
        <v>45</v>
      </c>
      <c r="I33" s="2" t="s">
        <v>34</v>
      </c>
      <c r="J33" s="2">
        <v>432.07</v>
      </c>
      <c r="K33" s="2">
        <f t="shared" si="2"/>
        <v>-8.1999999999993634E-2</v>
      </c>
      <c r="L33" s="2"/>
      <c r="M33" s="2"/>
      <c r="N33" s="2">
        <v>200</v>
      </c>
      <c r="O33" s="2">
        <v>250</v>
      </c>
      <c r="P33" s="2">
        <f t="shared" si="3"/>
        <v>86.397599999999997</v>
      </c>
      <c r="Q33" s="11">
        <f t="shared" si="11"/>
        <v>58.063600000000008</v>
      </c>
      <c r="R33" s="11">
        <f t="shared" si="12"/>
        <v>58.063600000000008</v>
      </c>
      <c r="S33" s="11"/>
      <c r="T33" s="2"/>
      <c r="U33" s="2">
        <f t="shared" si="13"/>
        <v>11</v>
      </c>
      <c r="V33" s="2">
        <f t="shared" si="6"/>
        <v>10.327948924507162</v>
      </c>
      <c r="W33" s="2">
        <v>97.028599999999997</v>
      </c>
      <c r="X33" s="2">
        <v>77.316199999999995</v>
      </c>
      <c r="Y33" s="2">
        <v>83.653800000000004</v>
      </c>
      <c r="Z33" s="2">
        <v>84.206000000000003</v>
      </c>
      <c r="AA33" s="2">
        <v>73.526799999999994</v>
      </c>
      <c r="AB33" s="2">
        <v>83.286600000000007</v>
      </c>
      <c r="AC33" s="2"/>
      <c r="AD33" s="2">
        <f t="shared" si="14"/>
        <v>58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72</v>
      </c>
      <c r="B34" s="2" t="s">
        <v>36</v>
      </c>
      <c r="C34" s="2">
        <v>258.79700000000003</v>
      </c>
      <c r="D34" s="2">
        <v>1069.4159999999999</v>
      </c>
      <c r="E34" s="2">
        <v>759.18499999999995</v>
      </c>
      <c r="F34" s="2">
        <v>463.11399999999998</v>
      </c>
      <c r="G34" s="3">
        <v>1</v>
      </c>
      <c r="H34" s="2">
        <v>45</v>
      </c>
      <c r="I34" s="2" t="s">
        <v>34</v>
      </c>
      <c r="J34" s="2">
        <v>726.87</v>
      </c>
      <c r="K34" s="2">
        <f t="shared" si="2"/>
        <v>32.314999999999941</v>
      </c>
      <c r="L34" s="2"/>
      <c r="M34" s="2"/>
      <c r="N34" s="2">
        <v>500</v>
      </c>
      <c r="O34" s="2">
        <v>400</v>
      </c>
      <c r="P34" s="2">
        <f t="shared" si="3"/>
        <v>151.83699999999999</v>
      </c>
      <c r="Q34" s="11">
        <f>10.5*P34-O34-F34-N34</f>
        <v>231.17449999999985</v>
      </c>
      <c r="R34" s="11">
        <f t="shared" si="12"/>
        <v>231.17449999999985</v>
      </c>
      <c r="S34" s="11"/>
      <c r="T34" s="2"/>
      <c r="U34" s="2">
        <f t="shared" si="13"/>
        <v>10.5</v>
      </c>
      <c r="V34" s="2">
        <f t="shared" si="6"/>
        <v>8.9774824318183324</v>
      </c>
      <c r="W34" s="2">
        <v>150.2594</v>
      </c>
      <c r="X34" s="2">
        <v>107.4602</v>
      </c>
      <c r="Y34" s="2">
        <v>108.8496</v>
      </c>
      <c r="Z34" s="2">
        <v>111.4558</v>
      </c>
      <c r="AA34" s="2">
        <v>109.10720000000001</v>
      </c>
      <c r="AB34" s="2">
        <v>94.864800000000002</v>
      </c>
      <c r="AC34" s="2"/>
      <c r="AD34" s="2">
        <f t="shared" si="14"/>
        <v>231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73</v>
      </c>
      <c r="B35" s="2" t="s">
        <v>36</v>
      </c>
      <c r="C35" s="2">
        <v>88.516999999999996</v>
      </c>
      <c r="D35" s="2">
        <v>480.53199999999998</v>
      </c>
      <c r="E35" s="2">
        <v>232.44800000000001</v>
      </c>
      <c r="F35" s="2">
        <v>267.10899999999998</v>
      </c>
      <c r="G35" s="3">
        <v>1</v>
      </c>
      <c r="H35" s="2">
        <v>40</v>
      </c>
      <c r="I35" s="2" t="s">
        <v>34</v>
      </c>
      <c r="J35" s="2">
        <v>233.65</v>
      </c>
      <c r="K35" s="2">
        <f t="shared" si="2"/>
        <v>-1.2019999999999982</v>
      </c>
      <c r="L35" s="2"/>
      <c r="M35" s="2"/>
      <c r="N35" s="2"/>
      <c r="O35" s="2">
        <v>200</v>
      </c>
      <c r="P35" s="2">
        <f t="shared" si="3"/>
        <v>46.489600000000003</v>
      </c>
      <c r="Q35" s="11">
        <f t="shared" si="11"/>
        <v>44.27660000000003</v>
      </c>
      <c r="R35" s="11">
        <f t="shared" si="12"/>
        <v>44.27660000000003</v>
      </c>
      <c r="S35" s="11"/>
      <c r="T35" s="2"/>
      <c r="U35" s="2">
        <f t="shared" si="13"/>
        <v>11</v>
      </c>
      <c r="V35" s="2">
        <f t="shared" si="6"/>
        <v>10.047602044328192</v>
      </c>
      <c r="W35" s="2">
        <v>51.287599999999998</v>
      </c>
      <c r="X35" s="2">
        <v>38.445399999999999</v>
      </c>
      <c r="Y35" s="2">
        <v>42.815600000000003</v>
      </c>
      <c r="Z35" s="2">
        <v>61.8474</v>
      </c>
      <c r="AA35" s="2">
        <v>51.7652</v>
      </c>
      <c r="AB35" s="2">
        <v>37.994</v>
      </c>
      <c r="AC35" s="2"/>
      <c r="AD35" s="2">
        <f t="shared" si="14"/>
        <v>44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74</v>
      </c>
      <c r="B36" s="2" t="s">
        <v>33</v>
      </c>
      <c r="C36" s="2">
        <v>37</v>
      </c>
      <c r="D36" s="2">
        <v>483</v>
      </c>
      <c r="E36" s="2">
        <v>230</v>
      </c>
      <c r="F36" s="2">
        <v>251</v>
      </c>
      <c r="G36" s="3">
        <v>0.45</v>
      </c>
      <c r="H36" s="2">
        <v>45</v>
      </c>
      <c r="I36" s="2" t="s">
        <v>34</v>
      </c>
      <c r="J36" s="2">
        <v>238</v>
      </c>
      <c r="K36" s="2">
        <f t="shared" si="2"/>
        <v>-8</v>
      </c>
      <c r="L36" s="2"/>
      <c r="M36" s="2"/>
      <c r="N36" s="2"/>
      <c r="O36" s="2">
        <v>110</v>
      </c>
      <c r="P36" s="2">
        <f t="shared" si="3"/>
        <v>46</v>
      </c>
      <c r="Q36" s="11">
        <f t="shared" si="11"/>
        <v>145</v>
      </c>
      <c r="R36" s="11">
        <f t="shared" si="12"/>
        <v>145</v>
      </c>
      <c r="S36" s="11"/>
      <c r="T36" s="2"/>
      <c r="U36" s="2">
        <f t="shared" si="13"/>
        <v>11</v>
      </c>
      <c r="V36" s="2">
        <f t="shared" si="6"/>
        <v>7.8478260869565215</v>
      </c>
      <c r="W36" s="2">
        <v>42.6</v>
      </c>
      <c r="X36" s="2">
        <v>43</v>
      </c>
      <c r="Y36" s="2">
        <v>42</v>
      </c>
      <c r="Z36" s="2">
        <v>45.4</v>
      </c>
      <c r="AA36" s="2">
        <v>51</v>
      </c>
      <c r="AB36" s="2">
        <v>41</v>
      </c>
      <c r="AC36" s="2"/>
      <c r="AD36" s="2">
        <f t="shared" si="14"/>
        <v>65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75</v>
      </c>
      <c r="B37" s="2" t="s">
        <v>33</v>
      </c>
      <c r="C37" s="2">
        <v>21</v>
      </c>
      <c r="D37" s="2">
        <v>777</v>
      </c>
      <c r="E37" s="2">
        <v>618</v>
      </c>
      <c r="F37" s="2">
        <v>155</v>
      </c>
      <c r="G37" s="3">
        <v>0.45</v>
      </c>
      <c r="H37" s="2">
        <v>45</v>
      </c>
      <c r="I37" s="2" t="s">
        <v>34</v>
      </c>
      <c r="J37" s="2">
        <v>770</v>
      </c>
      <c r="K37" s="2">
        <f t="shared" si="2"/>
        <v>-152</v>
      </c>
      <c r="L37" s="2"/>
      <c r="M37" s="2"/>
      <c r="N37" s="2"/>
      <c r="O37" s="2">
        <v>700</v>
      </c>
      <c r="P37" s="2">
        <f t="shared" si="3"/>
        <v>123.6</v>
      </c>
      <c r="Q37" s="11">
        <f t="shared" si="11"/>
        <v>504.59999999999991</v>
      </c>
      <c r="R37" s="11">
        <f t="shared" si="12"/>
        <v>504.59999999999991</v>
      </c>
      <c r="S37" s="11"/>
      <c r="T37" s="2"/>
      <c r="U37" s="2">
        <f t="shared" si="13"/>
        <v>11</v>
      </c>
      <c r="V37" s="2">
        <f t="shared" si="6"/>
        <v>6.9174757281553401</v>
      </c>
      <c r="W37" s="2">
        <v>117</v>
      </c>
      <c r="X37" s="2">
        <v>48.6</v>
      </c>
      <c r="Y37" s="2">
        <v>78.400000000000006</v>
      </c>
      <c r="Z37" s="2">
        <v>88</v>
      </c>
      <c r="AA37" s="2">
        <v>75</v>
      </c>
      <c r="AB37" s="2">
        <v>59.4</v>
      </c>
      <c r="AC37" s="2"/>
      <c r="AD37" s="2">
        <f t="shared" si="14"/>
        <v>227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76</v>
      </c>
      <c r="B38" s="2" t="s">
        <v>33</v>
      </c>
      <c r="C38" s="2">
        <v>107</v>
      </c>
      <c r="D38" s="2">
        <v>60</v>
      </c>
      <c r="E38" s="2">
        <v>122</v>
      </c>
      <c r="F38" s="2">
        <v>5</v>
      </c>
      <c r="G38" s="3">
        <v>0.17</v>
      </c>
      <c r="H38" s="2">
        <v>180</v>
      </c>
      <c r="I38" s="2" t="s">
        <v>34</v>
      </c>
      <c r="J38" s="2">
        <v>131</v>
      </c>
      <c r="K38" s="2">
        <f t="shared" ref="K38:K69" si="15">E38-J38</f>
        <v>-9</v>
      </c>
      <c r="L38" s="2"/>
      <c r="M38" s="2"/>
      <c r="N38" s="2"/>
      <c r="O38" s="2">
        <v>150</v>
      </c>
      <c r="P38" s="2">
        <f t="shared" si="3"/>
        <v>24.4</v>
      </c>
      <c r="Q38" s="11">
        <f t="shared" si="11"/>
        <v>113.39999999999998</v>
      </c>
      <c r="R38" s="11">
        <f t="shared" si="12"/>
        <v>113.39999999999998</v>
      </c>
      <c r="S38" s="11"/>
      <c r="T38" s="2"/>
      <c r="U38" s="2">
        <f t="shared" si="13"/>
        <v>11</v>
      </c>
      <c r="V38" s="2">
        <f t="shared" si="6"/>
        <v>6.3524590163934427</v>
      </c>
      <c r="W38" s="2">
        <v>26.2</v>
      </c>
      <c r="X38" s="2">
        <v>12</v>
      </c>
      <c r="Y38" s="2">
        <v>13.4</v>
      </c>
      <c r="Z38" s="2">
        <v>28.8</v>
      </c>
      <c r="AA38" s="2">
        <v>32.200000000000003</v>
      </c>
      <c r="AB38" s="2">
        <v>14.6</v>
      </c>
      <c r="AC38" s="2"/>
      <c r="AD38" s="2">
        <f t="shared" si="14"/>
        <v>19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 t="s">
        <v>77</v>
      </c>
      <c r="B39" s="2" t="s">
        <v>33</v>
      </c>
      <c r="C39" s="2">
        <v>170</v>
      </c>
      <c r="D39" s="2">
        <v>234</v>
      </c>
      <c r="E39" s="2">
        <v>155</v>
      </c>
      <c r="F39" s="2">
        <v>215</v>
      </c>
      <c r="G39" s="3">
        <v>0.3</v>
      </c>
      <c r="H39" s="2">
        <v>40</v>
      </c>
      <c r="I39" s="2" t="s">
        <v>34</v>
      </c>
      <c r="J39" s="2">
        <v>148</v>
      </c>
      <c r="K39" s="2">
        <f t="shared" si="15"/>
        <v>7</v>
      </c>
      <c r="L39" s="2"/>
      <c r="M39" s="2"/>
      <c r="N39" s="2"/>
      <c r="O39" s="2">
        <v>80</v>
      </c>
      <c r="P39" s="2">
        <f t="shared" si="3"/>
        <v>31</v>
      </c>
      <c r="Q39" s="11">
        <f t="shared" si="11"/>
        <v>46</v>
      </c>
      <c r="R39" s="11">
        <f t="shared" si="12"/>
        <v>46</v>
      </c>
      <c r="S39" s="11"/>
      <c r="T39" s="2"/>
      <c r="U39" s="2">
        <f t="shared" si="13"/>
        <v>11</v>
      </c>
      <c r="V39" s="2">
        <f t="shared" si="6"/>
        <v>9.5161290322580641</v>
      </c>
      <c r="W39" s="2">
        <v>32.799999999999997</v>
      </c>
      <c r="X39" s="2">
        <v>15.6</v>
      </c>
      <c r="Y39" s="2">
        <v>38.6</v>
      </c>
      <c r="Z39" s="2">
        <v>40.200000000000003</v>
      </c>
      <c r="AA39" s="2">
        <v>23.2</v>
      </c>
      <c r="AB39" s="2">
        <v>22.6</v>
      </c>
      <c r="AC39" s="2"/>
      <c r="AD39" s="2">
        <f t="shared" si="14"/>
        <v>14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78</v>
      </c>
      <c r="B40" s="2" t="s">
        <v>33</v>
      </c>
      <c r="C40" s="2">
        <v>287</v>
      </c>
      <c r="D40" s="2"/>
      <c r="E40" s="2">
        <v>163</v>
      </c>
      <c r="F40" s="2">
        <v>97</v>
      </c>
      <c r="G40" s="3">
        <v>0.4</v>
      </c>
      <c r="H40" s="2">
        <v>50</v>
      </c>
      <c r="I40" s="2" t="s">
        <v>34</v>
      </c>
      <c r="J40" s="2">
        <v>161</v>
      </c>
      <c r="K40" s="2">
        <f t="shared" si="15"/>
        <v>2</v>
      </c>
      <c r="L40" s="2"/>
      <c r="M40" s="2"/>
      <c r="N40" s="2"/>
      <c r="O40" s="2">
        <v>150</v>
      </c>
      <c r="P40" s="2">
        <f t="shared" si="3"/>
        <v>32.6</v>
      </c>
      <c r="Q40" s="11">
        <f t="shared" si="11"/>
        <v>111.60000000000002</v>
      </c>
      <c r="R40" s="11">
        <f t="shared" si="12"/>
        <v>111.60000000000002</v>
      </c>
      <c r="S40" s="11"/>
      <c r="T40" s="2"/>
      <c r="U40" s="2">
        <f t="shared" si="13"/>
        <v>11</v>
      </c>
      <c r="V40" s="2">
        <f t="shared" si="6"/>
        <v>7.5766871165644165</v>
      </c>
      <c r="W40" s="2">
        <v>34.200000000000003</v>
      </c>
      <c r="X40" s="2">
        <v>6</v>
      </c>
      <c r="Y40" s="2">
        <v>12.4</v>
      </c>
      <c r="Z40" s="2">
        <v>12.2</v>
      </c>
      <c r="AA40" s="2">
        <v>11.6</v>
      </c>
      <c r="AB40" s="2">
        <v>17.2</v>
      </c>
      <c r="AC40" s="2"/>
      <c r="AD40" s="2">
        <f t="shared" si="14"/>
        <v>45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79</v>
      </c>
      <c r="B41" s="2" t="s">
        <v>33</v>
      </c>
      <c r="C41" s="2">
        <v>385</v>
      </c>
      <c r="D41" s="2">
        <v>240</v>
      </c>
      <c r="E41" s="2">
        <v>219</v>
      </c>
      <c r="F41" s="2">
        <v>357</v>
      </c>
      <c r="G41" s="3">
        <v>0.17</v>
      </c>
      <c r="H41" s="2">
        <v>120</v>
      </c>
      <c r="I41" s="2" t="s">
        <v>34</v>
      </c>
      <c r="J41" s="2">
        <v>216</v>
      </c>
      <c r="K41" s="2">
        <f t="shared" si="15"/>
        <v>3</v>
      </c>
      <c r="L41" s="2"/>
      <c r="M41" s="2"/>
      <c r="N41" s="2"/>
      <c r="O41" s="2">
        <v>84</v>
      </c>
      <c r="P41" s="2">
        <f t="shared" si="3"/>
        <v>43.8</v>
      </c>
      <c r="Q41" s="11">
        <f t="shared" si="11"/>
        <v>40.799999999999955</v>
      </c>
      <c r="R41" s="11">
        <f t="shared" si="12"/>
        <v>40.799999999999955</v>
      </c>
      <c r="S41" s="11"/>
      <c r="T41" s="2"/>
      <c r="U41" s="2">
        <f t="shared" si="13"/>
        <v>11</v>
      </c>
      <c r="V41" s="2">
        <f t="shared" si="6"/>
        <v>10.068493150684931</v>
      </c>
      <c r="W41" s="2">
        <v>46.8</v>
      </c>
      <c r="X41" s="2">
        <v>29.8</v>
      </c>
      <c r="Y41" s="2">
        <v>44.2</v>
      </c>
      <c r="Z41" s="2">
        <v>58.8</v>
      </c>
      <c r="AA41" s="2">
        <v>54.6</v>
      </c>
      <c r="AB41" s="2">
        <v>48.2</v>
      </c>
      <c r="AC41" s="2"/>
      <c r="AD41" s="2">
        <f t="shared" si="14"/>
        <v>7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80</v>
      </c>
      <c r="B42" s="2" t="s">
        <v>33</v>
      </c>
      <c r="C42" s="2">
        <v>110</v>
      </c>
      <c r="D42" s="2">
        <v>114</v>
      </c>
      <c r="E42" s="2">
        <v>86</v>
      </c>
      <c r="F42" s="2">
        <v>103</v>
      </c>
      <c r="G42" s="3">
        <v>0.35</v>
      </c>
      <c r="H42" s="2">
        <v>45</v>
      </c>
      <c r="I42" s="2" t="s">
        <v>34</v>
      </c>
      <c r="J42" s="2">
        <v>93</v>
      </c>
      <c r="K42" s="2">
        <f t="shared" si="15"/>
        <v>-7</v>
      </c>
      <c r="L42" s="2"/>
      <c r="M42" s="2"/>
      <c r="N42" s="2"/>
      <c r="O42" s="2">
        <v>65</v>
      </c>
      <c r="P42" s="2">
        <f t="shared" si="3"/>
        <v>17.2</v>
      </c>
      <c r="Q42" s="11">
        <f t="shared" si="11"/>
        <v>21.199999999999989</v>
      </c>
      <c r="R42" s="11">
        <f t="shared" si="12"/>
        <v>21.199999999999989</v>
      </c>
      <c r="S42" s="11"/>
      <c r="T42" s="2"/>
      <c r="U42" s="2">
        <f t="shared" si="13"/>
        <v>11</v>
      </c>
      <c r="V42" s="2">
        <f t="shared" si="6"/>
        <v>9.7674418604651159</v>
      </c>
      <c r="W42" s="2">
        <v>18.8</v>
      </c>
      <c r="X42" s="2">
        <v>17.2</v>
      </c>
      <c r="Y42" s="2">
        <v>11.8</v>
      </c>
      <c r="Z42" s="2">
        <v>19.2</v>
      </c>
      <c r="AA42" s="2">
        <v>24</v>
      </c>
      <c r="AB42" s="2">
        <v>26</v>
      </c>
      <c r="AC42" s="2"/>
      <c r="AD42" s="2">
        <f t="shared" si="14"/>
        <v>7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81</v>
      </c>
      <c r="B43" s="2" t="s">
        <v>33</v>
      </c>
      <c r="C43" s="2">
        <v>130</v>
      </c>
      <c r="D43" s="2">
        <v>234</v>
      </c>
      <c r="E43" s="2">
        <v>133</v>
      </c>
      <c r="F43" s="2">
        <v>195</v>
      </c>
      <c r="G43" s="3">
        <v>0.35</v>
      </c>
      <c r="H43" s="2">
        <v>45</v>
      </c>
      <c r="I43" s="2" t="s">
        <v>34</v>
      </c>
      <c r="J43" s="2">
        <v>136</v>
      </c>
      <c r="K43" s="2">
        <f t="shared" si="15"/>
        <v>-3</v>
      </c>
      <c r="L43" s="2"/>
      <c r="M43" s="2"/>
      <c r="N43" s="2"/>
      <c r="O43" s="2">
        <v>70</v>
      </c>
      <c r="P43" s="2">
        <f t="shared" si="3"/>
        <v>26.6</v>
      </c>
      <c r="Q43" s="11">
        <f t="shared" si="11"/>
        <v>27.600000000000023</v>
      </c>
      <c r="R43" s="11">
        <f t="shared" si="12"/>
        <v>27.600000000000023</v>
      </c>
      <c r="S43" s="11"/>
      <c r="T43" s="2"/>
      <c r="U43" s="2">
        <f t="shared" si="13"/>
        <v>11</v>
      </c>
      <c r="V43" s="2">
        <f t="shared" si="6"/>
        <v>9.9624060150375939</v>
      </c>
      <c r="W43" s="2">
        <v>29</v>
      </c>
      <c r="X43" s="2">
        <v>29.6</v>
      </c>
      <c r="Y43" s="2">
        <v>23.4</v>
      </c>
      <c r="Z43" s="2">
        <v>23.4</v>
      </c>
      <c r="AA43" s="2">
        <v>28.4</v>
      </c>
      <c r="AB43" s="2">
        <v>32.6</v>
      </c>
      <c r="AC43" s="2"/>
      <c r="AD43" s="2">
        <f t="shared" si="14"/>
        <v>10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82</v>
      </c>
      <c r="B44" s="2" t="s">
        <v>36</v>
      </c>
      <c r="C44" s="2">
        <v>678.55799999999999</v>
      </c>
      <c r="D44" s="2">
        <v>1534.77</v>
      </c>
      <c r="E44" s="2">
        <v>847.07299999999998</v>
      </c>
      <c r="F44" s="2">
        <v>1212.703</v>
      </c>
      <c r="G44" s="3">
        <v>1</v>
      </c>
      <c r="H44" s="2">
        <v>55</v>
      </c>
      <c r="I44" s="2" t="s">
        <v>34</v>
      </c>
      <c r="J44" s="2">
        <v>829.38</v>
      </c>
      <c r="K44" s="2">
        <f t="shared" si="15"/>
        <v>17.692999999999984</v>
      </c>
      <c r="L44" s="2"/>
      <c r="M44" s="2"/>
      <c r="N44" s="2">
        <v>200</v>
      </c>
      <c r="O44" s="2">
        <v>150</v>
      </c>
      <c r="P44" s="2">
        <f t="shared" si="3"/>
        <v>169.41460000000001</v>
      </c>
      <c r="Q44" s="11">
        <f t="shared" ref="Q44:Q46" si="16">10.5*P44-O44-F44-N44</f>
        <v>216.15030000000002</v>
      </c>
      <c r="R44" s="11">
        <f t="shared" si="12"/>
        <v>216.15030000000002</v>
      </c>
      <c r="S44" s="11"/>
      <c r="T44" s="2"/>
      <c r="U44" s="2">
        <f t="shared" si="13"/>
        <v>10.5</v>
      </c>
      <c r="V44" s="2">
        <f t="shared" si="6"/>
        <v>9.2241341655323676</v>
      </c>
      <c r="W44" s="2">
        <v>173.86320000000001</v>
      </c>
      <c r="X44" s="2">
        <v>173.71979999999999</v>
      </c>
      <c r="Y44" s="2">
        <v>169.09819999999999</v>
      </c>
      <c r="Z44" s="2">
        <v>192.6448</v>
      </c>
      <c r="AA44" s="2">
        <v>189.36920000000001</v>
      </c>
      <c r="AB44" s="2">
        <v>153.0042</v>
      </c>
      <c r="AC44" s="2"/>
      <c r="AD44" s="2">
        <f t="shared" si="14"/>
        <v>216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83</v>
      </c>
      <c r="B45" s="2" t="s">
        <v>36</v>
      </c>
      <c r="C45" s="2">
        <v>1661.2049999999999</v>
      </c>
      <c r="D45" s="2">
        <v>5647.1279999999997</v>
      </c>
      <c r="E45" s="2">
        <v>2732.8009999999999</v>
      </c>
      <c r="F45" s="2">
        <v>4001.3780000000002</v>
      </c>
      <c r="G45" s="3">
        <v>1</v>
      </c>
      <c r="H45" s="2">
        <v>50</v>
      </c>
      <c r="I45" s="2" t="s">
        <v>34</v>
      </c>
      <c r="J45" s="2">
        <v>2736.6</v>
      </c>
      <c r="K45" s="2">
        <f t="shared" si="15"/>
        <v>-3.7989999999999782</v>
      </c>
      <c r="L45" s="2"/>
      <c r="M45" s="2"/>
      <c r="N45" s="2">
        <v>700</v>
      </c>
      <c r="O45" s="2">
        <v>400</v>
      </c>
      <c r="P45" s="2">
        <f t="shared" si="3"/>
        <v>546.56020000000001</v>
      </c>
      <c r="Q45" s="11">
        <f t="shared" si="16"/>
        <v>637.50409999999965</v>
      </c>
      <c r="R45" s="11">
        <v>650</v>
      </c>
      <c r="S45" s="11"/>
      <c r="T45" s="2"/>
      <c r="U45" s="2">
        <f t="shared" si="13"/>
        <v>10.522862806329478</v>
      </c>
      <c r="V45" s="2">
        <f t="shared" si="6"/>
        <v>9.3336068012270204</v>
      </c>
      <c r="W45" s="2">
        <v>568.19420000000002</v>
      </c>
      <c r="X45" s="2">
        <v>560.88559999999995</v>
      </c>
      <c r="Y45" s="2">
        <v>550.55259999999998</v>
      </c>
      <c r="Z45" s="2">
        <v>547.33860000000004</v>
      </c>
      <c r="AA45" s="2">
        <v>528.35760000000005</v>
      </c>
      <c r="AB45" s="2">
        <v>449.67039999999997</v>
      </c>
      <c r="AC45" s="2"/>
      <c r="AD45" s="2">
        <f t="shared" si="14"/>
        <v>650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84</v>
      </c>
      <c r="B46" s="2" t="s">
        <v>36</v>
      </c>
      <c r="C46" s="2">
        <v>1221.885</v>
      </c>
      <c r="D46" s="2">
        <v>2785.89</v>
      </c>
      <c r="E46" s="2">
        <v>1696.0609999999999</v>
      </c>
      <c r="F46" s="2">
        <v>2030.3140000000001</v>
      </c>
      <c r="G46" s="3">
        <v>1</v>
      </c>
      <c r="H46" s="2">
        <v>55</v>
      </c>
      <c r="I46" s="2" t="s">
        <v>34</v>
      </c>
      <c r="J46" s="2">
        <v>1656.71</v>
      </c>
      <c r="K46" s="2">
        <f t="shared" si="15"/>
        <v>39.350999999999885</v>
      </c>
      <c r="L46" s="2"/>
      <c r="M46" s="2"/>
      <c r="N46" s="2">
        <v>600</v>
      </c>
      <c r="O46" s="2">
        <v>400</v>
      </c>
      <c r="P46" s="2">
        <f t="shared" si="3"/>
        <v>339.2122</v>
      </c>
      <c r="Q46" s="11">
        <f t="shared" si="16"/>
        <v>531.41409999999973</v>
      </c>
      <c r="R46" s="11">
        <v>550</v>
      </c>
      <c r="S46" s="11"/>
      <c r="T46" s="2"/>
      <c r="U46" s="2">
        <f t="shared" si="13"/>
        <v>10.554791366584103</v>
      </c>
      <c r="V46" s="2">
        <f t="shared" si="6"/>
        <v>8.9333874194383345</v>
      </c>
      <c r="W46" s="2">
        <v>338.24360000000001</v>
      </c>
      <c r="X46" s="2">
        <v>313.93099999999998</v>
      </c>
      <c r="Y46" s="2">
        <v>314.56779999999998</v>
      </c>
      <c r="Z46" s="2">
        <v>334.411</v>
      </c>
      <c r="AA46" s="2">
        <v>326.24860000000001</v>
      </c>
      <c r="AB46" s="2">
        <v>297.30020000000002</v>
      </c>
      <c r="AC46" s="2"/>
      <c r="AD46" s="2">
        <f t="shared" si="14"/>
        <v>550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85</v>
      </c>
      <c r="B47" s="2" t="s">
        <v>36</v>
      </c>
      <c r="C47" s="2">
        <v>10.214</v>
      </c>
      <c r="D47" s="2">
        <v>557.42999999999995</v>
      </c>
      <c r="E47" s="2">
        <v>293.10199999999998</v>
      </c>
      <c r="F47" s="2">
        <v>247.56700000000001</v>
      </c>
      <c r="G47" s="3">
        <v>1</v>
      </c>
      <c r="H47" s="2">
        <v>60</v>
      </c>
      <c r="I47" s="2" t="s">
        <v>34</v>
      </c>
      <c r="J47" s="2">
        <v>286</v>
      </c>
      <c r="K47" s="2">
        <f t="shared" si="15"/>
        <v>7.1019999999999754</v>
      </c>
      <c r="L47" s="2"/>
      <c r="M47" s="2"/>
      <c r="N47" s="2"/>
      <c r="O47" s="2">
        <v>224.03800000000001</v>
      </c>
      <c r="P47" s="2">
        <f t="shared" si="3"/>
        <v>58.620399999999997</v>
      </c>
      <c r="Q47" s="11">
        <f t="shared" si="11"/>
        <v>173.21939999999995</v>
      </c>
      <c r="R47" s="11">
        <f t="shared" si="12"/>
        <v>173.21939999999995</v>
      </c>
      <c r="S47" s="11"/>
      <c r="T47" s="2"/>
      <c r="U47" s="2">
        <f t="shared" si="13"/>
        <v>11</v>
      </c>
      <c r="V47" s="2">
        <f t="shared" si="6"/>
        <v>8.045066222680159</v>
      </c>
      <c r="W47" s="2">
        <v>52.778799999999997</v>
      </c>
      <c r="X47" s="2">
        <v>37.781799999999997</v>
      </c>
      <c r="Y47" s="2">
        <v>50.959000000000003</v>
      </c>
      <c r="Z47" s="2">
        <v>58.456000000000003</v>
      </c>
      <c r="AA47" s="2">
        <v>46.825400000000002</v>
      </c>
      <c r="AB47" s="2">
        <v>39.641800000000003</v>
      </c>
      <c r="AC47" s="2"/>
      <c r="AD47" s="2">
        <f t="shared" si="14"/>
        <v>173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7" t="s">
        <v>86</v>
      </c>
      <c r="B48" s="7" t="s">
        <v>36</v>
      </c>
      <c r="C48" s="7">
        <v>2724.973</v>
      </c>
      <c r="D48" s="7">
        <v>68.884</v>
      </c>
      <c r="E48" s="9">
        <v>1821.008</v>
      </c>
      <c r="F48" s="7"/>
      <c r="G48" s="8">
        <v>0</v>
      </c>
      <c r="H48" s="7">
        <v>60</v>
      </c>
      <c r="I48" s="7" t="s">
        <v>53</v>
      </c>
      <c r="J48" s="7">
        <v>1916.35</v>
      </c>
      <c r="K48" s="7">
        <f t="shared" si="15"/>
        <v>-95.341999999999871</v>
      </c>
      <c r="L48" s="7"/>
      <c r="M48" s="7"/>
      <c r="N48" s="7"/>
      <c r="O48" s="7"/>
      <c r="P48" s="7">
        <f t="shared" si="3"/>
        <v>364.20159999999998</v>
      </c>
      <c r="Q48" s="12"/>
      <c r="R48" s="12"/>
      <c r="S48" s="12"/>
      <c r="T48" s="7"/>
      <c r="U48" s="7">
        <f t="shared" si="9"/>
        <v>0</v>
      </c>
      <c r="V48" s="7">
        <f t="shared" si="6"/>
        <v>0</v>
      </c>
      <c r="W48" s="7">
        <v>557.81039999999996</v>
      </c>
      <c r="X48" s="7">
        <v>687.1848</v>
      </c>
      <c r="Y48" s="7">
        <v>627.30700000000002</v>
      </c>
      <c r="Z48" s="7">
        <v>658.29060000000004</v>
      </c>
      <c r="AA48" s="7">
        <v>639.21019999999999</v>
      </c>
      <c r="AB48" s="7">
        <v>702.36419999999998</v>
      </c>
      <c r="AC48" s="7" t="s">
        <v>66</v>
      </c>
      <c r="AD48" s="7">
        <f t="shared" si="10"/>
        <v>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87</v>
      </c>
      <c r="B49" s="2" t="s">
        <v>36</v>
      </c>
      <c r="C49" s="2">
        <v>0.9</v>
      </c>
      <c r="D49" s="2">
        <v>659.58</v>
      </c>
      <c r="E49" s="2">
        <v>240.07499999999999</v>
      </c>
      <c r="F49" s="2">
        <v>418.65499999999997</v>
      </c>
      <c r="G49" s="3">
        <v>1</v>
      </c>
      <c r="H49" s="2">
        <v>50</v>
      </c>
      <c r="I49" s="2" t="s">
        <v>34</v>
      </c>
      <c r="J49" s="2">
        <v>235.7</v>
      </c>
      <c r="K49" s="2">
        <f t="shared" si="15"/>
        <v>4.375</v>
      </c>
      <c r="L49" s="2"/>
      <c r="M49" s="2"/>
      <c r="N49" s="2"/>
      <c r="O49" s="2">
        <v>0</v>
      </c>
      <c r="P49" s="2">
        <f t="shared" si="3"/>
        <v>48.015000000000001</v>
      </c>
      <c r="Q49" s="11">
        <f t="shared" ref="Q49:Q60" si="17">11*P49-O49-F49-N49</f>
        <v>109.50999999999999</v>
      </c>
      <c r="R49" s="11">
        <f t="shared" ref="R49:R62" si="18">Q49</f>
        <v>109.50999999999999</v>
      </c>
      <c r="S49" s="11"/>
      <c r="T49" s="2"/>
      <c r="U49" s="2">
        <f t="shared" ref="U49:U62" si="19">(F49+N49+O49+R49)/P49</f>
        <v>11</v>
      </c>
      <c r="V49" s="2">
        <f t="shared" si="6"/>
        <v>8.7192543996667702</v>
      </c>
      <c r="W49" s="2">
        <v>35.683799999999998</v>
      </c>
      <c r="X49" s="2">
        <v>14.461</v>
      </c>
      <c r="Y49" s="2">
        <v>33.729999999999997</v>
      </c>
      <c r="Z49" s="2">
        <v>60.178400000000003</v>
      </c>
      <c r="AA49" s="2">
        <v>54.144799999999996</v>
      </c>
      <c r="AB49" s="2">
        <v>37.262</v>
      </c>
      <c r="AC49" s="2"/>
      <c r="AD49" s="2">
        <f t="shared" ref="AD49:AD62" si="20">ROUND(R49*G49,0)</f>
        <v>110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88</v>
      </c>
      <c r="B50" s="2" t="s">
        <v>36</v>
      </c>
      <c r="C50" s="2">
        <v>988.21299999999997</v>
      </c>
      <c r="D50" s="2">
        <v>2045.13</v>
      </c>
      <c r="E50" s="2">
        <v>1331.5889999999999</v>
      </c>
      <c r="F50" s="2">
        <v>1500.182</v>
      </c>
      <c r="G50" s="3">
        <v>1</v>
      </c>
      <c r="H50" s="2">
        <v>55</v>
      </c>
      <c r="I50" s="2" t="s">
        <v>34</v>
      </c>
      <c r="J50" s="2">
        <v>1277.56</v>
      </c>
      <c r="K50" s="2">
        <f t="shared" si="15"/>
        <v>54.028999999999996</v>
      </c>
      <c r="L50" s="2"/>
      <c r="M50" s="2"/>
      <c r="N50" s="2">
        <v>600</v>
      </c>
      <c r="O50" s="2">
        <v>300</v>
      </c>
      <c r="P50" s="2">
        <f t="shared" si="3"/>
        <v>266.31779999999998</v>
      </c>
      <c r="Q50" s="11">
        <f t="shared" ref="Q50:Q52" si="21">10.5*P50-O50-F50-N50</f>
        <v>396.15489999999977</v>
      </c>
      <c r="R50" s="11">
        <f t="shared" si="18"/>
        <v>396.15489999999977</v>
      </c>
      <c r="S50" s="11"/>
      <c r="T50" s="2"/>
      <c r="U50" s="2">
        <f t="shared" si="19"/>
        <v>10.499999999999998</v>
      </c>
      <c r="V50" s="2">
        <f t="shared" si="6"/>
        <v>9.0124730678910687</v>
      </c>
      <c r="W50" s="2">
        <v>263.7842</v>
      </c>
      <c r="X50" s="2">
        <v>238.51660000000001</v>
      </c>
      <c r="Y50" s="2">
        <v>240.19499999999999</v>
      </c>
      <c r="Z50" s="2">
        <v>287.358</v>
      </c>
      <c r="AA50" s="2">
        <v>279.76260000000002</v>
      </c>
      <c r="AB50" s="2">
        <v>224.589</v>
      </c>
      <c r="AC50" s="2"/>
      <c r="AD50" s="2">
        <f t="shared" si="20"/>
        <v>396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89</v>
      </c>
      <c r="B51" s="2" t="s">
        <v>36</v>
      </c>
      <c r="C51" s="2">
        <v>1883.518</v>
      </c>
      <c r="D51" s="2">
        <v>3537.8649999999998</v>
      </c>
      <c r="E51" s="2">
        <v>2372.8249999999998</v>
      </c>
      <c r="F51" s="2">
        <v>2582.8609999999999</v>
      </c>
      <c r="G51" s="3">
        <v>1</v>
      </c>
      <c r="H51" s="2">
        <v>60</v>
      </c>
      <c r="I51" s="2" t="s">
        <v>34</v>
      </c>
      <c r="J51" s="2">
        <v>2310.6</v>
      </c>
      <c r="K51" s="2">
        <f t="shared" si="15"/>
        <v>62.224999999999909</v>
      </c>
      <c r="L51" s="2"/>
      <c r="M51" s="2"/>
      <c r="N51" s="2">
        <v>1000</v>
      </c>
      <c r="O51" s="2">
        <v>550</v>
      </c>
      <c r="P51" s="2">
        <f t="shared" si="3"/>
        <v>474.56499999999994</v>
      </c>
      <c r="Q51" s="11">
        <f t="shared" si="21"/>
        <v>850.07149999999911</v>
      </c>
      <c r="R51" s="11">
        <f t="shared" si="18"/>
        <v>850.07149999999911</v>
      </c>
      <c r="S51" s="11"/>
      <c r="T51" s="2"/>
      <c r="U51" s="2">
        <f t="shared" si="19"/>
        <v>10.5</v>
      </c>
      <c r="V51" s="2">
        <f t="shared" si="6"/>
        <v>8.7087353681792816</v>
      </c>
      <c r="W51" s="2">
        <v>472.4898</v>
      </c>
      <c r="X51" s="2">
        <v>412.98399999999998</v>
      </c>
      <c r="Y51" s="2">
        <v>436.76479999999998</v>
      </c>
      <c r="Z51" s="2">
        <v>526.51620000000003</v>
      </c>
      <c r="AA51" s="2">
        <v>490.66300000000001</v>
      </c>
      <c r="AB51" s="2">
        <v>432.9674</v>
      </c>
      <c r="AC51" s="2"/>
      <c r="AD51" s="2">
        <f t="shared" si="20"/>
        <v>850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90</v>
      </c>
      <c r="B52" s="2" t="s">
        <v>36</v>
      </c>
      <c r="C52" s="2">
        <v>1144.7460000000001</v>
      </c>
      <c r="D52" s="2">
        <v>4408.4650000000001</v>
      </c>
      <c r="E52" s="2">
        <v>1756.6220000000001</v>
      </c>
      <c r="F52" s="2">
        <v>3312.3040000000001</v>
      </c>
      <c r="G52" s="3">
        <v>1</v>
      </c>
      <c r="H52" s="2">
        <v>60</v>
      </c>
      <c r="I52" s="2" t="s">
        <v>34</v>
      </c>
      <c r="J52" s="2">
        <v>1695.1</v>
      </c>
      <c r="K52" s="2">
        <f t="shared" si="15"/>
        <v>61.522000000000162</v>
      </c>
      <c r="L52" s="2"/>
      <c r="M52" s="2"/>
      <c r="N52" s="2"/>
      <c r="O52" s="2">
        <v>50</v>
      </c>
      <c r="P52" s="2">
        <f t="shared" si="3"/>
        <v>351.32440000000003</v>
      </c>
      <c r="Q52" s="11">
        <f t="shared" si="21"/>
        <v>326.60220000000027</v>
      </c>
      <c r="R52" s="11">
        <f t="shared" si="18"/>
        <v>326.60220000000027</v>
      </c>
      <c r="S52" s="11"/>
      <c r="T52" s="2"/>
      <c r="U52" s="2">
        <f t="shared" si="19"/>
        <v>10.5</v>
      </c>
      <c r="V52" s="2">
        <f t="shared" si="6"/>
        <v>9.5703685824269531</v>
      </c>
      <c r="W52" s="2">
        <v>374.8852</v>
      </c>
      <c r="X52" s="2">
        <v>423.79199999999997</v>
      </c>
      <c r="Y52" s="2">
        <v>400.56079999999997</v>
      </c>
      <c r="Z52" s="2">
        <v>399.1336</v>
      </c>
      <c r="AA52" s="2">
        <v>393.54579999999999</v>
      </c>
      <c r="AB52" s="2">
        <v>304.2414</v>
      </c>
      <c r="AC52" s="2"/>
      <c r="AD52" s="2">
        <f t="shared" si="20"/>
        <v>327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91</v>
      </c>
      <c r="B53" s="2" t="s">
        <v>36</v>
      </c>
      <c r="C53" s="2">
        <v>239.167</v>
      </c>
      <c r="D53" s="2">
        <v>912.33</v>
      </c>
      <c r="E53" s="2">
        <v>431.60599999999999</v>
      </c>
      <c r="F53" s="2">
        <v>588.08000000000004</v>
      </c>
      <c r="G53" s="3">
        <v>1</v>
      </c>
      <c r="H53" s="2">
        <v>60</v>
      </c>
      <c r="I53" s="2" t="s">
        <v>34</v>
      </c>
      <c r="J53" s="2">
        <v>416.43</v>
      </c>
      <c r="K53" s="2">
        <f t="shared" si="15"/>
        <v>15.175999999999988</v>
      </c>
      <c r="L53" s="2"/>
      <c r="M53" s="2"/>
      <c r="N53" s="2">
        <v>200</v>
      </c>
      <c r="O53" s="2">
        <v>100</v>
      </c>
      <c r="P53" s="2">
        <f t="shared" si="3"/>
        <v>86.321200000000005</v>
      </c>
      <c r="Q53" s="11">
        <f t="shared" si="17"/>
        <v>61.453200000000038</v>
      </c>
      <c r="R53" s="11">
        <f t="shared" si="18"/>
        <v>61.453200000000038</v>
      </c>
      <c r="S53" s="11"/>
      <c r="T53" s="2"/>
      <c r="U53" s="2">
        <f t="shared" si="19"/>
        <v>11</v>
      </c>
      <c r="V53" s="2">
        <f t="shared" si="6"/>
        <v>10.288086819923727</v>
      </c>
      <c r="W53" s="2">
        <v>98.756600000000006</v>
      </c>
      <c r="X53" s="2">
        <v>89.813199999999995</v>
      </c>
      <c r="Y53" s="2">
        <v>90.635199999999998</v>
      </c>
      <c r="Z53" s="2">
        <v>108.0072</v>
      </c>
      <c r="AA53" s="2">
        <v>95.464200000000005</v>
      </c>
      <c r="AB53" s="2">
        <v>97.009600000000006</v>
      </c>
      <c r="AC53" s="2"/>
      <c r="AD53" s="2">
        <f t="shared" si="20"/>
        <v>61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 t="s">
        <v>92</v>
      </c>
      <c r="B54" s="2" t="s">
        <v>36</v>
      </c>
      <c r="C54" s="2">
        <v>125.806</v>
      </c>
      <c r="D54" s="2">
        <v>1139.797</v>
      </c>
      <c r="E54" s="2">
        <v>525.02700000000004</v>
      </c>
      <c r="F54" s="2">
        <v>653.16999999999996</v>
      </c>
      <c r="G54" s="3">
        <v>1</v>
      </c>
      <c r="H54" s="2">
        <v>60</v>
      </c>
      <c r="I54" s="2" t="s">
        <v>34</v>
      </c>
      <c r="J54" s="2">
        <v>496.48</v>
      </c>
      <c r="K54" s="2">
        <f t="shared" si="15"/>
        <v>28.547000000000025</v>
      </c>
      <c r="L54" s="2"/>
      <c r="M54" s="2"/>
      <c r="N54" s="2">
        <v>200</v>
      </c>
      <c r="O54" s="2">
        <v>150</v>
      </c>
      <c r="P54" s="2">
        <f t="shared" si="3"/>
        <v>105.00540000000001</v>
      </c>
      <c r="Q54" s="11">
        <f t="shared" ref="Q54:Q55" si="22">10.5*P54-O54-F54-N54</f>
        <v>99.386700000000133</v>
      </c>
      <c r="R54" s="11">
        <f t="shared" si="18"/>
        <v>99.386700000000133</v>
      </c>
      <c r="S54" s="11"/>
      <c r="T54" s="2"/>
      <c r="U54" s="2">
        <f t="shared" si="19"/>
        <v>10.5</v>
      </c>
      <c r="V54" s="2">
        <f t="shared" si="6"/>
        <v>9.5535086766966266</v>
      </c>
      <c r="W54" s="2">
        <v>109.4396</v>
      </c>
      <c r="X54" s="2">
        <v>83.402199999999993</v>
      </c>
      <c r="Y54" s="2">
        <v>84.898799999999994</v>
      </c>
      <c r="Z54" s="2">
        <v>131.37520000000001</v>
      </c>
      <c r="AA54" s="2">
        <v>125.9318</v>
      </c>
      <c r="AB54" s="2">
        <v>100.2998</v>
      </c>
      <c r="AC54" s="2"/>
      <c r="AD54" s="2">
        <f t="shared" si="20"/>
        <v>99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93</v>
      </c>
      <c r="B55" s="2" t="s">
        <v>36</v>
      </c>
      <c r="C55" s="2">
        <v>473.61099999999999</v>
      </c>
      <c r="D55" s="2">
        <v>1127.95</v>
      </c>
      <c r="E55" s="2">
        <v>728.279</v>
      </c>
      <c r="F55" s="2">
        <v>734.52700000000004</v>
      </c>
      <c r="G55" s="3">
        <v>1</v>
      </c>
      <c r="H55" s="2">
        <v>60</v>
      </c>
      <c r="I55" s="2" t="s">
        <v>34</v>
      </c>
      <c r="J55" s="2">
        <v>701.78</v>
      </c>
      <c r="K55" s="2">
        <f t="shared" si="15"/>
        <v>26.499000000000024</v>
      </c>
      <c r="L55" s="2"/>
      <c r="M55" s="2"/>
      <c r="N55" s="2">
        <v>400</v>
      </c>
      <c r="O55" s="2">
        <v>250</v>
      </c>
      <c r="P55" s="2">
        <f t="shared" si="3"/>
        <v>145.6558</v>
      </c>
      <c r="Q55" s="11">
        <f t="shared" si="22"/>
        <v>144.85889999999995</v>
      </c>
      <c r="R55" s="11">
        <f t="shared" si="18"/>
        <v>144.85889999999995</v>
      </c>
      <c r="S55" s="11"/>
      <c r="T55" s="2"/>
      <c r="U55" s="2">
        <f t="shared" si="19"/>
        <v>10.5</v>
      </c>
      <c r="V55" s="2">
        <f t="shared" si="6"/>
        <v>9.5054711175250155</v>
      </c>
      <c r="W55" s="2">
        <v>153.68199999999999</v>
      </c>
      <c r="X55" s="2">
        <v>123.611</v>
      </c>
      <c r="Y55" s="2">
        <v>121.8556</v>
      </c>
      <c r="Z55" s="2">
        <v>163.24359999999999</v>
      </c>
      <c r="AA55" s="2">
        <v>155.05000000000001</v>
      </c>
      <c r="AB55" s="2">
        <v>113.1474</v>
      </c>
      <c r="AC55" s="2"/>
      <c r="AD55" s="2">
        <f t="shared" si="20"/>
        <v>145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94</v>
      </c>
      <c r="B56" s="2" t="s">
        <v>36</v>
      </c>
      <c r="C56" s="2">
        <v>47.484999999999999</v>
      </c>
      <c r="D56" s="2">
        <v>86.632000000000005</v>
      </c>
      <c r="E56" s="2">
        <v>38.127000000000002</v>
      </c>
      <c r="F56" s="2">
        <v>80.617000000000004</v>
      </c>
      <c r="G56" s="3">
        <v>1</v>
      </c>
      <c r="H56" s="2">
        <v>35</v>
      </c>
      <c r="I56" s="2" t="s">
        <v>34</v>
      </c>
      <c r="J56" s="2">
        <v>45.5</v>
      </c>
      <c r="K56" s="2">
        <f t="shared" si="15"/>
        <v>-7.3729999999999976</v>
      </c>
      <c r="L56" s="2"/>
      <c r="M56" s="2"/>
      <c r="N56" s="2"/>
      <c r="O56" s="2">
        <v>0</v>
      </c>
      <c r="P56" s="2">
        <f t="shared" si="3"/>
        <v>7.6254000000000008</v>
      </c>
      <c r="Q56" s="11"/>
      <c r="R56" s="11">
        <f t="shared" si="18"/>
        <v>0</v>
      </c>
      <c r="S56" s="11"/>
      <c r="T56" s="2"/>
      <c r="U56" s="2">
        <f t="shared" si="19"/>
        <v>10.572166706008865</v>
      </c>
      <c r="V56" s="2">
        <f t="shared" si="6"/>
        <v>10.572166706008865</v>
      </c>
      <c r="W56" s="2">
        <v>7.5166000000000004</v>
      </c>
      <c r="X56" s="2">
        <v>4.8558000000000003</v>
      </c>
      <c r="Y56" s="2">
        <v>10.1578</v>
      </c>
      <c r="Z56" s="2">
        <v>15.957599999999999</v>
      </c>
      <c r="AA56" s="2">
        <v>13.5434</v>
      </c>
      <c r="AB56" s="2">
        <v>15.1454</v>
      </c>
      <c r="AC56" s="2"/>
      <c r="AD56" s="2">
        <f t="shared" si="20"/>
        <v>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95</v>
      </c>
      <c r="B57" s="2" t="s">
        <v>36</v>
      </c>
      <c r="C57" s="2"/>
      <c r="D57" s="2">
        <v>627.49900000000002</v>
      </c>
      <c r="E57" s="2">
        <v>384.68799999999999</v>
      </c>
      <c r="F57" s="2">
        <v>234.29300000000001</v>
      </c>
      <c r="G57" s="3">
        <v>1</v>
      </c>
      <c r="H57" s="2">
        <v>30</v>
      </c>
      <c r="I57" s="2" t="s">
        <v>34</v>
      </c>
      <c r="J57" s="2">
        <v>400.9</v>
      </c>
      <c r="K57" s="2">
        <f t="shared" si="15"/>
        <v>-16.211999999999989</v>
      </c>
      <c r="L57" s="2"/>
      <c r="M57" s="2"/>
      <c r="N57" s="2"/>
      <c r="O57" s="2">
        <v>230</v>
      </c>
      <c r="P57" s="2">
        <f t="shared" si="3"/>
        <v>76.937600000000003</v>
      </c>
      <c r="Q57" s="11">
        <f t="shared" ref="Q57:Q59" si="23">10*P57-O57-F57-N57</f>
        <v>305.08299999999997</v>
      </c>
      <c r="R57" s="11">
        <f t="shared" si="18"/>
        <v>305.08299999999997</v>
      </c>
      <c r="S57" s="11"/>
      <c r="T57" s="2"/>
      <c r="U57" s="2">
        <f t="shared" si="19"/>
        <v>10</v>
      </c>
      <c r="V57" s="2">
        <f t="shared" si="6"/>
        <v>6.0346696543692548</v>
      </c>
      <c r="W57" s="2">
        <v>61.702599999999997</v>
      </c>
      <c r="X57" s="2">
        <v>25.333200000000001</v>
      </c>
      <c r="Y57" s="2">
        <v>37.857599999999998</v>
      </c>
      <c r="Z57" s="2">
        <v>76.885599999999997</v>
      </c>
      <c r="AA57" s="2">
        <v>78.104200000000006</v>
      </c>
      <c r="AB57" s="2">
        <v>59.058399999999999</v>
      </c>
      <c r="AC57" s="2"/>
      <c r="AD57" s="2">
        <f t="shared" si="20"/>
        <v>305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96</v>
      </c>
      <c r="B58" s="2" t="s">
        <v>36</v>
      </c>
      <c r="C58" s="2"/>
      <c r="D58" s="2">
        <v>412.77699999999999</v>
      </c>
      <c r="E58" s="2">
        <v>243.62299999999999</v>
      </c>
      <c r="F58" s="2">
        <v>168.10900000000001</v>
      </c>
      <c r="G58" s="3">
        <v>1</v>
      </c>
      <c r="H58" s="2">
        <v>30</v>
      </c>
      <c r="I58" s="2" t="s">
        <v>34</v>
      </c>
      <c r="J58" s="2">
        <v>235.53</v>
      </c>
      <c r="K58" s="2">
        <f t="shared" si="15"/>
        <v>8.0929999999999893</v>
      </c>
      <c r="L58" s="2"/>
      <c r="M58" s="2"/>
      <c r="N58" s="2"/>
      <c r="O58" s="2">
        <v>100</v>
      </c>
      <c r="P58" s="2">
        <f t="shared" si="3"/>
        <v>48.724599999999995</v>
      </c>
      <c r="Q58" s="11">
        <f t="shared" si="23"/>
        <v>219.13699999999997</v>
      </c>
      <c r="R58" s="11">
        <f t="shared" si="18"/>
        <v>219.13699999999997</v>
      </c>
      <c r="S58" s="11"/>
      <c r="T58" s="2"/>
      <c r="U58" s="2">
        <f t="shared" si="19"/>
        <v>10</v>
      </c>
      <c r="V58" s="2">
        <f t="shared" si="6"/>
        <v>5.5025387586557937</v>
      </c>
      <c r="W58" s="2">
        <v>37.149000000000001</v>
      </c>
      <c r="X58" s="2">
        <v>26.075800000000001</v>
      </c>
      <c r="Y58" s="2">
        <v>33.010599999999997</v>
      </c>
      <c r="Z58" s="2">
        <v>53.3782</v>
      </c>
      <c r="AA58" s="2">
        <v>53.77</v>
      </c>
      <c r="AB58" s="2">
        <v>37.102600000000002</v>
      </c>
      <c r="AC58" s="2"/>
      <c r="AD58" s="2">
        <f t="shared" si="20"/>
        <v>219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97</v>
      </c>
      <c r="B59" s="2" t="s">
        <v>36</v>
      </c>
      <c r="C59" s="2"/>
      <c r="D59" s="2">
        <v>813.39499999999998</v>
      </c>
      <c r="E59" s="2">
        <v>567.077</v>
      </c>
      <c r="F59" s="2">
        <v>240.09899999999999</v>
      </c>
      <c r="G59" s="3">
        <v>1</v>
      </c>
      <c r="H59" s="2">
        <v>30</v>
      </c>
      <c r="I59" s="2" t="s">
        <v>34</v>
      </c>
      <c r="J59" s="2">
        <v>588.1</v>
      </c>
      <c r="K59" s="2">
        <f t="shared" si="15"/>
        <v>-21.023000000000025</v>
      </c>
      <c r="L59" s="2"/>
      <c r="M59" s="2"/>
      <c r="N59" s="2">
        <v>300</v>
      </c>
      <c r="O59" s="2">
        <v>150</v>
      </c>
      <c r="P59" s="2">
        <f t="shared" si="3"/>
        <v>113.41540000000001</v>
      </c>
      <c r="Q59" s="11">
        <f t="shared" si="23"/>
        <v>444.05500000000006</v>
      </c>
      <c r="R59" s="11">
        <f t="shared" si="18"/>
        <v>444.05500000000006</v>
      </c>
      <c r="S59" s="11"/>
      <c r="T59" s="2"/>
      <c r="U59" s="2">
        <f t="shared" si="19"/>
        <v>10</v>
      </c>
      <c r="V59" s="2">
        <f t="shared" si="6"/>
        <v>6.0847027828672289</v>
      </c>
      <c r="W59" s="2">
        <v>92.643199999999993</v>
      </c>
      <c r="X59" s="2">
        <v>71.763400000000004</v>
      </c>
      <c r="Y59" s="2">
        <v>87.559799999999996</v>
      </c>
      <c r="Z59" s="2">
        <v>98.555400000000006</v>
      </c>
      <c r="AA59" s="2">
        <v>103.7132</v>
      </c>
      <c r="AB59" s="2">
        <v>87.135199999999998</v>
      </c>
      <c r="AC59" s="2"/>
      <c r="AD59" s="2">
        <f t="shared" si="20"/>
        <v>444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98</v>
      </c>
      <c r="B60" s="2" t="s">
        <v>36</v>
      </c>
      <c r="C60" s="2">
        <v>18.097000000000001</v>
      </c>
      <c r="D60" s="2">
        <v>318.56200000000001</v>
      </c>
      <c r="E60" s="2">
        <v>105.185</v>
      </c>
      <c r="F60" s="2">
        <v>208.071</v>
      </c>
      <c r="G60" s="3">
        <v>1</v>
      </c>
      <c r="H60" s="2">
        <v>45</v>
      </c>
      <c r="I60" s="2" t="s">
        <v>34</v>
      </c>
      <c r="J60" s="2">
        <v>110</v>
      </c>
      <c r="K60" s="2">
        <f t="shared" si="15"/>
        <v>-4.8149999999999977</v>
      </c>
      <c r="L60" s="2"/>
      <c r="M60" s="2"/>
      <c r="N60" s="2"/>
      <c r="O60" s="2">
        <v>0</v>
      </c>
      <c r="P60" s="2">
        <f t="shared" si="3"/>
        <v>21.036999999999999</v>
      </c>
      <c r="Q60" s="11">
        <f t="shared" si="17"/>
        <v>23.335999999999984</v>
      </c>
      <c r="R60" s="11">
        <f t="shared" si="18"/>
        <v>23.335999999999984</v>
      </c>
      <c r="S60" s="11"/>
      <c r="T60" s="2"/>
      <c r="U60" s="2">
        <f t="shared" si="19"/>
        <v>11</v>
      </c>
      <c r="V60" s="2">
        <f t="shared" si="6"/>
        <v>9.8907163568949947</v>
      </c>
      <c r="W60" s="2">
        <v>21.566800000000001</v>
      </c>
      <c r="X60" s="2">
        <v>21.1296</v>
      </c>
      <c r="Y60" s="2">
        <v>25.7746</v>
      </c>
      <c r="Z60" s="2">
        <v>24.083200000000001</v>
      </c>
      <c r="AA60" s="2">
        <v>18.838200000000001</v>
      </c>
      <c r="AB60" s="2">
        <v>15.574400000000001</v>
      </c>
      <c r="AC60" s="2"/>
      <c r="AD60" s="2">
        <f t="shared" si="20"/>
        <v>23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99</v>
      </c>
      <c r="B61" s="2" t="s">
        <v>36</v>
      </c>
      <c r="C61" s="2"/>
      <c r="D61" s="2">
        <v>330.11200000000002</v>
      </c>
      <c r="E61" s="2">
        <v>81.281999999999996</v>
      </c>
      <c r="F61" s="2">
        <v>246.13</v>
      </c>
      <c r="G61" s="3">
        <v>1</v>
      </c>
      <c r="H61" s="2">
        <v>40</v>
      </c>
      <c r="I61" s="2" t="s">
        <v>34</v>
      </c>
      <c r="J61" s="2">
        <v>79.8</v>
      </c>
      <c r="K61" s="2">
        <f t="shared" si="15"/>
        <v>1.4819999999999993</v>
      </c>
      <c r="L61" s="2"/>
      <c r="M61" s="2"/>
      <c r="N61" s="2"/>
      <c r="O61" s="2">
        <v>0</v>
      </c>
      <c r="P61" s="2">
        <f t="shared" si="3"/>
        <v>16.256399999999999</v>
      </c>
      <c r="Q61" s="11"/>
      <c r="R61" s="11">
        <f t="shared" si="18"/>
        <v>0</v>
      </c>
      <c r="S61" s="11"/>
      <c r="T61" s="2"/>
      <c r="U61" s="2">
        <f t="shared" si="19"/>
        <v>15.140498511355528</v>
      </c>
      <c r="V61" s="2">
        <f t="shared" si="6"/>
        <v>15.140498511355528</v>
      </c>
      <c r="W61" s="2">
        <v>13.1568</v>
      </c>
      <c r="X61" s="2">
        <v>-0.86899999999999999</v>
      </c>
      <c r="Y61" s="2">
        <v>7.0289999999999999</v>
      </c>
      <c r="Z61" s="2">
        <v>29.751999999999999</v>
      </c>
      <c r="AA61" s="2">
        <v>26.2744</v>
      </c>
      <c r="AB61" s="2">
        <v>11.3712</v>
      </c>
      <c r="AC61" s="2"/>
      <c r="AD61" s="2">
        <f t="shared" si="20"/>
        <v>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100</v>
      </c>
      <c r="B62" s="2" t="s">
        <v>36</v>
      </c>
      <c r="C62" s="2">
        <v>1122.5709999999999</v>
      </c>
      <c r="D62" s="2">
        <v>2982.489</v>
      </c>
      <c r="E62" s="2">
        <v>1639.365</v>
      </c>
      <c r="F62" s="2">
        <v>2223.1559999999999</v>
      </c>
      <c r="G62" s="3">
        <v>1</v>
      </c>
      <c r="H62" s="2">
        <v>40</v>
      </c>
      <c r="I62" s="2" t="s">
        <v>34</v>
      </c>
      <c r="J62" s="2">
        <v>1620.05</v>
      </c>
      <c r="K62" s="2">
        <f t="shared" si="15"/>
        <v>19.315000000000055</v>
      </c>
      <c r="L62" s="2"/>
      <c r="M62" s="2"/>
      <c r="N62" s="2">
        <v>400</v>
      </c>
      <c r="O62" s="2">
        <v>250</v>
      </c>
      <c r="P62" s="2">
        <f t="shared" si="3"/>
        <v>327.87299999999999</v>
      </c>
      <c r="Q62" s="11">
        <f>10.5*P62-O62-F62-N62</f>
        <v>569.51049999999987</v>
      </c>
      <c r="R62" s="11">
        <f t="shared" si="18"/>
        <v>569.51049999999987</v>
      </c>
      <c r="S62" s="11"/>
      <c r="T62" s="2"/>
      <c r="U62" s="2">
        <f t="shared" si="19"/>
        <v>10.5</v>
      </c>
      <c r="V62" s="2">
        <f t="shared" si="6"/>
        <v>8.7630149478609098</v>
      </c>
      <c r="W62" s="2">
        <v>321.51780000000002</v>
      </c>
      <c r="X62" s="2">
        <v>353.09100000000001</v>
      </c>
      <c r="Y62" s="2">
        <v>337.82060000000001</v>
      </c>
      <c r="Z62" s="2">
        <v>334.01740000000001</v>
      </c>
      <c r="AA62" s="2">
        <v>360.70080000000002</v>
      </c>
      <c r="AB62" s="2">
        <v>292.3612</v>
      </c>
      <c r="AC62" s="2"/>
      <c r="AD62" s="2">
        <f t="shared" si="20"/>
        <v>570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7" t="s">
        <v>101</v>
      </c>
      <c r="B63" s="7" t="s">
        <v>36</v>
      </c>
      <c r="C63" s="7"/>
      <c r="D63" s="7"/>
      <c r="E63" s="7"/>
      <c r="F63" s="7"/>
      <c r="G63" s="8">
        <v>0</v>
      </c>
      <c r="H63" s="7" t="e">
        <v>#N/A</v>
      </c>
      <c r="I63" s="7" t="s">
        <v>53</v>
      </c>
      <c r="J63" s="7"/>
      <c r="K63" s="7">
        <f t="shared" si="15"/>
        <v>0</v>
      </c>
      <c r="L63" s="7"/>
      <c r="M63" s="7"/>
      <c r="N63" s="7"/>
      <c r="O63" s="7"/>
      <c r="P63" s="7">
        <f t="shared" si="3"/>
        <v>0</v>
      </c>
      <c r="Q63" s="12"/>
      <c r="R63" s="12"/>
      <c r="S63" s="12"/>
      <c r="T63" s="7"/>
      <c r="U63" s="7" t="e">
        <f t="shared" si="9"/>
        <v>#DIV/0!</v>
      </c>
      <c r="V63" s="7" t="e">
        <f t="shared" si="6"/>
        <v>#DIV/0!</v>
      </c>
      <c r="W63" s="7">
        <v>0</v>
      </c>
      <c r="X63" s="7">
        <v>1.6359999999999999</v>
      </c>
      <c r="Y63" s="7">
        <v>1.6359999999999999</v>
      </c>
      <c r="Z63" s="7">
        <v>0</v>
      </c>
      <c r="AA63" s="7">
        <v>0</v>
      </c>
      <c r="AB63" s="7">
        <v>0</v>
      </c>
      <c r="AC63" s="7"/>
      <c r="AD63" s="7">
        <f t="shared" si="10"/>
        <v>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102</v>
      </c>
      <c r="B64" s="2" t="s">
        <v>36</v>
      </c>
      <c r="C64" s="2">
        <v>58.808999999999997</v>
      </c>
      <c r="D64" s="2">
        <v>273.41899999999998</v>
      </c>
      <c r="E64" s="2">
        <v>85.344999999999999</v>
      </c>
      <c r="F64" s="2">
        <v>197.857</v>
      </c>
      <c r="G64" s="3">
        <v>1</v>
      </c>
      <c r="H64" s="2">
        <v>35</v>
      </c>
      <c r="I64" s="2" t="s">
        <v>34</v>
      </c>
      <c r="J64" s="2">
        <v>83.6</v>
      </c>
      <c r="K64" s="2">
        <f t="shared" si="15"/>
        <v>1.7450000000000045</v>
      </c>
      <c r="L64" s="2"/>
      <c r="M64" s="2"/>
      <c r="N64" s="2"/>
      <c r="O64" s="2">
        <v>0</v>
      </c>
      <c r="P64" s="2">
        <f t="shared" si="3"/>
        <v>17.068999999999999</v>
      </c>
      <c r="Q64" s="11"/>
      <c r="R64" s="11">
        <f>Q64</f>
        <v>0</v>
      </c>
      <c r="S64" s="11"/>
      <c r="T64" s="2"/>
      <c r="U64" s="2">
        <f>(F64+N64+O64+R64)/P64</f>
        <v>11.5915988048509</v>
      </c>
      <c r="V64" s="2">
        <f t="shared" si="6"/>
        <v>11.5915988048509</v>
      </c>
      <c r="W64" s="2">
        <v>19.9084</v>
      </c>
      <c r="X64" s="2">
        <v>25.996600000000001</v>
      </c>
      <c r="Y64" s="2">
        <v>22.510400000000001</v>
      </c>
      <c r="Z64" s="2">
        <v>23.3064</v>
      </c>
      <c r="AA64" s="2">
        <v>17.738199999999999</v>
      </c>
      <c r="AB64" s="2">
        <v>20.561399999999999</v>
      </c>
      <c r="AC64" s="2"/>
      <c r="AD64" s="2">
        <f>ROUND(R64*G64,0)</f>
        <v>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14" t="s">
        <v>103</v>
      </c>
      <c r="B65" s="14" t="s">
        <v>36</v>
      </c>
      <c r="C65" s="14"/>
      <c r="D65" s="14"/>
      <c r="E65" s="14">
        <v>-0.29199999999999998</v>
      </c>
      <c r="F65" s="14"/>
      <c r="G65" s="15">
        <v>0</v>
      </c>
      <c r="H65" s="14">
        <v>45</v>
      </c>
      <c r="I65" s="14" t="s">
        <v>34</v>
      </c>
      <c r="J65" s="14">
        <v>18</v>
      </c>
      <c r="K65" s="14">
        <f t="shared" si="15"/>
        <v>-18.292000000000002</v>
      </c>
      <c r="L65" s="14"/>
      <c r="M65" s="14"/>
      <c r="N65" s="14"/>
      <c r="O65" s="14"/>
      <c r="P65" s="14">
        <f t="shared" si="3"/>
        <v>-5.8399999999999994E-2</v>
      </c>
      <c r="Q65" s="18"/>
      <c r="R65" s="18"/>
      <c r="S65" s="18"/>
      <c r="T65" s="14"/>
      <c r="U65" s="14">
        <f t="shared" si="9"/>
        <v>0</v>
      </c>
      <c r="V65" s="14">
        <f t="shared" si="6"/>
        <v>0</v>
      </c>
      <c r="W65" s="14">
        <v>-5.8400000000000001E-2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104</v>
      </c>
      <c r="AD65" s="14">
        <f t="shared" si="10"/>
        <v>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105</v>
      </c>
      <c r="B66" s="2" t="s">
        <v>36</v>
      </c>
      <c r="C66" s="2"/>
      <c r="D66" s="2">
        <v>407.96</v>
      </c>
      <c r="E66" s="2">
        <v>207.434</v>
      </c>
      <c r="F66" s="2">
        <v>187.709</v>
      </c>
      <c r="G66" s="3">
        <v>1</v>
      </c>
      <c r="H66" s="2">
        <v>30</v>
      </c>
      <c r="I66" s="2" t="s">
        <v>34</v>
      </c>
      <c r="J66" s="2">
        <v>254.6</v>
      </c>
      <c r="K66" s="2">
        <f t="shared" si="15"/>
        <v>-47.165999999999997</v>
      </c>
      <c r="L66" s="2"/>
      <c r="M66" s="2"/>
      <c r="N66" s="2"/>
      <c r="O66" s="2">
        <v>50</v>
      </c>
      <c r="P66" s="2">
        <f t="shared" si="3"/>
        <v>41.486800000000002</v>
      </c>
      <c r="Q66" s="11">
        <f>10*P66-O66-F66-N66</f>
        <v>177.15900000000005</v>
      </c>
      <c r="R66" s="11">
        <f t="shared" ref="R66:R91" si="24">Q66</f>
        <v>177.15900000000005</v>
      </c>
      <c r="S66" s="11"/>
      <c r="T66" s="2"/>
      <c r="U66" s="2">
        <f t="shared" ref="U66:U91" si="25">(F66+N66+O66+R66)/P66</f>
        <v>10</v>
      </c>
      <c r="V66" s="2">
        <f t="shared" si="6"/>
        <v>5.729750185601203</v>
      </c>
      <c r="W66" s="2">
        <v>32.502400000000002</v>
      </c>
      <c r="X66" s="2">
        <v>17.746600000000001</v>
      </c>
      <c r="Y66" s="2">
        <v>25.4038</v>
      </c>
      <c r="Z66" s="2">
        <v>49.912199999999999</v>
      </c>
      <c r="AA66" s="2">
        <v>50.1066</v>
      </c>
      <c r="AB66" s="2">
        <v>32.6982</v>
      </c>
      <c r="AC66" s="2"/>
      <c r="AD66" s="2">
        <f t="shared" ref="AD66:AD91" si="26">ROUND(R66*G66,0)</f>
        <v>177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106</v>
      </c>
      <c r="B67" s="2" t="s">
        <v>36</v>
      </c>
      <c r="C67" s="2">
        <v>16.222000000000001</v>
      </c>
      <c r="D67" s="2">
        <v>51.031999999999996</v>
      </c>
      <c r="E67" s="2">
        <v>42.201999999999998</v>
      </c>
      <c r="F67" s="2">
        <v>9.8539999999999992</v>
      </c>
      <c r="G67" s="3">
        <v>1</v>
      </c>
      <c r="H67" s="2">
        <v>45</v>
      </c>
      <c r="I67" s="2" t="s">
        <v>34</v>
      </c>
      <c r="J67" s="2">
        <v>85.8</v>
      </c>
      <c r="K67" s="2">
        <f t="shared" si="15"/>
        <v>-43.597999999999999</v>
      </c>
      <c r="L67" s="2"/>
      <c r="M67" s="2"/>
      <c r="N67" s="2"/>
      <c r="O67" s="2">
        <v>10</v>
      </c>
      <c r="P67" s="2">
        <f t="shared" si="3"/>
        <v>8.4404000000000003</v>
      </c>
      <c r="Q67" s="11">
        <f>9*P67-O67-F67-N67</f>
        <v>56.1096</v>
      </c>
      <c r="R67" s="11">
        <v>20</v>
      </c>
      <c r="S67" s="11">
        <v>20</v>
      </c>
      <c r="T67" s="2" t="s">
        <v>38</v>
      </c>
      <c r="U67" s="2">
        <f t="shared" si="25"/>
        <v>4.7218141320316569</v>
      </c>
      <c r="V67" s="2">
        <f t="shared" si="6"/>
        <v>2.3522581868157904</v>
      </c>
      <c r="W67" s="2">
        <v>3.2298</v>
      </c>
      <c r="X67" s="2">
        <v>3.9405999999999999</v>
      </c>
      <c r="Y67" s="2">
        <v>3.6598000000000002</v>
      </c>
      <c r="Z67" s="2">
        <v>4.2606000000000002</v>
      </c>
      <c r="AA67" s="2">
        <v>4.2670000000000003</v>
      </c>
      <c r="AB67" s="2">
        <v>3.6842000000000001</v>
      </c>
      <c r="AC67" s="2"/>
      <c r="AD67" s="2">
        <f t="shared" si="26"/>
        <v>20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107</v>
      </c>
      <c r="B68" s="2" t="s">
        <v>36</v>
      </c>
      <c r="C68" s="2">
        <v>33.200000000000003</v>
      </c>
      <c r="D68" s="2">
        <v>166.58799999999999</v>
      </c>
      <c r="E68" s="2">
        <v>57.335999999999999</v>
      </c>
      <c r="F68" s="2">
        <v>113.90300000000001</v>
      </c>
      <c r="G68" s="3">
        <v>1</v>
      </c>
      <c r="H68" s="2">
        <v>45</v>
      </c>
      <c r="I68" s="2" t="s">
        <v>34</v>
      </c>
      <c r="J68" s="2">
        <v>61.8</v>
      </c>
      <c r="K68" s="2">
        <f t="shared" si="15"/>
        <v>-4.4639999999999986</v>
      </c>
      <c r="L68" s="2"/>
      <c r="M68" s="2"/>
      <c r="N68" s="2"/>
      <c r="O68" s="2">
        <v>20</v>
      </c>
      <c r="P68" s="2">
        <f t="shared" si="3"/>
        <v>11.4672</v>
      </c>
      <c r="Q68" s="11"/>
      <c r="R68" s="11">
        <f t="shared" si="24"/>
        <v>0</v>
      </c>
      <c r="S68" s="11"/>
      <c r="T68" s="2"/>
      <c r="U68" s="2">
        <f t="shared" si="25"/>
        <v>11.677044090972515</v>
      </c>
      <c r="V68" s="2">
        <f t="shared" si="6"/>
        <v>11.677044090972515</v>
      </c>
      <c r="W68" s="2">
        <v>14.771599999999999</v>
      </c>
      <c r="X68" s="2">
        <v>7.9535999999999998</v>
      </c>
      <c r="Y68" s="2">
        <v>19.4008</v>
      </c>
      <c r="Z68" s="2">
        <v>21.8508</v>
      </c>
      <c r="AA68" s="2">
        <v>5.1192000000000002</v>
      </c>
      <c r="AB68" s="2">
        <v>7.6858000000000004</v>
      </c>
      <c r="AC68" s="2"/>
      <c r="AD68" s="2">
        <f t="shared" si="26"/>
        <v>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 t="s">
        <v>108</v>
      </c>
      <c r="B69" s="2" t="s">
        <v>36</v>
      </c>
      <c r="C69" s="2">
        <v>53.896999999999998</v>
      </c>
      <c r="D69" s="2">
        <v>30.13</v>
      </c>
      <c r="E69" s="2">
        <v>43.649000000000001</v>
      </c>
      <c r="F69" s="2">
        <v>33.896000000000001</v>
      </c>
      <c r="G69" s="3">
        <v>1</v>
      </c>
      <c r="H69" s="2">
        <v>45</v>
      </c>
      <c r="I69" s="2" t="s">
        <v>34</v>
      </c>
      <c r="J69" s="2">
        <v>64.2</v>
      </c>
      <c r="K69" s="2">
        <f t="shared" si="15"/>
        <v>-20.551000000000002</v>
      </c>
      <c r="L69" s="2"/>
      <c r="M69" s="2"/>
      <c r="N69" s="2"/>
      <c r="O69" s="2">
        <v>9.8870000000000005</v>
      </c>
      <c r="P69" s="2">
        <f t="shared" si="3"/>
        <v>8.7298000000000009</v>
      </c>
      <c r="Q69" s="11">
        <f t="shared" ref="Q69:Q90" si="27">11*P69-O69-F69-N69</f>
        <v>52.244800000000012</v>
      </c>
      <c r="R69" s="11">
        <f t="shared" si="24"/>
        <v>52.244800000000012</v>
      </c>
      <c r="S69" s="11"/>
      <c r="T69" s="2"/>
      <c r="U69" s="2">
        <f t="shared" si="25"/>
        <v>11</v>
      </c>
      <c r="V69" s="2">
        <f t="shared" si="6"/>
        <v>5.0153497216431076</v>
      </c>
      <c r="W69" s="2">
        <v>6.1669999999999998</v>
      </c>
      <c r="X69" s="2">
        <v>6.7404000000000002</v>
      </c>
      <c r="Y69" s="2">
        <v>6.4455999999999998</v>
      </c>
      <c r="Z69" s="2">
        <v>6.0255999999999998</v>
      </c>
      <c r="AA69" s="2">
        <v>6.3098000000000001</v>
      </c>
      <c r="AB69" s="2">
        <v>10.35</v>
      </c>
      <c r="AC69" s="2"/>
      <c r="AD69" s="2">
        <f t="shared" si="26"/>
        <v>52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109</v>
      </c>
      <c r="B70" s="2" t="s">
        <v>33</v>
      </c>
      <c r="C70" s="2">
        <v>1020</v>
      </c>
      <c r="D70" s="2">
        <v>2526</v>
      </c>
      <c r="E70" s="2">
        <v>1787</v>
      </c>
      <c r="F70" s="2">
        <v>1506</v>
      </c>
      <c r="G70" s="3">
        <v>0.4</v>
      </c>
      <c r="H70" s="2">
        <v>45</v>
      </c>
      <c r="I70" s="2" t="s">
        <v>34</v>
      </c>
      <c r="J70" s="2">
        <v>1785</v>
      </c>
      <c r="K70" s="2">
        <f t="shared" ref="K70:K98" si="28">E70-J70</f>
        <v>2</v>
      </c>
      <c r="L70" s="2"/>
      <c r="M70" s="2"/>
      <c r="N70" s="2"/>
      <c r="O70" s="2">
        <v>1650</v>
      </c>
      <c r="P70" s="2">
        <f t="shared" si="3"/>
        <v>357.4</v>
      </c>
      <c r="Q70" s="11">
        <f t="shared" si="27"/>
        <v>775.39999999999964</v>
      </c>
      <c r="R70" s="11">
        <f t="shared" si="24"/>
        <v>775.39999999999964</v>
      </c>
      <c r="S70" s="11"/>
      <c r="T70" s="2"/>
      <c r="U70" s="2">
        <f t="shared" si="25"/>
        <v>11</v>
      </c>
      <c r="V70" s="2">
        <f t="shared" si="6"/>
        <v>8.8304420817011753</v>
      </c>
      <c r="W70" s="2">
        <v>352.2</v>
      </c>
      <c r="X70" s="2">
        <v>297.8</v>
      </c>
      <c r="Y70" s="2">
        <v>312.60000000000002</v>
      </c>
      <c r="Z70" s="2">
        <v>268</v>
      </c>
      <c r="AA70" s="2">
        <v>313.39999999999998</v>
      </c>
      <c r="AB70" s="2">
        <v>326.39999999999998</v>
      </c>
      <c r="AC70" s="2" t="s">
        <v>50</v>
      </c>
      <c r="AD70" s="2">
        <f t="shared" si="26"/>
        <v>310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110</v>
      </c>
      <c r="B71" s="2" t="s">
        <v>33</v>
      </c>
      <c r="C71" s="2">
        <v>13</v>
      </c>
      <c r="D71" s="2">
        <v>760</v>
      </c>
      <c r="E71" s="2">
        <v>592</v>
      </c>
      <c r="F71" s="2">
        <v>173</v>
      </c>
      <c r="G71" s="3">
        <v>0.45</v>
      </c>
      <c r="H71" s="2">
        <v>50</v>
      </c>
      <c r="I71" s="2" t="s">
        <v>34</v>
      </c>
      <c r="J71" s="2">
        <v>798</v>
      </c>
      <c r="K71" s="2">
        <f t="shared" si="28"/>
        <v>-206</v>
      </c>
      <c r="L71" s="2"/>
      <c r="M71" s="2"/>
      <c r="N71" s="2"/>
      <c r="O71" s="2">
        <v>600</v>
      </c>
      <c r="P71" s="2">
        <f t="shared" ref="P71:P98" si="29">E71/5</f>
        <v>118.4</v>
      </c>
      <c r="Q71" s="11">
        <f t="shared" si="27"/>
        <v>529.40000000000009</v>
      </c>
      <c r="R71" s="11">
        <f t="shared" si="24"/>
        <v>529.40000000000009</v>
      </c>
      <c r="S71" s="11"/>
      <c r="T71" s="2"/>
      <c r="U71" s="2">
        <f t="shared" si="25"/>
        <v>11</v>
      </c>
      <c r="V71" s="2">
        <f t="shared" ref="V71:V98" si="30">(F71+N71+O71)/P71</f>
        <v>6.5287162162162158</v>
      </c>
      <c r="W71" s="2">
        <v>108.6</v>
      </c>
      <c r="X71" s="2">
        <v>19.600000000000001</v>
      </c>
      <c r="Y71" s="2">
        <v>41.4</v>
      </c>
      <c r="Z71" s="2">
        <v>71</v>
      </c>
      <c r="AA71" s="2">
        <v>57.4</v>
      </c>
      <c r="AB71" s="2">
        <v>48.4</v>
      </c>
      <c r="AC71" s="2"/>
      <c r="AD71" s="2">
        <f t="shared" si="26"/>
        <v>238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111</v>
      </c>
      <c r="B72" s="2" t="s">
        <v>33</v>
      </c>
      <c r="C72" s="2">
        <v>321</v>
      </c>
      <c r="D72" s="2">
        <v>3456</v>
      </c>
      <c r="E72" s="2">
        <v>1661</v>
      </c>
      <c r="F72" s="2">
        <v>1900</v>
      </c>
      <c r="G72" s="3">
        <v>0.4</v>
      </c>
      <c r="H72" s="2">
        <v>45</v>
      </c>
      <c r="I72" s="2" t="s">
        <v>34</v>
      </c>
      <c r="J72" s="2">
        <v>1661</v>
      </c>
      <c r="K72" s="2">
        <f t="shared" si="28"/>
        <v>0</v>
      </c>
      <c r="L72" s="2"/>
      <c r="M72" s="2"/>
      <c r="N72" s="2"/>
      <c r="O72" s="2">
        <v>1150</v>
      </c>
      <c r="P72" s="2">
        <f t="shared" si="29"/>
        <v>332.2</v>
      </c>
      <c r="Q72" s="11">
        <f t="shared" si="27"/>
        <v>604.19999999999982</v>
      </c>
      <c r="R72" s="11">
        <f t="shared" si="24"/>
        <v>604.19999999999982</v>
      </c>
      <c r="S72" s="11"/>
      <c r="T72" s="2"/>
      <c r="U72" s="2">
        <f t="shared" si="25"/>
        <v>11</v>
      </c>
      <c r="V72" s="2">
        <f t="shared" si="30"/>
        <v>9.18121613485852</v>
      </c>
      <c r="W72" s="2">
        <v>334</v>
      </c>
      <c r="X72" s="2">
        <v>253.8</v>
      </c>
      <c r="Y72" s="2">
        <v>376.2</v>
      </c>
      <c r="Z72" s="2">
        <v>416.8</v>
      </c>
      <c r="AA72" s="2">
        <v>285.8</v>
      </c>
      <c r="AB72" s="2">
        <v>199.6</v>
      </c>
      <c r="AC72" s="2" t="s">
        <v>50</v>
      </c>
      <c r="AD72" s="2">
        <f t="shared" si="26"/>
        <v>242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 t="s">
        <v>112</v>
      </c>
      <c r="B73" s="2" t="s">
        <v>36</v>
      </c>
      <c r="C73" s="2">
        <v>562.69500000000005</v>
      </c>
      <c r="D73" s="2">
        <v>1535.6690000000001</v>
      </c>
      <c r="E73" s="2">
        <v>929.71600000000001</v>
      </c>
      <c r="F73" s="2">
        <v>998.61400000000003</v>
      </c>
      <c r="G73" s="3">
        <v>1</v>
      </c>
      <c r="H73" s="2">
        <v>45</v>
      </c>
      <c r="I73" s="2" t="s">
        <v>34</v>
      </c>
      <c r="J73" s="2">
        <v>885.4</v>
      </c>
      <c r="K73" s="2">
        <f t="shared" si="28"/>
        <v>44.316000000000031</v>
      </c>
      <c r="L73" s="2"/>
      <c r="M73" s="2"/>
      <c r="N73" s="2">
        <v>400</v>
      </c>
      <c r="O73" s="2">
        <v>200</v>
      </c>
      <c r="P73" s="2">
        <f t="shared" si="29"/>
        <v>185.94319999999999</v>
      </c>
      <c r="Q73" s="11">
        <f>10.5*P73-O73-F73-N73</f>
        <v>353.78959999999984</v>
      </c>
      <c r="R73" s="11">
        <f t="shared" si="24"/>
        <v>353.78959999999984</v>
      </c>
      <c r="S73" s="11"/>
      <c r="T73" s="2"/>
      <c r="U73" s="2">
        <f t="shared" si="25"/>
        <v>10.5</v>
      </c>
      <c r="V73" s="2">
        <f t="shared" si="30"/>
        <v>8.5973243442083387</v>
      </c>
      <c r="W73" s="2">
        <v>185.13079999999999</v>
      </c>
      <c r="X73" s="2">
        <v>173.40979999999999</v>
      </c>
      <c r="Y73" s="2">
        <v>156.02340000000001</v>
      </c>
      <c r="Z73" s="2">
        <v>216.51240000000001</v>
      </c>
      <c r="AA73" s="2">
        <v>220.43819999999999</v>
      </c>
      <c r="AB73" s="2">
        <v>147.12260000000001</v>
      </c>
      <c r="AC73" s="2"/>
      <c r="AD73" s="2">
        <f t="shared" si="26"/>
        <v>354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113</v>
      </c>
      <c r="B74" s="2" t="s">
        <v>33</v>
      </c>
      <c r="C74" s="2">
        <v>90</v>
      </c>
      <c r="D74" s="2">
        <v>1498</v>
      </c>
      <c r="E74" s="2">
        <v>578</v>
      </c>
      <c r="F74" s="2">
        <v>919</v>
      </c>
      <c r="G74" s="3">
        <v>0.35</v>
      </c>
      <c r="H74" s="2">
        <v>40</v>
      </c>
      <c r="I74" s="2" t="s">
        <v>34</v>
      </c>
      <c r="J74" s="2">
        <v>596</v>
      </c>
      <c r="K74" s="2">
        <f t="shared" si="28"/>
        <v>-18</v>
      </c>
      <c r="L74" s="2"/>
      <c r="M74" s="2"/>
      <c r="N74" s="2"/>
      <c r="O74" s="2">
        <v>50</v>
      </c>
      <c r="P74" s="2">
        <f t="shared" si="29"/>
        <v>115.6</v>
      </c>
      <c r="Q74" s="11">
        <f t="shared" si="27"/>
        <v>302.59999999999991</v>
      </c>
      <c r="R74" s="11">
        <f t="shared" si="24"/>
        <v>302.59999999999991</v>
      </c>
      <c r="S74" s="11"/>
      <c r="T74" s="2"/>
      <c r="U74" s="2">
        <f t="shared" si="25"/>
        <v>11</v>
      </c>
      <c r="V74" s="2">
        <f t="shared" si="30"/>
        <v>8.382352941176471</v>
      </c>
      <c r="W74" s="2">
        <v>110.2</v>
      </c>
      <c r="X74" s="2">
        <v>111.4</v>
      </c>
      <c r="Y74" s="2">
        <v>156.4</v>
      </c>
      <c r="Z74" s="2">
        <v>176.6</v>
      </c>
      <c r="AA74" s="2">
        <v>137.19999999999999</v>
      </c>
      <c r="AB74" s="2">
        <v>114.4</v>
      </c>
      <c r="AC74" s="2" t="s">
        <v>50</v>
      </c>
      <c r="AD74" s="2">
        <f t="shared" si="26"/>
        <v>106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114</v>
      </c>
      <c r="B75" s="2" t="s">
        <v>36</v>
      </c>
      <c r="C75" s="2">
        <v>76.201999999999998</v>
      </c>
      <c r="D75" s="2">
        <v>445.50099999999998</v>
      </c>
      <c r="E75" s="2">
        <v>188.45599999999999</v>
      </c>
      <c r="F75" s="2">
        <v>287.58699999999999</v>
      </c>
      <c r="G75" s="3">
        <v>1</v>
      </c>
      <c r="H75" s="2">
        <v>40</v>
      </c>
      <c r="I75" s="2" t="s">
        <v>34</v>
      </c>
      <c r="J75" s="2">
        <v>189.45</v>
      </c>
      <c r="K75" s="2">
        <f t="shared" si="28"/>
        <v>-0.99399999999999977</v>
      </c>
      <c r="L75" s="2"/>
      <c r="M75" s="2"/>
      <c r="N75" s="2"/>
      <c r="O75" s="2">
        <v>0</v>
      </c>
      <c r="P75" s="2">
        <f t="shared" si="29"/>
        <v>37.691199999999995</v>
      </c>
      <c r="Q75" s="11">
        <f t="shared" si="27"/>
        <v>127.01619999999997</v>
      </c>
      <c r="R75" s="11">
        <f t="shared" si="24"/>
        <v>127.01619999999997</v>
      </c>
      <c r="S75" s="11"/>
      <c r="T75" s="2"/>
      <c r="U75" s="2">
        <f t="shared" si="25"/>
        <v>11</v>
      </c>
      <c r="V75" s="2">
        <f t="shared" si="30"/>
        <v>7.6300834146962693</v>
      </c>
      <c r="W75" s="2">
        <v>33.8386</v>
      </c>
      <c r="X75" s="2">
        <v>39.826799999999999</v>
      </c>
      <c r="Y75" s="2">
        <v>51.583199999999998</v>
      </c>
      <c r="Z75" s="2">
        <v>48.553600000000003</v>
      </c>
      <c r="AA75" s="2">
        <v>32.228999999999999</v>
      </c>
      <c r="AB75" s="2">
        <v>37.443399999999997</v>
      </c>
      <c r="AC75" s="2"/>
      <c r="AD75" s="2">
        <f t="shared" si="26"/>
        <v>127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 t="s">
        <v>115</v>
      </c>
      <c r="B76" s="2" t="s">
        <v>33</v>
      </c>
      <c r="C76" s="2">
        <v>122</v>
      </c>
      <c r="D76" s="2">
        <v>1686</v>
      </c>
      <c r="E76" s="2">
        <v>827</v>
      </c>
      <c r="F76" s="2">
        <v>869</v>
      </c>
      <c r="G76" s="3">
        <v>0.4</v>
      </c>
      <c r="H76" s="2">
        <v>40</v>
      </c>
      <c r="I76" s="2" t="s">
        <v>34</v>
      </c>
      <c r="J76" s="2">
        <v>834</v>
      </c>
      <c r="K76" s="2">
        <f t="shared" si="28"/>
        <v>-7</v>
      </c>
      <c r="L76" s="2"/>
      <c r="M76" s="2"/>
      <c r="N76" s="2"/>
      <c r="O76" s="2">
        <v>450</v>
      </c>
      <c r="P76" s="2">
        <f t="shared" si="29"/>
        <v>165.4</v>
      </c>
      <c r="Q76" s="11">
        <f t="shared" si="27"/>
        <v>500.40000000000009</v>
      </c>
      <c r="R76" s="11">
        <f t="shared" si="24"/>
        <v>500.40000000000009</v>
      </c>
      <c r="S76" s="11"/>
      <c r="T76" s="2"/>
      <c r="U76" s="2">
        <f t="shared" si="25"/>
        <v>11</v>
      </c>
      <c r="V76" s="2">
        <f t="shared" si="30"/>
        <v>7.974607013301088</v>
      </c>
      <c r="W76" s="2">
        <v>152.6</v>
      </c>
      <c r="X76" s="2">
        <v>112.8</v>
      </c>
      <c r="Y76" s="2">
        <v>180.4</v>
      </c>
      <c r="Z76" s="2">
        <v>184.8</v>
      </c>
      <c r="AA76" s="2">
        <v>161.6</v>
      </c>
      <c r="AB76" s="2">
        <v>142.6</v>
      </c>
      <c r="AC76" s="2"/>
      <c r="AD76" s="2">
        <f t="shared" si="26"/>
        <v>200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 t="s">
        <v>116</v>
      </c>
      <c r="B77" s="2" t="s">
        <v>33</v>
      </c>
      <c r="C77" s="2">
        <v>224</v>
      </c>
      <c r="D77" s="2">
        <v>1464</v>
      </c>
      <c r="E77" s="2">
        <v>844</v>
      </c>
      <c r="F77" s="2">
        <v>742</v>
      </c>
      <c r="G77" s="3">
        <v>0.4</v>
      </c>
      <c r="H77" s="2">
        <v>45</v>
      </c>
      <c r="I77" s="2" t="s">
        <v>34</v>
      </c>
      <c r="J77" s="2">
        <v>862</v>
      </c>
      <c r="K77" s="2">
        <f t="shared" si="28"/>
        <v>-18</v>
      </c>
      <c r="L77" s="2"/>
      <c r="M77" s="2"/>
      <c r="N77" s="2"/>
      <c r="O77" s="2">
        <v>600</v>
      </c>
      <c r="P77" s="2">
        <f t="shared" si="29"/>
        <v>168.8</v>
      </c>
      <c r="Q77" s="11">
        <f t="shared" si="27"/>
        <v>514.80000000000018</v>
      </c>
      <c r="R77" s="11">
        <f t="shared" si="24"/>
        <v>514.80000000000018</v>
      </c>
      <c r="S77" s="11"/>
      <c r="T77" s="2"/>
      <c r="U77" s="2">
        <f t="shared" si="25"/>
        <v>11</v>
      </c>
      <c r="V77" s="2">
        <f t="shared" si="30"/>
        <v>7.9502369668246438</v>
      </c>
      <c r="W77" s="2">
        <v>155.4</v>
      </c>
      <c r="X77" s="2">
        <v>106.6</v>
      </c>
      <c r="Y77" s="2">
        <v>168.2</v>
      </c>
      <c r="Z77" s="2">
        <v>170.2</v>
      </c>
      <c r="AA77" s="2">
        <v>150</v>
      </c>
      <c r="AB77" s="2">
        <v>139.4</v>
      </c>
      <c r="AC77" s="2" t="s">
        <v>50</v>
      </c>
      <c r="AD77" s="2">
        <f t="shared" si="26"/>
        <v>206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 t="s">
        <v>117</v>
      </c>
      <c r="B78" s="2" t="s">
        <v>36</v>
      </c>
      <c r="C78" s="2">
        <v>139.304</v>
      </c>
      <c r="D78" s="2">
        <v>578.79999999999995</v>
      </c>
      <c r="E78" s="2">
        <v>267.04399999999998</v>
      </c>
      <c r="F78" s="2">
        <v>364.94</v>
      </c>
      <c r="G78" s="3">
        <v>1</v>
      </c>
      <c r="H78" s="2">
        <v>40</v>
      </c>
      <c r="I78" s="2" t="s">
        <v>34</v>
      </c>
      <c r="J78" s="2">
        <v>269.45</v>
      </c>
      <c r="K78" s="2">
        <f t="shared" si="28"/>
        <v>-2.4060000000000059</v>
      </c>
      <c r="L78" s="2"/>
      <c r="M78" s="2"/>
      <c r="N78" s="2"/>
      <c r="O78" s="2">
        <v>100</v>
      </c>
      <c r="P78" s="2">
        <f t="shared" si="29"/>
        <v>53.408799999999999</v>
      </c>
      <c r="Q78" s="11">
        <f t="shared" si="27"/>
        <v>122.55680000000001</v>
      </c>
      <c r="R78" s="11">
        <f t="shared" si="24"/>
        <v>122.55680000000001</v>
      </c>
      <c r="S78" s="11"/>
      <c r="T78" s="2"/>
      <c r="U78" s="2">
        <f t="shared" si="25"/>
        <v>11</v>
      </c>
      <c r="V78" s="2">
        <f t="shared" si="30"/>
        <v>8.7053069906082889</v>
      </c>
      <c r="W78" s="2">
        <v>55.655999999999999</v>
      </c>
      <c r="X78" s="2">
        <v>56.451999999999998</v>
      </c>
      <c r="Y78" s="2">
        <v>52.0244</v>
      </c>
      <c r="Z78" s="2">
        <v>51.634599999999999</v>
      </c>
      <c r="AA78" s="2">
        <v>53.003</v>
      </c>
      <c r="AB78" s="2">
        <v>54.152799999999999</v>
      </c>
      <c r="AC78" s="2"/>
      <c r="AD78" s="2">
        <f t="shared" si="26"/>
        <v>123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118</v>
      </c>
      <c r="B79" s="2" t="s">
        <v>33</v>
      </c>
      <c r="C79" s="2">
        <v>531</v>
      </c>
      <c r="D79" s="2">
        <v>1152</v>
      </c>
      <c r="E79" s="2">
        <v>761</v>
      </c>
      <c r="F79" s="2">
        <v>801</v>
      </c>
      <c r="G79" s="3">
        <v>0.35</v>
      </c>
      <c r="H79" s="2">
        <v>40</v>
      </c>
      <c r="I79" s="2" t="s">
        <v>34</v>
      </c>
      <c r="J79" s="2">
        <v>816</v>
      </c>
      <c r="K79" s="2">
        <f t="shared" si="28"/>
        <v>-55</v>
      </c>
      <c r="L79" s="2"/>
      <c r="M79" s="2"/>
      <c r="N79" s="2"/>
      <c r="O79" s="2">
        <v>450</v>
      </c>
      <c r="P79" s="2">
        <f t="shared" si="29"/>
        <v>152.19999999999999</v>
      </c>
      <c r="Q79" s="11">
        <f t="shared" si="27"/>
        <v>423.19999999999982</v>
      </c>
      <c r="R79" s="11">
        <f t="shared" si="24"/>
        <v>423.19999999999982</v>
      </c>
      <c r="S79" s="11"/>
      <c r="T79" s="2"/>
      <c r="U79" s="2">
        <f t="shared" si="25"/>
        <v>11</v>
      </c>
      <c r="V79" s="2">
        <f t="shared" si="30"/>
        <v>8.2194480946123534</v>
      </c>
      <c r="W79" s="2">
        <v>145.4</v>
      </c>
      <c r="X79" s="2">
        <v>110.8</v>
      </c>
      <c r="Y79" s="2">
        <v>167.8</v>
      </c>
      <c r="Z79" s="2">
        <v>186</v>
      </c>
      <c r="AA79" s="2">
        <v>173.4</v>
      </c>
      <c r="AB79" s="2">
        <v>159.19999999999999</v>
      </c>
      <c r="AC79" s="2"/>
      <c r="AD79" s="2">
        <f t="shared" si="26"/>
        <v>148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119</v>
      </c>
      <c r="B80" s="2" t="s">
        <v>33</v>
      </c>
      <c r="C80" s="2">
        <v>247</v>
      </c>
      <c r="D80" s="2">
        <v>1656</v>
      </c>
      <c r="E80" s="2">
        <v>605</v>
      </c>
      <c r="F80" s="2">
        <v>1170</v>
      </c>
      <c r="G80" s="3">
        <v>0.4</v>
      </c>
      <c r="H80" s="2">
        <v>40</v>
      </c>
      <c r="I80" s="2" t="s">
        <v>34</v>
      </c>
      <c r="J80" s="2">
        <v>704</v>
      </c>
      <c r="K80" s="2">
        <f t="shared" si="28"/>
        <v>-99</v>
      </c>
      <c r="L80" s="2"/>
      <c r="M80" s="2"/>
      <c r="N80" s="2"/>
      <c r="O80" s="2">
        <v>0</v>
      </c>
      <c r="P80" s="2">
        <f t="shared" si="29"/>
        <v>121</v>
      </c>
      <c r="Q80" s="11">
        <f t="shared" si="27"/>
        <v>161</v>
      </c>
      <c r="R80" s="11">
        <f t="shared" si="24"/>
        <v>161</v>
      </c>
      <c r="S80" s="11"/>
      <c r="T80" s="2"/>
      <c r="U80" s="2">
        <f t="shared" si="25"/>
        <v>11</v>
      </c>
      <c r="V80" s="2">
        <f t="shared" si="30"/>
        <v>9.6694214876033051</v>
      </c>
      <c r="W80" s="2">
        <v>120.2</v>
      </c>
      <c r="X80" s="2">
        <v>160.19999999999999</v>
      </c>
      <c r="Y80" s="2">
        <v>156.19999999999999</v>
      </c>
      <c r="Z80" s="2">
        <v>105.6</v>
      </c>
      <c r="AA80" s="2">
        <v>108.8</v>
      </c>
      <c r="AB80" s="2">
        <v>136</v>
      </c>
      <c r="AC80" s="2"/>
      <c r="AD80" s="2">
        <f t="shared" si="26"/>
        <v>64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120</v>
      </c>
      <c r="B81" s="2" t="s">
        <v>36</v>
      </c>
      <c r="C81" s="2">
        <v>66.728999999999999</v>
      </c>
      <c r="D81" s="2">
        <v>1589.546</v>
      </c>
      <c r="E81" s="2">
        <v>825.45500000000004</v>
      </c>
      <c r="F81" s="2">
        <v>781.87800000000004</v>
      </c>
      <c r="G81" s="3">
        <v>1</v>
      </c>
      <c r="H81" s="2">
        <v>50</v>
      </c>
      <c r="I81" s="2" t="s">
        <v>34</v>
      </c>
      <c r="J81" s="2">
        <v>817.85</v>
      </c>
      <c r="K81" s="2">
        <f t="shared" si="28"/>
        <v>7.6050000000000182</v>
      </c>
      <c r="L81" s="2"/>
      <c r="M81" s="2"/>
      <c r="N81" s="2">
        <v>300</v>
      </c>
      <c r="O81" s="2">
        <v>250</v>
      </c>
      <c r="P81" s="2">
        <f t="shared" si="29"/>
        <v>165.09100000000001</v>
      </c>
      <c r="Q81" s="11">
        <f>10.5*P81-O81-F81-N81</f>
        <v>401.57749999999999</v>
      </c>
      <c r="R81" s="11">
        <f t="shared" si="24"/>
        <v>401.57749999999999</v>
      </c>
      <c r="S81" s="11"/>
      <c r="T81" s="2"/>
      <c r="U81" s="2">
        <f t="shared" si="25"/>
        <v>10.5</v>
      </c>
      <c r="V81" s="2">
        <f t="shared" si="30"/>
        <v>8.0675385090646987</v>
      </c>
      <c r="W81" s="2">
        <v>150.87119999999999</v>
      </c>
      <c r="X81" s="2">
        <v>123.4644</v>
      </c>
      <c r="Y81" s="2">
        <v>161.9768</v>
      </c>
      <c r="Z81" s="2">
        <v>180.62360000000001</v>
      </c>
      <c r="AA81" s="2">
        <v>154.16200000000001</v>
      </c>
      <c r="AB81" s="2">
        <v>119.45659999999999</v>
      </c>
      <c r="AC81" s="2"/>
      <c r="AD81" s="2">
        <f t="shared" si="26"/>
        <v>402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121</v>
      </c>
      <c r="B82" s="2" t="s">
        <v>33</v>
      </c>
      <c r="C82" s="2"/>
      <c r="D82" s="2">
        <v>2</v>
      </c>
      <c r="E82" s="9">
        <f>2+E92</f>
        <v>337</v>
      </c>
      <c r="F82" s="9">
        <f>F92</f>
        <v>425</v>
      </c>
      <c r="G82" s="3">
        <v>0.4</v>
      </c>
      <c r="H82" s="2">
        <v>40</v>
      </c>
      <c r="I82" s="2" t="s">
        <v>34</v>
      </c>
      <c r="J82" s="2">
        <v>2</v>
      </c>
      <c r="K82" s="2">
        <f t="shared" si="28"/>
        <v>335</v>
      </c>
      <c r="L82" s="2"/>
      <c r="M82" s="2"/>
      <c r="N82" s="2"/>
      <c r="O82" s="2">
        <v>200</v>
      </c>
      <c r="P82" s="2">
        <f t="shared" si="29"/>
        <v>67.400000000000006</v>
      </c>
      <c r="Q82" s="11">
        <f t="shared" si="27"/>
        <v>116.40000000000009</v>
      </c>
      <c r="R82" s="11">
        <f t="shared" si="24"/>
        <v>116.40000000000009</v>
      </c>
      <c r="S82" s="11"/>
      <c r="T82" s="2"/>
      <c r="U82" s="2">
        <f t="shared" si="25"/>
        <v>11</v>
      </c>
      <c r="V82" s="2">
        <f t="shared" si="30"/>
        <v>9.2729970326409497</v>
      </c>
      <c r="W82" s="2">
        <v>69.8</v>
      </c>
      <c r="X82" s="2">
        <v>38</v>
      </c>
      <c r="Y82" s="2">
        <v>76</v>
      </c>
      <c r="Z82" s="2">
        <v>81</v>
      </c>
      <c r="AA82" s="2">
        <v>63.6</v>
      </c>
      <c r="AB82" s="2">
        <v>50.4</v>
      </c>
      <c r="AC82" s="2" t="s">
        <v>122</v>
      </c>
      <c r="AD82" s="2">
        <f t="shared" si="26"/>
        <v>47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123</v>
      </c>
      <c r="B83" s="2" t="s">
        <v>33</v>
      </c>
      <c r="C83" s="2"/>
      <c r="D83" s="2">
        <v>402</v>
      </c>
      <c r="E83" s="2">
        <v>160</v>
      </c>
      <c r="F83" s="2">
        <v>239</v>
      </c>
      <c r="G83" s="3">
        <v>0.4</v>
      </c>
      <c r="H83" s="2">
        <v>40</v>
      </c>
      <c r="I83" s="2" t="s">
        <v>34</v>
      </c>
      <c r="J83" s="2">
        <v>179</v>
      </c>
      <c r="K83" s="2">
        <f t="shared" si="28"/>
        <v>-19</v>
      </c>
      <c r="L83" s="2"/>
      <c r="M83" s="2"/>
      <c r="N83" s="2"/>
      <c r="O83" s="2">
        <v>0</v>
      </c>
      <c r="P83" s="2">
        <f t="shared" si="29"/>
        <v>32</v>
      </c>
      <c r="Q83" s="11">
        <f t="shared" si="27"/>
        <v>113</v>
      </c>
      <c r="R83" s="11">
        <f t="shared" si="24"/>
        <v>113</v>
      </c>
      <c r="S83" s="11"/>
      <c r="T83" s="2"/>
      <c r="U83" s="2">
        <f t="shared" si="25"/>
        <v>11</v>
      </c>
      <c r="V83" s="2">
        <f t="shared" si="30"/>
        <v>7.46875</v>
      </c>
      <c r="W83" s="2">
        <v>24.6</v>
      </c>
      <c r="X83" s="2">
        <v>26</v>
      </c>
      <c r="Y83" s="2">
        <v>35</v>
      </c>
      <c r="Z83" s="2">
        <v>45.4</v>
      </c>
      <c r="AA83" s="2">
        <v>44</v>
      </c>
      <c r="AB83" s="2">
        <v>30.2</v>
      </c>
      <c r="AC83" s="2"/>
      <c r="AD83" s="2">
        <f t="shared" si="26"/>
        <v>45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124</v>
      </c>
      <c r="B84" s="2" t="s">
        <v>36</v>
      </c>
      <c r="C84" s="2">
        <v>42.866999999999997</v>
      </c>
      <c r="D84" s="2">
        <v>864.5</v>
      </c>
      <c r="E84" s="2">
        <v>435.791</v>
      </c>
      <c r="F84" s="2">
        <v>427.50900000000001</v>
      </c>
      <c r="G84" s="3">
        <v>1</v>
      </c>
      <c r="H84" s="2">
        <v>55</v>
      </c>
      <c r="I84" s="2" t="s">
        <v>34</v>
      </c>
      <c r="J84" s="2">
        <v>424</v>
      </c>
      <c r="K84" s="2">
        <f t="shared" si="28"/>
        <v>11.790999999999997</v>
      </c>
      <c r="L84" s="2"/>
      <c r="M84" s="2"/>
      <c r="N84" s="2"/>
      <c r="O84" s="2">
        <v>120</v>
      </c>
      <c r="P84" s="2">
        <f t="shared" si="29"/>
        <v>87.158199999999994</v>
      </c>
      <c r="Q84" s="11">
        <f t="shared" si="27"/>
        <v>411.23119999999994</v>
      </c>
      <c r="R84" s="11">
        <f t="shared" si="24"/>
        <v>411.23119999999994</v>
      </c>
      <c r="S84" s="11"/>
      <c r="T84" s="2"/>
      <c r="U84" s="2">
        <f t="shared" si="25"/>
        <v>11</v>
      </c>
      <c r="V84" s="2">
        <f t="shared" si="30"/>
        <v>6.2817841580023455</v>
      </c>
      <c r="W84" s="2">
        <v>69.817999999999998</v>
      </c>
      <c r="X84" s="2">
        <v>70.947199999999995</v>
      </c>
      <c r="Y84" s="2">
        <v>86.504199999999997</v>
      </c>
      <c r="Z84" s="2">
        <v>93.674400000000006</v>
      </c>
      <c r="AA84" s="2">
        <v>95.114000000000004</v>
      </c>
      <c r="AB84" s="2">
        <v>72.227599999999995</v>
      </c>
      <c r="AC84" s="2"/>
      <c r="AD84" s="2">
        <f t="shared" si="26"/>
        <v>411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 t="s">
        <v>125</v>
      </c>
      <c r="B85" s="2" t="s">
        <v>36</v>
      </c>
      <c r="C85" s="2">
        <v>390.18700000000001</v>
      </c>
      <c r="D85" s="2">
        <v>2047.8430000000001</v>
      </c>
      <c r="E85" s="2">
        <v>948.79200000000003</v>
      </c>
      <c r="F85" s="2">
        <v>1238.0319999999999</v>
      </c>
      <c r="G85" s="3">
        <v>1</v>
      </c>
      <c r="H85" s="2">
        <v>50</v>
      </c>
      <c r="I85" s="2" t="s">
        <v>34</v>
      </c>
      <c r="J85" s="2">
        <v>889.85</v>
      </c>
      <c r="K85" s="2">
        <f t="shared" si="28"/>
        <v>58.942000000000007</v>
      </c>
      <c r="L85" s="2"/>
      <c r="M85" s="2"/>
      <c r="N85" s="2">
        <v>300</v>
      </c>
      <c r="O85" s="2">
        <v>150</v>
      </c>
      <c r="P85" s="2">
        <f t="shared" si="29"/>
        <v>189.75839999999999</v>
      </c>
      <c r="Q85" s="11">
        <f>10.5*P85-O85-F85-N85</f>
        <v>304.43119999999999</v>
      </c>
      <c r="R85" s="11">
        <f t="shared" si="24"/>
        <v>304.43119999999999</v>
      </c>
      <c r="S85" s="11"/>
      <c r="T85" s="2"/>
      <c r="U85" s="2">
        <f t="shared" si="25"/>
        <v>10.5</v>
      </c>
      <c r="V85" s="2">
        <f t="shared" si="30"/>
        <v>8.8956905201561565</v>
      </c>
      <c r="W85" s="2">
        <v>198.54660000000001</v>
      </c>
      <c r="X85" s="2">
        <v>181.27680000000001</v>
      </c>
      <c r="Y85" s="2">
        <v>189.91720000000001</v>
      </c>
      <c r="Z85" s="2">
        <v>198.7192</v>
      </c>
      <c r="AA85" s="2">
        <v>165.50239999999999</v>
      </c>
      <c r="AB85" s="2">
        <v>166.405</v>
      </c>
      <c r="AC85" s="2"/>
      <c r="AD85" s="2">
        <f t="shared" si="26"/>
        <v>304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126</v>
      </c>
      <c r="B86" s="2" t="s">
        <v>33</v>
      </c>
      <c r="C86" s="2">
        <v>954</v>
      </c>
      <c r="D86" s="2">
        <v>60</v>
      </c>
      <c r="E86" s="2">
        <v>378</v>
      </c>
      <c r="F86" s="2">
        <v>562</v>
      </c>
      <c r="G86" s="3">
        <v>0.4</v>
      </c>
      <c r="H86" s="2">
        <v>50</v>
      </c>
      <c r="I86" s="2" t="s">
        <v>34</v>
      </c>
      <c r="J86" s="2">
        <v>366</v>
      </c>
      <c r="K86" s="2">
        <f t="shared" si="28"/>
        <v>12</v>
      </c>
      <c r="L86" s="2"/>
      <c r="M86" s="2"/>
      <c r="N86" s="2"/>
      <c r="O86" s="2">
        <v>100</v>
      </c>
      <c r="P86" s="2">
        <f t="shared" si="29"/>
        <v>75.599999999999994</v>
      </c>
      <c r="Q86" s="11">
        <f t="shared" si="27"/>
        <v>169.59999999999991</v>
      </c>
      <c r="R86" s="11">
        <f t="shared" si="24"/>
        <v>169.59999999999991</v>
      </c>
      <c r="S86" s="11"/>
      <c r="T86" s="2"/>
      <c r="U86" s="2">
        <f t="shared" si="25"/>
        <v>11</v>
      </c>
      <c r="V86" s="2">
        <f t="shared" si="30"/>
        <v>8.7566137566137581</v>
      </c>
      <c r="W86" s="2">
        <v>80.400000000000006</v>
      </c>
      <c r="X86" s="2">
        <v>25.2</v>
      </c>
      <c r="Y86" s="2">
        <v>81</v>
      </c>
      <c r="Z86" s="2">
        <v>96.477599999999995</v>
      </c>
      <c r="AA86" s="2">
        <v>33.877600000000001</v>
      </c>
      <c r="AB86" s="2">
        <v>8</v>
      </c>
      <c r="AC86" s="2"/>
      <c r="AD86" s="2">
        <f t="shared" si="26"/>
        <v>68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127</v>
      </c>
      <c r="B87" s="2" t="s">
        <v>33</v>
      </c>
      <c r="C87" s="2">
        <v>378</v>
      </c>
      <c r="D87" s="2">
        <v>2454</v>
      </c>
      <c r="E87" s="2">
        <v>858</v>
      </c>
      <c r="F87" s="2">
        <v>1795</v>
      </c>
      <c r="G87" s="3">
        <v>0.4</v>
      </c>
      <c r="H87" s="2">
        <v>40</v>
      </c>
      <c r="I87" s="2" t="s">
        <v>34</v>
      </c>
      <c r="J87" s="2">
        <v>1074</v>
      </c>
      <c r="K87" s="2">
        <f t="shared" si="28"/>
        <v>-216</v>
      </c>
      <c r="L87" s="2"/>
      <c r="M87" s="2"/>
      <c r="N87" s="2"/>
      <c r="O87" s="2">
        <v>0</v>
      </c>
      <c r="P87" s="2">
        <f t="shared" si="29"/>
        <v>171.6</v>
      </c>
      <c r="Q87" s="11">
        <f t="shared" si="27"/>
        <v>92.599999999999909</v>
      </c>
      <c r="R87" s="11">
        <f t="shared" si="24"/>
        <v>92.599999999999909</v>
      </c>
      <c r="S87" s="11"/>
      <c r="T87" s="2"/>
      <c r="U87" s="2">
        <f t="shared" si="25"/>
        <v>11</v>
      </c>
      <c r="V87" s="2">
        <f t="shared" si="30"/>
        <v>10.460372960372961</v>
      </c>
      <c r="W87" s="2">
        <v>168.6</v>
      </c>
      <c r="X87" s="2">
        <v>243.4</v>
      </c>
      <c r="Y87" s="2">
        <v>231.6</v>
      </c>
      <c r="Z87" s="2">
        <v>158.6</v>
      </c>
      <c r="AA87" s="2">
        <v>170.2</v>
      </c>
      <c r="AB87" s="2">
        <v>200.2</v>
      </c>
      <c r="AC87" s="2"/>
      <c r="AD87" s="2">
        <f t="shared" si="26"/>
        <v>37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128</v>
      </c>
      <c r="B88" s="2" t="s">
        <v>33</v>
      </c>
      <c r="C88" s="2">
        <v>134</v>
      </c>
      <c r="D88" s="2">
        <v>2190</v>
      </c>
      <c r="E88" s="2">
        <v>1009</v>
      </c>
      <c r="F88" s="2">
        <v>1190</v>
      </c>
      <c r="G88" s="3">
        <v>0.4</v>
      </c>
      <c r="H88" s="2">
        <v>40</v>
      </c>
      <c r="I88" s="2" t="s">
        <v>34</v>
      </c>
      <c r="J88" s="2">
        <v>1070</v>
      </c>
      <c r="K88" s="2">
        <f t="shared" si="28"/>
        <v>-61</v>
      </c>
      <c r="L88" s="2"/>
      <c r="M88" s="2"/>
      <c r="N88" s="2"/>
      <c r="O88" s="2">
        <v>550</v>
      </c>
      <c r="P88" s="2">
        <f t="shared" si="29"/>
        <v>201.8</v>
      </c>
      <c r="Q88" s="11">
        <f t="shared" si="27"/>
        <v>479.80000000000018</v>
      </c>
      <c r="R88" s="11">
        <f t="shared" si="24"/>
        <v>479.80000000000018</v>
      </c>
      <c r="S88" s="11"/>
      <c r="T88" s="2"/>
      <c r="U88" s="2">
        <f t="shared" si="25"/>
        <v>11</v>
      </c>
      <c r="V88" s="2">
        <f t="shared" si="30"/>
        <v>8.6223984142715562</v>
      </c>
      <c r="W88" s="2">
        <v>195</v>
      </c>
      <c r="X88" s="2">
        <v>199.2</v>
      </c>
      <c r="Y88" s="2">
        <v>199.6</v>
      </c>
      <c r="Z88" s="2">
        <v>177.2</v>
      </c>
      <c r="AA88" s="2">
        <v>181.4</v>
      </c>
      <c r="AB88" s="2">
        <v>171.2</v>
      </c>
      <c r="AC88" s="2"/>
      <c r="AD88" s="2">
        <f t="shared" si="26"/>
        <v>192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129</v>
      </c>
      <c r="B89" s="2" t="s">
        <v>36</v>
      </c>
      <c r="C89" s="2">
        <v>209.36099999999999</v>
      </c>
      <c r="D89" s="2">
        <v>1158.1300000000001</v>
      </c>
      <c r="E89" s="2">
        <v>527.20299999999997</v>
      </c>
      <c r="F89" s="2">
        <v>765.14200000000005</v>
      </c>
      <c r="G89" s="3">
        <v>1</v>
      </c>
      <c r="H89" s="2">
        <v>40</v>
      </c>
      <c r="I89" s="2" t="s">
        <v>34</v>
      </c>
      <c r="J89" s="2">
        <v>515.29999999999995</v>
      </c>
      <c r="K89" s="2">
        <f t="shared" si="28"/>
        <v>11.90300000000002</v>
      </c>
      <c r="L89" s="2"/>
      <c r="M89" s="2"/>
      <c r="N89" s="2"/>
      <c r="O89" s="2">
        <v>30</v>
      </c>
      <c r="P89" s="2">
        <f t="shared" si="29"/>
        <v>105.44059999999999</v>
      </c>
      <c r="Q89" s="11">
        <f>10.5*P89-O89-F89-N89</f>
        <v>311.98429999999985</v>
      </c>
      <c r="R89" s="11">
        <f t="shared" si="24"/>
        <v>311.98429999999985</v>
      </c>
      <c r="S89" s="11"/>
      <c r="T89" s="2"/>
      <c r="U89" s="2">
        <f t="shared" si="25"/>
        <v>10.5</v>
      </c>
      <c r="V89" s="2">
        <f t="shared" si="30"/>
        <v>7.5411369055183686</v>
      </c>
      <c r="W89" s="2">
        <v>93.508600000000001</v>
      </c>
      <c r="X89" s="2">
        <v>115.43819999999999</v>
      </c>
      <c r="Y89" s="2">
        <v>125.50360000000001</v>
      </c>
      <c r="Z89" s="2">
        <v>119.6574</v>
      </c>
      <c r="AA89" s="2">
        <v>114.52119999999999</v>
      </c>
      <c r="AB89" s="2">
        <v>119.3222</v>
      </c>
      <c r="AC89" s="2"/>
      <c r="AD89" s="2">
        <f t="shared" si="26"/>
        <v>312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 t="s">
        <v>130</v>
      </c>
      <c r="B90" s="2" t="s">
        <v>36</v>
      </c>
      <c r="C90" s="2">
        <v>230.38399999999999</v>
      </c>
      <c r="D90" s="2">
        <v>712.15499999999997</v>
      </c>
      <c r="E90" s="2">
        <v>335.54500000000002</v>
      </c>
      <c r="F90" s="2">
        <v>510.27100000000002</v>
      </c>
      <c r="G90" s="3">
        <v>1</v>
      </c>
      <c r="H90" s="2">
        <v>40</v>
      </c>
      <c r="I90" s="2" t="s">
        <v>34</v>
      </c>
      <c r="J90" s="2">
        <v>339.8</v>
      </c>
      <c r="K90" s="2">
        <f t="shared" si="28"/>
        <v>-4.2549999999999955</v>
      </c>
      <c r="L90" s="2"/>
      <c r="M90" s="2"/>
      <c r="N90" s="2"/>
      <c r="O90" s="2">
        <v>30</v>
      </c>
      <c r="P90" s="2">
        <f t="shared" si="29"/>
        <v>67.109000000000009</v>
      </c>
      <c r="Q90" s="11">
        <f t="shared" si="27"/>
        <v>197.92800000000005</v>
      </c>
      <c r="R90" s="11">
        <f t="shared" si="24"/>
        <v>197.92800000000005</v>
      </c>
      <c r="S90" s="11"/>
      <c r="T90" s="2"/>
      <c r="U90" s="2">
        <f t="shared" si="25"/>
        <v>11</v>
      </c>
      <c r="V90" s="2">
        <f t="shared" si="30"/>
        <v>8.050648944254867</v>
      </c>
      <c r="W90" s="2">
        <v>64.974000000000004</v>
      </c>
      <c r="X90" s="2">
        <v>75.942800000000005</v>
      </c>
      <c r="Y90" s="2">
        <v>78.435400000000001</v>
      </c>
      <c r="Z90" s="2">
        <v>58.791600000000003</v>
      </c>
      <c r="AA90" s="2">
        <v>48.824199999999998</v>
      </c>
      <c r="AB90" s="2">
        <v>74.047399999999996</v>
      </c>
      <c r="AC90" s="2"/>
      <c r="AD90" s="2">
        <f t="shared" si="26"/>
        <v>198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131</v>
      </c>
      <c r="B91" s="2" t="s">
        <v>36</v>
      </c>
      <c r="C91" s="2"/>
      <c r="D91" s="2">
        <v>306.25900000000001</v>
      </c>
      <c r="E91" s="2">
        <v>205.33600000000001</v>
      </c>
      <c r="F91" s="2">
        <v>95.12</v>
      </c>
      <c r="G91" s="3">
        <v>1</v>
      </c>
      <c r="H91" s="2">
        <v>30</v>
      </c>
      <c r="I91" s="2" t="s">
        <v>34</v>
      </c>
      <c r="J91" s="2">
        <v>203.8</v>
      </c>
      <c r="K91" s="2">
        <f t="shared" si="28"/>
        <v>1.5360000000000014</v>
      </c>
      <c r="L91" s="2"/>
      <c r="M91" s="2"/>
      <c r="N91" s="2"/>
      <c r="O91" s="2">
        <v>150</v>
      </c>
      <c r="P91" s="2">
        <f t="shared" si="29"/>
        <v>41.0672</v>
      </c>
      <c r="Q91" s="11">
        <f>10*P91-O91-F91-N91</f>
        <v>165.55200000000002</v>
      </c>
      <c r="R91" s="11">
        <f t="shared" si="24"/>
        <v>165.55200000000002</v>
      </c>
      <c r="S91" s="11"/>
      <c r="T91" s="2"/>
      <c r="U91" s="2">
        <f t="shared" si="25"/>
        <v>10</v>
      </c>
      <c r="V91" s="2">
        <f t="shared" si="30"/>
        <v>5.9687536525499674</v>
      </c>
      <c r="W91" s="2">
        <v>32.804400000000001</v>
      </c>
      <c r="X91" s="2">
        <v>12.840400000000001</v>
      </c>
      <c r="Y91" s="2">
        <v>30.276800000000001</v>
      </c>
      <c r="Z91" s="2">
        <v>37.331400000000002</v>
      </c>
      <c r="AA91" s="2">
        <v>31.7254</v>
      </c>
      <c r="AB91" s="2">
        <v>30.314599999999999</v>
      </c>
      <c r="AC91" s="2" t="s">
        <v>50</v>
      </c>
      <c r="AD91" s="2">
        <f t="shared" si="26"/>
        <v>166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7" t="s">
        <v>132</v>
      </c>
      <c r="B92" s="7" t="s">
        <v>33</v>
      </c>
      <c r="C92" s="7">
        <v>71</v>
      </c>
      <c r="D92" s="16">
        <v>750</v>
      </c>
      <c r="E92" s="9">
        <v>335</v>
      </c>
      <c r="F92" s="9">
        <v>425</v>
      </c>
      <c r="G92" s="8">
        <v>0</v>
      </c>
      <c r="H92" s="7">
        <v>40</v>
      </c>
      <c r="I92" s="7" t="s">
        <v>53</v>
      </c>
      <c r="J92" s="7">
        <v>353</v>
      </c>
      <c r="K92" s="7">
        <f t="shared" si="28"/>
        <v>-18</v>
      </c>
      <c r="L92" s="7"/>
      <c r="M92" s="7"/>
      <c r="N92" s="7"/>
      <c r="O92" s="7"/>
      <c r="P92" s="7">
        <f t="shared" si="29"/>
        <v>67</v>
      </c>
      <c r="Q92" s="12"/>
      <c r="R92" s="12"/>
      <c r="S92" s="12"/>
      <c r="T92" s="7"/>
      <c r="U92" s="7">
        <f t="shared" ref="U92:U95" si="31">(F92+N92+O92+Q92)/P92</f>
        <v>6.3432835820895521</v>
      </c>
      <c r="V92" s="7">
        <f t="shared" si="30"/>
        <v>6.3432835820895521</v>
      </c>
      <c r="W92" s="7">
        <v>69.400000000000006</v>
      </c>
      <c r="X92" s="7">
        <v>38</v>
      </c>
      <c r="Y92" s="7">
        <v>76</v>
      </c>
      <c r="Z92" s="7">
        <v>81</v>
      </c>
      <c r="AA92" s="7">
        <v>63.6</v>
      </c>
      <c r="AB92" s="7">
        <v>50.4</v>
      </c>
      <c r="AC92" s="19" t="s">
        <v>133</v>
      </c>
      <c r="AD92" s="7">
        <f t="shared" ref="AD92:AD95" si="32">ROUND(Q92*G92,0)</f>
        <v>0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 t="s">
        <v>134</v>
      </c>
      <c r="B93" s="2" t="s">
        <v>33</v>
      </c>
      <c r="C93" s="2">
        <v>373</v>
      </c>
      <c r="D93" s="2">
        <v>150</v>
      </c>
      <c r="E93" s="2">
        <v>260</v>
      </c>
      <c r="F93" s="2">
        <v>225</v>
      </c>
      <c r="G93" s="3">
        <v>0.35</v>
      </c>
      <c r="H93" s="2">
        <v>50</v>
      </c>
      <c r="I93" s="2" t="s">
        <v>34</v>
      </c>
      <c r="J93" s="2">
        <v>259</v>
      </c>
      <c r="K93" s="2">
        <f t="shared" si="28"/>
        <v>1</v>
      </c>
      <c r="L93" s="2"/>
      <c r="M93" s="2"/>
      <c r="N93" s="2"/>
      <c r="O93" s="2">
        <v>300</v>
      </c>
      <c r="P93" s="2">
        <f t="shared" si="29"/>
        <v>52</v>
      </c>
      <c r="Q93" s="11">
        <f t="shared" ref="Q93:Q94" si="33">11*P93-O93-F93-N93</f>
        <v>47</v>
      </c>
      <c r="R93" s="11">
        <f t="shared" ref="R93:R94" si="34">Q93</f>
        <v>47</v>
      </c>
      <c r="S93" s="11"/>
      <c r="T93" s="2"/>
      <c r="U93" s="2">
        <f t="shared" ref="U93:U94" si="35">(F93+N93+O93+R93)/P93</f>
        <v>11</v>
      </c>
      <c r="V93" s="2">
        <f t="shared" si="30"/>
        <v>10.096153846153847</v>
      </c>
      <c r="W93" s="2">
        <v>56</v>
      </c>
      <c r="X93" s="2">
        <v>17.2</v>
      </c>
      <c r="Y93" s="2">
        <v>51.8</v>
      </c>
      <c r="Z93" s="2">
        <v>56.8</v>
      </c>
      <c r="AA93" s="2">
        <v>27.8</v>
      </c>
      <c r="AB93" s="2">
        <v>13.6</v>
      </c>
      <c r="AC93" s="2"/>
      <c r="AD93" s="2">
        <f t="shared" ref="AD93:AD94" si="36">ROUND(R93*G93,0)</f>
        <v>16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135</v>
      </c>
      <c r="B94" s="2" t="s">
        <v>33</v>
      </c>
      <c r="C94" s="2">
        <v>164</v>
      </c>
      <c r="D94" s="2">
        <v>90</v>
      </c>
      <c r="E94" s="2">
        <v>126</v>
      </c>
      <c r="F94" s="2">
        <v>128</v>
      </c>
      <c r="G94" s="3">
        <v>0.45</v>
      </c>
      <c r="H94" s="2">
        <v>40</v>
      </c>
      <c r="I94" s="2" t="s">
        <v>34</v>
      </c>
      <c r="J94" s="2">
        <v>138</v>
      </c>
      <c r="K94" s="2">
        <f t="shared" si="28"/>
        <v>-12</v>
      </c>
      <c r="L94" s="2"/>
      <c r="M94" s="2"/>
      <c r="N94" s="2"/>
      <c r="O94" s="2">
        <v>60</v>
      </c>
      <c r="P94" s="2">
        <f t="shared" si="29"/>
        <v>25.2</v>
      </c>
      <c r="Q94" s="11">
        <f t="shared" si="33"/>
        <v>89.199999999999989</v>
      </c>
      <c r="R94" s="11">
        <f t="shared" si="34"/>
        <v>89.199999999999989</v>
      </c>
      <c r="S94" s="11"/>
      <c r="T94" s="2"/>
      <c r="U94" s="2">
        <f t="shared" si="35"/>
        <v>11</v>
      </c>
      <c r="V94" s="2">
        <f t="shared" si="30"/>
        <v>7.4603174603174605</v>
      </c>
      <c r="W94" s="2">
        <v>22.6</v>
      </c>
      <c r="X94" s="2">
        <v>2.6</v>
      </c>
      <c r="Y94" s="2">
        <v>21</v>
      </c>
      <c r="Z94" s="2">
        <v>25.6</v>
      </c>
      <c r="AA94" s="2">
        <v>0</v>
      </c>
      <c r="AB94" s="2">
        <v>0</v>
      </c>
      <c r="AC94" s="2"/>
      <c r="AD94" s="2">
        <f t="shared" si="36"/>
        <v>40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14" t="s">
        <v>136</v>
      </c>
      <c r="B95" s="14" t="s">
        <v>36</v>
      </c>
      <c r="C95" s="14"/>
      <c r="D95" s="14"/>
      <c r="E95" s="14"/>
      <c r="F95" s="14"/>
      <c r="G95" s="15">
        <v>0</v>
      </c>
      <c r="H95" s="14">
        <v>45</v>
      </c>
      <c r="I95" s="14" t="s">
        <v>34</v>
      </c>
      <c r="J95" s="14"/>
      <c r="K95" s="14">
        <f t="shared" si="28"/>
        <v>0</v>
      </c>
      <c r="L95" s="14"/>
      <c r="M95" s="14"/>
      <c r="N95" s="14"/>
      <c r="O95" s="14"/>
      <c r="P95" s="14">
        <f t="shared" si="29"/>
        <v>0</v>
      </c>
      <c r="Q95" s="18"/>
      <c r="R95" s="18"/>
      <c r="S95" s="18"/>
      <c r="T95" s="14"/>
      <c r="U95" s="14" t="e">
        <f t="shared" si="31"/>
        <v>#DIV/0!</v>
      </c>
      <c r="V95" s="14" t="e">
        <f t="shared" si="30"/>
        <v>#DIV/0!</v>
      </c>
      <c r="W95" s="14">
        <v>0</v>
      </c>
      <c r="X95" s="14">
        <v>-0.53800000000000003</v>
      </c>
      <c r="Y95" s="14">
        <v>-0.53800000000000003</v>
      </c>
      <c r="Z95" s="14">
        <v>0.35399999999999998</v>
      </c>
      <c r="AA95" s="14">
        <v>0.64800000000000002</v>
      </c>
      <c r="AB95" s="14">
        <v>1.9503999999999999</v>
      </c>
      <c r="AC95" s="14" t="s">
        <v>104</v>
      </c>
      <c r="AD95" s="14">
        <f t="shared" si="32"/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17" t="s">
        <v>137</v>
      </c>
      <c r="B96" s="2" t="s">
        <v>33</v>
      </c>
      <c r="C96" s="2"/>
      <c r="D96" s="2"/>
      <c r="E96" s="2"/>
      <c r="F96" s="2"/>
      <c r="G96" s="3">
        <v>0.11</v>
      </c>
      <c r="H96" s="2">
        <v>150</v>
      </c>
      <c r="I96" s="2" t="s">
        <v>69</v>
      </c>
      <c r="J96" s="2"/>
      <c r="K96" s="2">
        <f t="shared" si="28"/>
        <v>0</v>
      </c>
      <c r="L96" s="2"/>
      <c r="M96" s="2"/>
      <c r="N96" s="2"/>
      <c r="O96" s="2">
        <v>50</v>
      </c>
      <c r="P96" s="2">
        <f t="shared" si="29"/>
        <v>0</v>
      </c>
      <c r="Q96" s="11"/>
      <c r="R96" s="11">
        <f t="shared" ref="R96:R98" si="37">Q96</f>
        <v>0</v>
      </c>
      <c r="S96" s="11"/>
      <c r="T96" s="2"/>
      <c r="U96" s="2" t="e">
        <f t="shared" ref="U96:U98" si="38">(F96+N96+O96+R96)/P96</f>
        <v>#DIV/0!</v>
      </c>
      <c r="V96" s="2" t="e">
        <f t="shared" si="30"/>
        <v>#DIV/0!</v>
      </c>
      <c r="W96" s="2">
        <v>0</v>
      </c>
      <c r="X96" s="2">
        <v>-0.8</v>
      </c>
      <c r="Y96" s="2">
        <v>-1</v>
      </c>
      <c r="Z96" s="2">
        <v>-0.2</v>
      </c>
      <c r="AA96" s="2">
        <v>0</v>
      </c>
      <c r="AB96" s="2">
        <v>0</v>
      </c>
      <c r="AC96" s="2" t="s">
        <v>138</v>
      </c>
      <c r="AD96" s="2">
        <f t="shared" ref="AD96:AD98" si="39">ROUND(R96*G96,0)</f>
        <v>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139</v>
      </c>
      <c r="B97" s="2" t="s">
        <v>33</v>
      </c>
      <c r="C97" s="2"/>
      <c r="D97" s="2">
        <v>40</v>
      </c>
      <c r="E97" s="2">
        <v>4</v>
      </c>
      <c r="F97" s="2">
        <v>36</v>
      </c>
      <c r="G97" s="3">
        <v>0.4</v>
      </c>
      <c r="H97" s="2">
        <v>55</v>
      </c>
      <c r="I97" s="2" t="s">
        <v>34</v>
      </c>
      <c r="J97" s="2">
        <v>13</v>
      </c>
      <c r="K97" s="2">
        <f t="shared" si="28"/>
        <v>-9</v>
      </c>
      <c r="L97" s="2"/>
      <c r="M97" s="2"/>
      <c r="N97" s="2"/>
      <c r="O97" s="2">
        <v>0</v>
      </c>
      <c r="P97" s="2">
        <f t="shared" si="29"/>
        <v>0.8</v>
      </c>
      <c r="Q97" s="11"/>
      <c r="R97" s="11">
        <f t="shared" si="37"/>
        <v>0</v>
      </c>
      <c r="S97" s="11"/>
      <c r="T97" s="2"/>
      <c r="U97" s="2">
        <f t="shared" si="38"/>
        <v>45</v>
      </c>
      <c r="V97" s="2">
        <f t="shared" si="30"/>
        <v>45</v>
      </c>
      <c r="W97" s="2">
        <v>0.2</v>
      </c>
      <c r="X97" s="2">
        <v>2.2000000000000002</v>
      </c>
      <c r="Y97" s="2">
        <v>3.2</v>
      </c>
      <c r="Z97" s="2">
        <v>5.8</v>
      </c>
      <c r="AA97" s="2">
        <v>5.4</v>
      </c>
      <c r="AB97" s="2">
        <v>1.6</v>
      </c>
      <c r="AC97" s="2"/>
      <c r="AD97" s="2">
        <f t="shared" si="39"/>
        <v>0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140</v>
      </c>
      <c r="B98" s="2" t="s">
        <v>33</v>
      </c>
      <c r="C98" s="2"/>
      <c r="D98" s="2">
        <v>60</v>
      </c>
      <c r="E98" s="2">
        <v>22</v>
      </c>
      <c r="F98" s="2">
        <v>38</v>
      </c>
      <c r="G98" s="3">
        <v>0.1</v>
      </c>
      <c r="H98" s="2">
        <v>60</v>
      </c>
      <c r="I98" s="2" t="s">
        <v>34</v>
      </c>
      <c r="J98" s="2">
        <v>19</v>
      </c>
      <c r="K98" s="2">
        <f t="shared" si="28"/>
        <v>3</v>
      </c>
      <c r="L98" s="2"/>
      <c r="M98" s="2"/>
      <c r="N98" s="2"/>
      <c r="O98" s="2">
        <v>0</v>
      </c>
      <c r="P98" s="2">
        <f t="shared" si="29"/>
        <v>4.4000000000000004</v>
      </c>
      <c r="Q98" s="11">
        <f t="shared" ref="Q98" si="40">11*P98-O98-F98-N98</f>
        <v>10.400000000000006</v>
      </c>
      <c r="R98" s="11">
        <f t="shared" si="37"/>
        <v>10.400000000000006</v>
      </c>
      <c r="S98" s="11"/>
      <c r="T98" s="2"/>
      <c r="U98" s="2">
        <f t="shared" si="38"/>
        <v>11</v>
      </c>
      <c r="V98" s="2">
        <f t="shared" si="30"/>
        <v>8.6363636363636349</v>
      </c>
      <c r="W98" s="2">
        <v>3.6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 t="s">
        <v>57</v>
      </c>
      <c r="AD98" s="2">
        <f t="shared" si="39"/>
        <v>1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</sheetData>
  <autoFilter ref="A3:AD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2024-06-06T12:46:00Z</dcterms:created>
  <dcterms:modified xsi:type="dcterms:W3CDTF">2024-06-07T07:32:44Z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516E9C9D1BBC44A0B51396F49286DFD1_13</vt:lpwstr>
  </property>
  <property fmtid="{D5CDD505-2E9C-101B-9397-08002B2CF9AE}" pid="3" name="KSOProductBuildVer">
    <vt:lpwstr>1049-12.2.0.17119</vt:lpwstr>
  </property>
</Properties>
</file>