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C4E73C2-5848-4B8E-B425-295FAB591D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X409" i="1" s="1"/>
  <c r="O406" i="1"/>
  <c r="W404" i="1"/>
  <c r="W403" i="1"/>
  <c r="BN402" i="1"/>
  <c r="BL402" i="1"/>
  <c r="X402" i="1"/>
  <c r="BO402" i="1" s="1"/>
  <c r="O402" i="1"/>
  <c r="BO401" i="1"/>
  <c r="BN401" i="1"/>
  <c r="BM401" i="1"/>
  <c r="BL401" i="1"/>
  <c r="Y401" i="1"/>
  <c r="X401" i="1"/>
  <c r="O401" i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X403" i="1" s="1"/>
  <c r="O390" i="1"/>
  <c r="W388" i="1"/>
  <c r="W387" i="1"/>
  <c r="BN386" i="1"/>
  <c r="BL386" i="1"/>
  <c r="X386" i="1"/>
  <c r="BO386" i="1" s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BO374" i="1" s="1"/>
  <c r="O374" i="1"/>
  <c r="BO373" i="1"/>
  <c r="BN373" i="1"/>
  <c r="BM373" i="1"/>
  <c r="BL373" i="1"/>
  <c r="Y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X345" i="1" s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O334" i="1" s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555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X289" i="1" s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X278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X252" i="1" s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X236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X221" i="1" s="1"/>
  <c r="O215" i="1"/>
  <c r="BO214" i="1"/>
  <c r="BN214" i="1"/>
  <c r="BM214" i="1"/>
  <c r="BL214" i="1"/>
  <c r="Y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X210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X202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X179" i="1" s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X167" i="1" s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X147" i="1" s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0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5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24" i="1"/>
  <c r="W549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W545" i="1" l="1"/>
  <c r="Y334" i="1"/>
  <c r="BM334" i="1"/>
  <c r="H9" i="1"/>
  <c r="A10" i="1"/>
  <c r="B555" i="1"/>
  <c r="W546" i="1"/>
  <c r="W547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55" i="1"/>
  <c r="Y58" i="1"/>
  <c r="Y61" i="1" s="1"/>
  <c r="BM58" i="1"/>
  <c r="BO58" i="1"/>
  <c r="X62" i="1"/>
  <c r="E555" i="1"/>
  <c r="Y66" i="1"/>
  <c r="Y86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X131" i="1"/>
  <c r="Y124" i="1"/>
  <c r="BM124" i="1"/>
  <c r="Y126" i="1"/>
  <c r="BM126" i="1"/>
  <c r="Y128" i="1"/>
  <c r="BM128" i="1"/>
  <c r="BO137" i="1"/>
  <c r="BM137" i="1"/>
  <c r="Y137" i="1"/>
  <c r="BO152" i="1"/>
  <c r="BM152" i="1"/>
  <c r="Y152" i="1"/>
  <c r="Y160" i="1" s="1"/>
  <c r="BO156" i="1"/>
  <c r="BM156" i="1"/>
  <c r="Y156" i="1"/>
  <c r="X160" i="1"/>
  <c r="F9" i="1"/>
  <c r="J9" i="1"/>
  <c r="X53" i="1"/>
  <c r="X86" i="1"/>
  <c r="Y130" i="1"/>
  <c r="X130" i="1"/>
  <c r="BO135" i="1"/>
  <c r="BM135" i="1"/>
  <c r="X546" i="1" s="1"/>
  <c r="Y135" i="1"/>
  <c r="Y139" i="1" s="1"/>
  <c r="X139" i="1"/>
  <c r="Y147" i="1"/>
  <c r="BO145" i="1"/>
  <c r="BM145" i="1"/>
  <c r="Y145" i="1"/>
  <c r="BO154" i="1"/>
  <c r="BM154" i="1"/>
  <c r="Y154" i="1"/>
  <c r="BO158" i="1"/>
  <c r="BM158" i="1"/>
  <c r="Y158" i="1"/>
  <c r="F555" i="1"/>
  <c r="X140" i="1"/>
  <c r="G555" i="1"/>
  <c r="X148" i="1"/>
  <c r="H555" i="1"/>
  <c r="X161" i="1"/>
  <c r="I555" i="1"/>
  <c r="Y165" i="1"/>
  <c r="Y166" i="1" s="1"/>
  <c r="BM165" i="1"/>
  <c r="BO165" i="1"/>
  <c r="X166" i="1"/>
  <c r="Y169" i="1"/>
  <c r="Y171" i="1" s="1"/>
  <c r="BM169" i="1"/>
  <c r="BO169" i="1"/>
  <c r="X172" i="1"/>
  <c r="Y175" i="1"/>
  <c r="Y178" i="1" s="1"/>
  <c r="BM175" i="1"/>
  <c r="BO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X201" i="1"/>
  <c r="Y204" i="1"/>
  <c r="BM204" i="1"/>
  <c r="BO204" i="1"/>
  <c r="Y206" i="1"/>
  <c r="BM206" i="1"/>
  <c r="Y207" i="1"/>
  <c r="BM207" i="1"/>
  <c r="X211" i="1"/>
  <c r="J555" i="1"/>
  <c r="Y215" i="1"/>
  <c r="Y220" i="1" s="1"/>
  <c r="BM215" i="1"/>
  <c r="BO215" i="1"/>
  <c r="Y217" i="1"/>
  <c r="BM217" i="1"/>
  <c r="Y219" i="1"/>
  <c r="BM219" i="1"/>
  <c r="X220" i="1"/>
  <c r="Y223" i="1"/>
  <c r="Y225" i="1" s="1"/>
  <c r="BM223" i="1"/>
  <c r="BO223" i="1"/>
  <c r="X226" i="1"/>
  <c r="Y230" i="1"/>
  <c r="Y235" i="1" s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Y259" i="1" s="1"/>
  <c r="BM255" i="1"/>
  <c r="BO255" i="1"/>
  <c r="Y257" i="1"/>
  <c r="BM257" i="1"/>
  <c r="X260" i="1"/>
  <c r="X272" i="1"/>
  <c r="Y263" i="1"/>
  <c r="BM263" i="1"/>
  <c r="Y265" i="1"/>
  <c r="BM265" i="1"/>
  <c r="X271" i="1"/>
  <c r="Y277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BO349" i="1"/>
  <c r="BM349" i="1"/>
  <c r="Y349" i="1"/>
  <c r="N555" i="1"/>
  <c r="L555" i="1"/>
  <c r="X253" i="1"/>
  <c r="BO267" i="1"/>
  <c r="BM267" i="1"/>
  <c r="BO269" i="1"/>
  <c r="BM269" i="1"/>
  <c r="Y269" i="1"/>
  <c r="Y271" i="1" s="1"/>
  <c r="X284" i="1"/>
  <c r="BO280" i="1"/>
  <c r="BM280" i="1"/>
  <c r="Y280" i="1"/>
  <c r="Y283" i="1" s="1"/>
  <c r="X283" i="1"/>
  <c r="Y289" i="1"/>
  <c r="BO287" i="1"/>
  <c r="BM287" i="1"/>
  <c r="Y287" i="1"/>
  <c r="BO296" i="1"/>
  <c r="BM296" i="1"/>
  <c r="Y296" i="1"/>
  <c r="Y300" i="1" s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BO344" i="1"/>
  <c r="BM344" i="1"/>
  <c r="Y344" i="1"/>
  <c r="X346" i="1"/>
  <c r="X352" i="1"/>
  <c r="BO348" i="1"/>
  <c r="BM348" i="1"/>
  <c r="Y348" i="1"/>
  <c r="Y351" i="1" s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S555" i="1"/>
  <c r="X301" i="1"/>
  <c r="Q555" i="1"/>
  <c r="X339" i="1"/>
  <c r="R555" i="1"/>
  <c r="Y360" i="1"/>
  <c r="Y364" i="1" s="1"/>
  <c r="BM360" i="1"/>
  <c r="Y362" i="1"/>
  <c r="BM362" i="1"/>
  <c r="X365" i="1"/>
  <c r="Y368" i="1"/>
  <c r="Y369" i="1" s="1"/>
  <c r="BM368" i="1"/>
  <c r="Y372" i="1"/>
  <c r="Y376" i="1" s="1"/>
  <c r="BM372" i="1"/>
  <c r="BO372" i="1"/>
  <c r="Y374" i="1"/>
  <c r="BM374" i="1"/>
  <c r="Y386" i="1"/>
  <c r="Y387" i="1" s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Y409" i="1" s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Y419" i="1" s="1"/>
  <c r="X425" i="1"/>
  <c r="BO429" i="1"/>
  <c r="BM429" i="1"/>
  <c r="Y429" i="1"/>
  <c r="BO433" i="1"/>
  <c r="BM433" i="1"/>
  <c r="Y433" i="1"/>
  <c r="Y435" i="1" s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338" i="1" l="1"/>
  <c r="X547" i="1"/>
  <c r="X548" i="1" s="1"/>
  <c r="X545" i="1"/>
  <c r="Y536" i="1"/>
  <c r="X549" i="1"/>
  <c r="Y487" i="1"/>
  <c r="Y473" i="1"/>
  <c r="Y403" i="1"/>
  <c r="Y511" i="1"/>
  <c r="Y451" i="1"/>
  <c r="Y345" i="1"/>
  <c r="Y252" i="1"/>
  <c r="Y210" i="1"/>
  <c r="Y201" i="1"/>
  <c r="Y120" i="1"/>
  <c r="Y103" i="1"/>
  <c r="Y34" i="1"/>
  <c r="Y550" i="1" s="1"/>
  <c r="W548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<sst xmlns="http://schemas.openxmlformats.org/spreadsheetml/2006/main" count="2379" uniqueCount="789">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</sst>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2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65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7" t="s">
        <v>8</v>
      </c>
      <c r="B5" s="528"/>
      <c r="C5" s="529"/>
      <c r="D5" s="419"/>
      <c r="E5" s="421"/>
      <c r="F5" s="723" t="s">
        <v>9</v>
      </c>
      <c r="G5" s="529"/>
      <c r="H5" s="419"/>
      <c r="I5" s="420"/>
      <c r="J5" s="420"/>
      <c r="K5" s="420"/>
      <c r="L5" s="421"/>
      <c r="M5" s="58"/>
      <c r="O5" s="24" t="s">
        <v>10</v>
      </c>
      <c r="P5" s="762">
        <v>45444</v>
      </c>
      <c r="Q5" s="543"/>
      <c r="S5" s="616" t="s">
        <v>11</v>
      </c>
      <c r="T5" s="438"/>
      <c r="U5" s="548" t="s">
        <v>12</v>
      </c>
      <c r="V5" s="543"/>
      <c r="AA5" s="51"/>
      <c r="AB5" s="51"/>
      <c r="AC5" s="51"/>
    </row>
    <row r="6" spans="1:30" s="373" customFormat="1" ht="24" customHeight="1" x14ac:dyDescent="0.2">
      <c r="A6" s="527" t="s">
        <v>13</v>
      </c>
      <c r="B6" s="528"/>
      <c r="C6" s="529"/>
      <c r="D6" s="689" t="s">
        <v>14</v>
      </c>
      <c r="E6" s="690"/>
      <c r="F6" s="690"/>
      <c r="G6" s="690"/>
      <c r="H6" s="690"/>
      <c r="I6" s="690"/>
      <c r="J6" s="690"/>
      <c r="K6" s="690"/>
      <c r="L6" s="543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7" t="s">
        <v>16</v>
      </c>
      <c r="T6" s="438"/>
      <c r="U6" s="683" t="s">
        <v>17</v>
      </c>
      <c r="V6" s="459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02" t="str">
        <f>IFERROR(VLOOKUP(DeliveryAddress,Table,3,0),1)</f>
        <v>5</v>
      </c>
      <c r="E7" s="603"/>
      <c r="F7" s="603"/>
      <c r="G7" s="603"/>
      <c r="H7" s="603"/>
      <c r="I7" s="603"/>
      <c r="J7" s="603"/>
      <c r="K7" s="603"/>
      <c r="L7" s="569"/>
      <c r="M7" s="60"/>
      <c r="O7" s="24"/>
      <c r="P7" s="42"/>
      <c r="Q7" s="42"/>
      <c r="S7" s="391"/>
      <c r="T7" s="438"/>
      <c r="U7" s="684"/>
      <c r="V7" s="685"/>
      <c r="AA7" s="51"/>
      <c r="AB7" s="51"/>
      <c r="AC7" s="51"/>
    </row>
    <row r="8" spans="1:30" s="373" customFormat="1" ht="25.5" customHeight="1" x14ac:dyDescent="0.2">
      <c r="A8" s="770" t="s">
        <v>18</v>
      </c>
      <c r="B8" s="410"/>
      <c r="C8" s="411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1"/>
      <c r="T8" s="438"/>
      <c r="U8" s="684"/>
      <c r="V8" s="685"/>
      <c r="AA8" s="51"/>
      <c r="AB8" s="51"/>
      <c r="AC8" s="51"/>
    </row>
    <row r="9" spans="1:30" s="373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0"/>
      <c r="E9" s="551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551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1"/>
      <c r="L9" s="551"/>
      <c r="M9" s="371"/>
      <c r="O9" s="26" t="s">
        <v>20</v>
      </c>
      <c r="P9" s="534"/>
      <c r="Q9" s="535"/>
      <c r="S9" s="391"/>
      <c r="T9" s="438"/>
      <c r="U9" s="686"/>
      <c r="V9" s="687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0"/>
      <c r="E10" s="551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27"/>
      <c r="Q10" s="62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6" t="s">
        <v>28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9"/>
      <c r="M12" s="62"/>
      <c r="O12" s="24" t="s">
        <v>29</v>
      </c>
      <c r="P12" s="568"/>
      <c r="Q12" s="569"/>
      <c r="R12" s="23"/>
      <c r="T12" s="24"/>
      <c r="U12" s="498"/>
      <c r="V12" s="391"/>
      <c r="AA12" s="51"/>
      <c r="AB12" s="51"/>
      <c r="AC12" s="51"/>
    </row>
    <row r="13" spans="1:30" s="373" customFormat="1" ht="23.25" customHeight="1" x14ac:dyDescent="0.2">
      <c r="A13" s="716" t="s">
        <v>30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9"/>
      <c r="M13" s="62"/>
      <c r="N13" s="26"/>
      <c r="O13" s="26" t="s">
        <v>31</v>
      </c>
      <c r="P13" s="612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6" t="s">
        <v>32</v>
      </c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9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7" t="s">
        <v>33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9"/>
      <c r="M15" s="63"/>
      <c r="O15" s="522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0" t="s">
        <v>35</v>
      </c>
      <c r="B17" s="430" t="s">
        <v>36</v>
      </c>
      <c r="C17" s="549" t="s">
        <v>37</v>
      </c>
      <c r="D17" s="430" t="s">
        <v>38</v>
      </c>
      <c r="E17" s="46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65"/>
      <c r="Q17" s="465"/>
      <c r="R17" s="465"/>
      <c r="S17" s="466"/>
      <c r="T17" s="754" t="s">
        <v>49</v>
      </c>
      <c r="U17" s="529"/>
      <c r="V17" s="430" t="s">
        <v>50</v>
      </c>
      <c r="W17" s="430" t="s">
        <v>51</v>
      </c>
      <c r="X17" s="780" t="s">
        <v>52</v>
      </c>
      <c r="Y17" s="430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53" t="s">
        <v>57</v>
      </c>
    </row>
    <row r="18" spans="1:67" ht="14.25" customHeight="1" x14ac:dyDescent="0.2">
      <c r="A18" s="431"/>
      <c r="B18" s="431"/>
      <c r="C18" s="431"/>
      <c r="D18" s="467"/>
      <c r="E18" s="469"/>
      <c r="F18" s="431"/>
      <c r="G18" s="431"/>
      <c r="H18" s="431"/>
      <c r="I18" s="431"/>
      <c r="J18" s="431"/>
      <c r="K18" s="431"/>
      <c r="L18" s="431"/>
      <c r="M18" s="431"/>
      <c r="N18" s="431"/>
      <c r="O18" s="467"/>
      <c r="P18" s="468"/>
      <c r="Q18" s="468"/>
      <c r="R18" s="468"/>
      <c r="S18" s="469"/>
      <c r="T18" s="374" t="s">
        <v>58</v>
      </c>
      <c r="U18" s="374" t="s">
        <v>59</v>
      </c>
      <c r="V18" s="431"/>
      <c r="W18" s="431"/>
      <c r="X18" s="781"/>
      <c r="Y18" s="431"/>
      <c r="Z18" s="647"/>
      <c r="AA18" s="647"/>
      <c r="AB18" s="478"/>
      <c r="AC18" s="479"/>
      <c r="AD18" s="480"/>
      <c r="AE18" s="490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4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5</v>
      </c>
      <c r="X45" s="381">
        <f>IFERROR(IF(W45="",0,CEILING((W45/$H45),1)*$H45),"")</f>
        <v>5</v>
      </c>
      <c r="Y45" s="36">
        <f>IFERROR(IF(X45=0,"",ROUNDUP(X45/H45,0)*0.00753),"")</f>
        <v>0.15060000000000001</v>
      </c>
      <c r="Z45" s="56"/>
      <c r="AA45" s="57"/>
      <c r="AE45" s="64"/>
      <c r="BB45" s="76" t="s">
        <v>90</v>
      </c>
      <c r="BL45" s="64">
        <f>IFERROR(W45*I45/H45,"0")</f>
        <v>9.84</v>
      </c>
      <c r="BM45" s="64">
        <f>IFERROR(X45*I45/H45,"0")</f>
        <v>9.84</v>
      </c>
      <c r="BN45" s="64">
        <f>IFERROR(1/J45*(W45/H45),"0")</f>
        <v>0.12820512820512819</v>
      </c>
      <c r="BO45" s="64">
        <f>IFERROR(1/J45*(X45/H45),"0")</f>
        <v>0.12820512820512819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20</v>
      </c>
      <c r="X46" s="382">
        <f>IFERROR(X45/H45,"0")</f>
        <v>20</v>
      </c>
      <c r="Y46" s="382">
        <f>IFERROR(IF(Y45="",0,Y45),"0")</f>
        <v>0.15060000000000001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5</v>
      </c>
      <c r="X47" s="382">
        <f>IFERROR(SUM(X45:X45),"0")</f>
        <v>5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4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300</v>
      </c>
      <c r="X51" s="381">
        <f>IFERROR(IF(W51="",0,CEILING((W51/$H51),1)*$H51),"")</f>
        <v>302.40000000000003</v>
      </c>
      <c r="Y51" s="36">
        <f>IFERROR(IF(X51=0,"",ROUNDUP(X51/H51,0)*0.02175),"")</f>
        <v>0.60899999999999999</v>
      </c>
      <c r="Z51" s="56"/>
      <c r="AA51" s="57"/>
      <c r="AE51" s="64"/>
      <c r="BB51" s="77" t="s">
        <v>1</v>
      </c>
      <c r="BL51" s="64">
        <f>IFERROR(W51*I51/H51,"0")</f>
        <v>313.33333333333331</v>
      </c>
      <c r="BM51" s="64">
        <f>IFERROR(X51*I51/H51,"0")</f>
        <v>315.83999999999997</v>
      </c>
      <c r="BN51" s="64">
        <f>IFERROR(1/J51*(W51/H51),"0")</f>
        <v>0.49603174603174593</v>
      </c>
      <c r="BO51" s="64">
        <f>IFERROR(1/J51*(X51/H51),"0")</f>
        <v>0.5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27.777777777777775</v>
      </c>
      <c r="X53" s="382">
        <f>IFERROR(X51/H51,"0")+IFERROR(X52/H52,"0")</f>
        <v>28</v>
      </c>
      <c r="Y53" s="382">
        <f>IFERROR(IF(Y51="",0,Y51),"0")+IFERROR(IF(Y52="",0,Y52),"0")</f>
        <v>0.60899999999999999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300</v>
      </c>
      <c r="X54" s="382">
        <f>IFERROR(SUM(X51:X52),"0")</f>
        <v>302.40000000000003</v>
      </c>
      <c r="Y54" s="37"/>
      <c r="Z54" s="383"/>
      <c r="AA54" s="383"/>
    </row>
    <row r="55" spans="1:67" ht="16.5" customHeight="1" x14ac:dyDescent="0.25">
      <c r="A55" s="444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200</v>
      </c>
      <c r="X57" s="381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64"/>
      <c r="BB57" s="79" t="s">
        <v>1</v>
      </c>
      <c r="BL57" s="64">
        <f>IFERROR(W57*I57/H57,"0")</f>
        <v>208.88888888888889</v>
      </c>
      <c r="BM57" s="64">
        <f>IFERROR(X57*I57/H57,"0")</f>
        <v>214.32</v>
      </c>
      <c r="BN57" s="64">
        <f>IFERROR(1/J57*(W57/H57),"0")</f>
        <v>0.3306878306878307</v>
      </c>
      <c r="BO57" s="64">
        <f>IFERROR(1/J57*(X57/H57),"0")</f>
        <v>0.33928571428571425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18.518518518518519</v>
      </c>
      <c r="X61" s="382">
        <f>IFERROR(X57/H57,"0")+IFERROR(X58/H58,"0")+IFERROR(X59/H59,"0")+IFERROR(X60/H60,"0")</f>
        <v>19</v>
      </c>
      <c r="Y61" s="382">
        <f>IFERROR(IF(Y57="",0,Y57),"0")+IFERROR(IF(Y58="",0,Y58),"0")+IFERROR(IF(Y59="",0,Y59),"0")+IFERROR(IF(Y60="",0,Y60),"0")</f>
        <v>0.41324999999999995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200</v>
      </c>
      <c r="X62" s="382">
        <f>IFERROR(SUM(X57:X60),"0")</f>
        <v>205.20000000000002</v>
      </c>
      <c r="Y62" s="37"/>
      <c r="Z62" s="383"/>
      <c r="AA62" s="383"/>
    </row>
    <row r="63" spans="1:67" ht="16.5" customHeight="1" x14ac:dyDescent="0.25">
      <c r="A63" s="444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500</v>
      </c>
      <c r="X67" s="381">
        <f t="shared" si="6"/>
        <v>507.6</v>
      </c>
      <c r="Y67" s="36">
        <f t="shared" si="7"/>
        <v>1.0222499999999999</v>
      </c>
      <c r="Z67" s="56"/>
      <c r="AA67" s="57"/>
      <c r="AE67" s="64"/>
      <c r="BB67" s="85" t="s">
        <v>1</v>
      </c>
      <c r="BL67" s="64">
        <f t="shared" si="8"/>
        <v>522.22222222222217</v>
      </c>
      <c r="BM67" s="64">
        <f t="shared" si="9"/>
        <v>530.16</v>
      </c>
      <c r="BN67" s="64">
        <f t="shared" si="10"/>
        <v>0.82671957671957652</v>
      </c>
      <c r="BO67" s="64">
        <f t="shared" si="11"/>
        <v>0.83928571428571419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500</v>
      </c>
      <c r="X69" s="381">
        <f t="shared" si="6"/>
        <v>507.6</v>
      </c>
      <c r="Y69" s="36">
        <f t="shared" si="7"/>
        <v>1.0222499999999999</v>
      </c>
      <c r="Z69" s="56"/>
      <c r="AA69" s="57"/>
      <c r="AE69" s="64"/>
      <c r="BB69" s="87" t="s">
        <v>1</v>
      </c>
      <c r="BL69" s="64">
        <f t="shared" si="8"/>
        <v>522.22222222222217</v>
      </c>
      <c r="BM69" s="64">
        <f t="shared" si="9"/>
        <v>530.16</v>
      </c>
      <c r="BN69" s="64">
        <f t="shared" si="10"/>
        <v>0.82671957671957652</v>
      </c>
      <c r="BO69" s="64">
        <f t="shared" si="11"/>
        <v>0.83928571428571419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50</v>
      </c>
      <c r="X83" s="381">
        <f t="shared" si="6"/>
        <v>52.5</v>
      </c>
      <c r="Y83" s="36">
        <f>IFERROR(IF(X83=0,"",ROUNDUP(X83/H83,0)*0.00937),"")</f>
        <v>0.13117999999999999</v>
      </c>
      <c r="Z83" s="56"/>
      <c r="AA83" s="57"/>
      <c r="AE83" s="64"/>
      <c r="BB83" s="101" t="s">
        <v>1</v>
      </c>
      <c r="BL83" s="64">
        <f t="shared" si="8"/>
        <v>53.2</v>
      </c>
      <c r="BM83" s="64">
        <f t="shared" si="9"/>
        <v>55.860000000000007</v>
      </c>
      <c r="BN83" s="64">
        <f t="shared" si="10"/>
        <v>0.11111111111111112</v>
      </c>
      <c r="BO83" s="64">
        <f t="shared" si="11"/>
        <v>0.11666666666666667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105.92592592592591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108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2.1756799999999998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1050</v>
      </c>
      <c r="X87" s="382">
        <f>IFERROR(SUM(X65:X85),"0")</f>
        <v>1067.7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50</v>
      </c>
      <c r="X89" s="381">
        <f>IFERROR(IF(W89="",0,CEILING((W89/$H89),1)*$H89),"")</f>
        <v>54</v>
      </c>
      <c r="Y89" s="36">
        <f>IFERROR(IF(X89=0,"",ROUNDUP(X89/H89,0)*0.02175),"")</f>
        <v>0.10874999999999999</v>
      </c>
      <c r="Z89" s="56"/>
      <c r="AA89" s="57"/>
      <c r="AE89" s="64"/>
      <c r="BB89" s="104" t="s">
        <v>1</v>
      </c>
      <c r="BL89" s="64">
        <f>IFERROR(W89*I89/H89,"0")</f>
        <v>52.222222222222221</v>
      </c>
      <c r="BM89" s="64">
        <f>IFERROR(X89*I89/H89,"0")</f>
        <v>56.4</v>
      </c>
      <c r="BN89" s="64">
        <f>IFERROR(1/J89*(W89/H89),"0")</f>
        <v>9.6450617283950615E-2</v>
      </c>
      <c r="BO89" s="64">
        <f>IFERROR(1/J89*(X89/H89),"0")</f>
        <v>0.10416666666666666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4.6296296296296298</v>
      </c>
      <c r="X93" s="382">
        <f>IFERROR(X89/H89,"0")+IFERROR(X90/H90,"0")+IFERROR(X91/H91,"0")+IFERROR(X92/H92,"0")</f>
        <v>5</v>
      </c>
      <c r="Y93" s="382">
        <f>IFERROR(IF(Y89="",0,Y89),"0")+IFERROR(IF(Y90="",0,Y90),"0")+IFERROR(IF(Y91="",0,Y91),"0")+IFERROR(IF(Y92="",0,Y92),"0")</f>
        <v>0.10874999999999999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50</v>
      </c>
      <c r="X94" s="382">
        <f>IFERROR(SUM(X89:X92),"0")</f>
        <v>54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500</v>
      </c>
      <c r="X106" s="381">
        <f t="shared" ref="X106:X119" si="18">IFERROR(IF(W106="",0,CEILING((W106/$H106),1)*$H106),"")</f>
        <v>504</v>
      </c>
      <c r="Y106" s="36">
        <f>IFERROR(IF(X106=0,"",ROUNDUP(X106/H106,0)*0.02175),"")</f>
        <v>1.3049999999999999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533.57142857142856</v>
      </c>
      <c r="BM106" s="64">
        <f t="shared" ref="BM106:BM119" si="20">IFERROR(X106*I106/H106,"0")</f>
        <v>537.83999999999992</v>
      </c>
      <c r="BN106" s="64">
        <f t="shared" ref="BN106:BN119" si="21">IFERROR(1/J106*(W106/H106),"0")</f>
        <v>1.0629251700680271</v>
      </c>
      <c r="BO106" s="64">
        <f t="shared" ref="BO106:BO119" si="22">IFERROR(1/J106*(X106/H106),"0")</f>
        <v>1.0714285714285714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300</v>
      </c>
      <c r="X112" s="381">
        <f t="shared" si="18"/>
        <v>302.40000000000003</v>
      </c>
      <c r="Y112" s="36">
        <f>IFERROR(IF(X112=0,"",ROUNDUP(X112/H112,0)*0.00753),"")</f>
        <v>0.84336</v>
      </c>
      <c r="Z112" s="56"/>
      <c r="AA112" s="57"/>
      <c r="AE112" s="64"/>
      <c r="BB112" s="121" t="s">
        <v>1</v>
      </c>
      <c r="BL112" s="64">
        <f t="shared" si="19"/>
        <v>330.22222222222223</v>
      </c>
      <c r="BM112" s="64">
        <f t="shared" si="20"/>
        <v>332.86400000000003</v>
      </c>
      <c r="BN112" s="64">
        <f t="shared" si="21"/>
        <v>0.71225071225071213</v>
      </c>
      <c r="BO112" s="64">
        <f t="shared" si="22"/>
        <v>0.71794871794871795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50</v>
      </c>
      <c r="X114" s="381">
        <f t="shared" si="18"/>
        <v>51.48</v>
      </c>
      <c r="Y114" s="36">
        <f t="shared" ref="Y114:Y119" si="23">IFERROR(IF(X114=0,"",ROUNDUP(X114/H114,0)*0.00753),"")</f>
        <v>0.19578000000000001</v>
      </c>
      <c r="Z114" s="56"/>
      <c r="AA114" s="57"/>
      <c r="AE114" s="64"/>
      <c r="BB114" s="123" t="s">
        <v>1</v>
      </c>
      <c r="BL114" s="64">
        <f t="shared" si="19"/>
        <v>57.020202020202021</v>
      </c>
      <c r="BM114" s="64">
        <f t="shared" si="20"/>
        <v>58.707999999999998</v>
      </c>
      <c r="BN114" s="64">
        <f t="shared" si="21"/>
        <v>0.16187516187516188</v>
      </c>
      <c r="BO114" s="64">
        <f t="shared" si="22"/>
        <v>0.16666666666666666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195.88744588744586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198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2.3441399999999999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850</v>
      </c>
      <c r="X121" s="382">
        <f>IFERROR(SUM(X106:X119),"0")</f>
        <v>857.88000000000011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4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500</v>
      </c>
      <c r="X135" s="381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500</v>
      </c>
      <c r="X137" s="381">
        <f>IFERROR(IF(W137="",0,CEILING((W137/$H137),1)*$H137),"")</f>
        <v>502.20000000000005</v>
      </c>
      <c r="Y137" s="36">
        <f>IFERROR(IF(X137=0,"",ROUNDUP(X137/H137,0)*0.00753),"")</f>
        <v>1.4005799999999999</v>
      </c>
      <c r="Z137" s="56"/>
      <c r="AA137" s="57"/>
      <c r="AE137" s="64"/>
      <c r="BB137" s="139" t="s">
        <v>1</v>
      </c>
      <c r="BL137" s="64">
        <f>IFERROR(W137*I137/H137,"0")</f>
        <v>550.37037037037032</v>
      </c>
      <c r="BM137" s="64">
        <f>IFERROR(X137*I137/H137,"0")</f>
        <v>552.79200000000003</v>
      </c>
      <c r="BN137" s="64">
        <f>IFERROR(1/J137*(W137/H137),"0")</f>
        <v>1.1870845204178535</v>
      </c>
      <c r="BO137" s="64">
        <f>IFERROR(1/J137*(X137/H137),"0")</f>
        <v>1.1923076923076923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244.70899470899468</v>
      </c>
      <c r="X139" s="382">
        <f>IFERROR(X134/H134,"0")+IFERROR(X135/H135,"0")+IFERROR(X136/H136,"0")+IFERROR(X137/H137,"0")+IFERROR(X138/H138,"0")</f>
        <v>246</v>
      </c>
      <c r="Y139" s="382">
        <f>IFERROR(IF(Y134="",0,Y134),"0")+IFERROR(IF(Y135="",0,Y135),"0")+IFERROR(IF(Y136="",0,Y136),"0")+IFERROR(IF(Y137="",0,Y137),"0")+IFERROR(IF(Y138="",0,Y138),"0")</f>
        <v>2.7055799999999999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1000</v>
      </c>
      <c r="X140" s="382">
        <f>IFERROR(SUM(X134:X138),"0")</f>
        <v>1006.2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4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4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150</v>
      </c>
      <c r="X153" s="381">
        <f t="shared" si="29"/>
        <v>151.20000000000002</v>
      </c>
      <c r="Y153" s="36">
        <f>IFERROR(IF(X153=0,"",ROUNDUP(X153/H153,0)*0.00753),"")</f>
        <v>0.27107999999999999</v>
      </c>
      <c r="Z153" s="56"/>
      <c r="AA153" s="57"/>
      <c r="AE153" s="64"/>
      <c r="BB153" s="146" t="s">
        <v>1</v>
      </c>
      <c r="BL153" s="64">
        <f t="shared" si="30"/>
        <v>157.14285714285714</v>
      </c>
      <c r="BM153" s="64">
        <f t="shared" si="31"/>
        <v>158.4</v>
      </c>
      <c r="BN153" s="64">
        <f t="shared" si="32"/>
        <v>0.22893772893772893</v>
      </c>
      <c r="BO153" s="64">
        <f t="shared" si="33"/>
        <v>0.23076923076923075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30</v>
      </c>
      <c r="X157" s="381">
        <f t="shared" si="29"/>
        <v>31.5</v>
      </c>
      <c r="Y157" s="36">
        <f>IFERROR(IF(X157=0,"",ROUNDUP(X157/H157,0)*0.00502),"")</f>
        <v>7.5300000000000006E-2</v>
      </c>
      <c r="Z157" s="56"/>
      <c r="AA157" s="57"/>
      <c r="AE157" s="64"/>
      <c r="BB157" s="150" t="s">
        <v>1</v>
      </c>
      <c r="BL157" s="64">
        <f t="shared" si="30"/>
        <v>31.428571428571427</v>
      </c>
      <c r="BM157" s="64">
        <f t="shared" si="31"/>
        <v>33.000000000000007</v>
      </c>
      <c r="BN157" s="64">
        <f t="shared" si="32"/>
        <v>6.1050061050061055E-2</v>
      </c>
      <c r="BO157" s="64">
        <f t="shared" si="33"/>
        <v>6.4102564102564111E-2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50</v>
      </c>
      <c r="X160" s="382">
        <f>IFERROR(X151/H151,"0")+IFERROR(X152/H152,"0")+IFERROR(X153/H153,"0")+IFERROR(X154/H154,"0")+IFERROR(X155/H155,"0")+IFERROR(X156/H156,"0")+IFERROR(X157/H157,"0")+IFERROR(X158/H158,"0")+IFERROR(X159/H159,"0")</f>
        <v>51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0.34638000000000002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180</v>
      </c>
      <c r="X161" s="382">
        <f>IFERROR(SUM(X151:X159),"0")</f>
        <v>182.70000000000002</v>
      </c>
      <c r="Y161" s="37"/>
      <c r="Z161" s="383"/>
      <c r="AA161" s="383"/>
    </row>
    <row r="162" spans="1:67" ht="16.5" customHeight="1" x14ac:dyDescent="0.25">
      <c r="A162" s="444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100</v>
      </c>
      <c r="X174" s="381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100</v>
      </c>
      <c r="X175" s="38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>IFERROR(W175*I175/H175,"0")</f>
        <v>103.88888888888889</v>
      </c>
      <c r="BM175" s="64">
        <f>IFERROR(X175*I175/H175,"0")</f>
        <v>106.59000000000002</v>
      </c>
      <c r="BN175" s="64">
        <f>IFERROR(1/J175*(W175/H175),"0")</f>
        <v>0.15432098765432098</v>
      </c>
      <c r="BO175" s="64">
        <f>IFERROR(1/J175*(X175/H175),"0")</f>
        <v>0.15833333333333333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100</v>
      </c>
      <c r="X176" s="381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59" t="s">
        <v>1</v>
      </c>
      <c r="BL176" s="64">
        <f>IFERROR(W176*I176/H176,"0")</f>
        <v>103.88888888888889</v>
      </c>
      <c r="BM176" s="64">
        <f>IFERROR(X176*I176/H176,"0")</f>
        <v>106.59000000000002</v>
      </c>
      <c r="BN176" s="64">
        <f>IFERROR(1/J176*(W176/H176),"0")</f>
        <v>0.15432098765432098</v>
      </c>
      <c r="BO176" s="64">
        <f>IFERROR(1/J176*(X176/H176),"0")</f>
        <v>0.15833333333333333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250</v>
      </c>
      <c r="X177" s="381">
        <f>IFERROR(IF(W177="",0,CEILING((W177/$H177),1)*$H177),"")</f>
        <v>253.8</v>
      </c>
      <c r="Y177" s="36">
        <f>IFERROR(IF(X177=0,"",ROUNDUP(X177/H177,0)*0.00937),"")</f>
        <v>0.44039</v>
      </c>
      <c r="Z177" s="56"/>
      <c r="AA177" s="57"/>
      <c r="AE177" s="64"/>
      <c r="BB177" s="160" t="s">
        <v>1</v>
      </c>
      <c r="BL177" s="64">
        <f>IFERROR(W177*I177/H177,"0")</f>
        <v>259.72222222222223</v>
      </c>
      <c r="BM177" s="64">
        <f>IFERROR(X177*I177/H177,"0")</f>
        <v>263.67</v>
      </c>
      <c r="BN177" s="64">
        <f>IFERROR(1/J177*(W177/H177),"0")</f>
        <v>0.38580246913580241</v>
      </c>
      <c r="BO177" s="64">
        <f>IFERROR(1/J177*(X177/H177),"0")</f>
        <v>0.39166666666666666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101.85185185185185</v>
      </c>
      <c r="X178" s="382">
        <f>IFERROR(X174/H174,"0")+IFERROR(X175/H175,"0")+IFERROR(X176/H176,"0")+IFERROR(X177/H177,"0")</f>
        <v>104</v>
      </c>
      <c r="Y178" s="382">
        <f>IFERROR(IF(Y174="",0,Y174),"0")+IFERROR(IF(Y175="",0,Y175),"0")+IFERROR(IF(Y176="",0,Y176),"0")+IFERROR(IF(Y177="",0,Y177),"0")</f>
        <v>0.97448000000000001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550</v>
      </c>
      <c r="X179" s="382">
        <f>IFERROR(SUM(X174:X177),"0")</f>
        <v>561.6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200</v>
      </c>
      <c r="X181" s="381">
        <f t="shared" ref="X181:X200" si="34">IFERROR(IF(W181="",0,CEILING((W181/$H181),1)*$H181),"")</f>
        <v>200</v>
      </c>
      <c r="Y181" s="36">
        <f>IFERROR(IF(X181=0,"",ROUNDUP(X181/H181,0)*0.01196),"")</f>
        <v>0.59799999999999998</v>
      </c>
      <c r="Z181" s="56"/>
      <c r="AA181" s="57"/>
      <c r="AE181" s="64"/>
      <c r="BB181" s="161" t="s">
        <v>1</v>
      </c>
      <c r="BL181" s="64">
        <f t="shared" ref="BL181:BL200" si="35">IFERROR(W181*I181/H181,"0")</f>
        <v>220.4</v>
      </c>
      <c r="BM181" s="64">
        <f t="shared" ref="BM181:BM200" si="36">IFERROR(X181*I181/H181,"0")</f>
        <v>220.4</v>
      </c>
      <c r="BN181" s="64">
        <f t="shared" ref="BN181:BN200" si="37">IFERROR(1/J181*(W181/H181),"0")</f>
        <v>0.48076923076923078</v>
      </c>
      <c r="BO181" s="64">
        <f t="shared" ref="BO181:BO200" si="38">IFERROR(1/J181*(X181/H181),"0")</f>
        <v>0.48076923076923078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50</v>
      </c>
      <c r="X183" s="381">
        <f t="shared" si="34"/>
        <v>52</v>
      </c>
      <c r="Y183" s="36">
        <f>IFERROR(IF(X183=0,"",ROUNDUP(X183/H183,0)*0.01196),"")</f>
        <v>0.15548000000000001</v>
      </c>
      <c r="Z183" s="56"/>
      <c r="AA183" s="57"/>
      <c r="AE183" s="64"/>
      <c r="BB183" s="163" t="s">
        <v>1</v>
      </c>
      <c r="BL183" s="64">
        <f t="shared" si="35"/>
        <v>55.1</v>
      </c>
      <c r="BM183" s="64">
        <f t="shared" si="36"/>
        <v>57.304000000000002</v>
      </c>
      <c r="BN183" s="64">
        <f t="shared" si="37"/>
        <v>0.1201923076923077</v>
      </c>
      <c r="BO183" s="64">
        <f t="shared" si="38"/>
        <v>0.125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400</v>
      </c>
      <c r="X187" s="381">
        <f t="shared" si="34"/>
        <v>400.2</v>
      </c>
      <c r="Y187" s="36">
        <f>IFERROR(IF(X187=0,"",ROUNDUP(X187/H187,0)*0.02175),"")</f>
        <v>1.0004999999999999</v>
      </c>
      <c r="Z187" s="56"/>
      <c r="AA187" s="57"/>
      <c r="AE187" s="64"/>
      <c r="BB187" s="167" t="s">
        <v>1</v>
      </c>
      <c r="BL187" s="64">
        <f t="shared" si="35"/>
        <v>425.93103448275866</v>
      </c>
      <c r="BM187" s="64">
        <f t="shared" si="36"/>
        <v>426.14400000000001</v>
      </c>
      <c r="BN187" s="64">
        <f t="shared" si="37"/>
        <v>0.82101806239737274</v>
      </c>
      <c r="BO187" s="64">
        <f t="shared" si="38"/>
        <v>0.8214285714285714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100</v>
      </c>
      <c r="X189" s="381">
        <f t="shared" si="34"/>
        <v>100.8</v>
      </c>
      <c r="Y189" s="36">
        <f>IFERROR(IF(X189=0,"",ROUNDUP(X189/H189,0)*0.00753),"")</f>
        <v>0.31625999999999999</v>
      </c>
      <c r="Z189" s="56"/>
      <c r="AA189" s="57"/>
      <c r="AE189" s="64"/>
      <c r="BB189" s="169" t="s">
        <v>1</v>
      </c>
      <c r="BL189" s="64">
        <f t="shared" si="35"/>
        <v>111.33333333333333</v>
      </c>
      <c r="BM189" s="64">
        <f t="shared" si="36"/>
        <v>112.224</v>
      </c>
      <c r="BN189" s="64">
        <f t="shared" si="37"/>
        <v>0.26709401709401709</v>
      </c>
      <c r="BO189" s="64">
        <f t="shared" si="38"/>
        <v>0.26923076923076922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200</v>
      </c>
      <c r="X191" s="381">
        <f t="shared" si="34"/>
        <v>201.6</v>
      </c>
      <c r="Y191" s="36">
        <f>IFERROR(IF(X191=0,"",ROUNDUP(X191/H191,0)*0.00753),"")</f>
        <v>0.63251999999999997</v>
      </c>
      <c r="Z191" s="56"/>
      <c r="AA191" s="57"/>
      <c r="AE191" s="64"/>
      <c r="BB191" s="171" t="s">
        <v>1</v>
      </c>
      <c r="BL191" s="64">
        <f t="shared" si="35"/>
        <v>216.66666666666669</v>
      </c>
      <c r="BM191" s="64">
        <f t="shared" si="36"/>
        <v>218.4</v>
      </c>
      <c r="BN191" s="64">
        <f t="shared" si="37"/>
        <v>0.53418803418803418</v>
      </c>
      <c r="BO191" s="64">
        <f t="shared" si="38"/>
        <v>0.53846153846153844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200</v>
      </c>
      <c r="X193" s="381">
        <f t="shared" si="34"/>
        <v>201.6</v>
      </c>
      <c r="Y193" s="36">
        <f t="shared" ref="Y193:Y200" si="39">IFERROR(IF(X193=0,"",ROUNDUP(X193/H193,0)*0.00753),"")</f>
        <v>0.63251999999999997</v>
      </c>
      <c r="Z193" s="56"/>
      <c r="AA193" s="57"/>
      <c r="AE193" s="64"/>
      <c r="BB193" s="173" t="s">
        <v>1</v>
      </c>
      <c r="BL193" s="64">
        <f t="shared" si="35"/>
        <v>224.16666666666669</v>
      </c>
      <c r="BM193" s="64">
        <f t="shared" si="36"/>
        <v>225.96</v>
      </c>
      <c r="BN193" s="64">
        <f t="shared" si="37"/>
        <v>0.53418803418803418</v>
      </c>
      <c r="BO193" s="64">
        <f t="shared" si="38"/>
        <v>0.53846153846153844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500</v>
      </c>
      <c r="X194" s="381">
        <f t="shared" si="34"/>
        <v>501.59999999999997</v>
      </c>
      <c r="Y194" s="36">
        <f t="shared" si="39"/>
        <v>1.5737700000000001</v>
      </c>
      <c r="Z194" s="56"/>
      <c r="AA194" s="57"/>
      <c r="AE194" s="64"/>
      <c r="BB194" s="174" t="s">
        <v>1</v>
      </c>
      <c r="BL194" s="64">
        <f t="shared" si="35"/>
        <v>556.66666666666674</v>
      </c>
      <c r="BM194" s="64">
        <f t="shared" si="36"/>
        <v>558.44800000000009</v>
      </c>
      <c r="BN194" s="64">
        <f t="shared" si="37"/>
        <v>1.3354700854700854</v>
      </c>
      <c r="BO194" s="64">
        <f t="shared" si="38"/>
        <v>1.3397435897435896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2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500</v>
      </c>
      <c r="X196" s="381">
        <f t="shared" si="34"/>
        <v>501.59999999999997</v>
      </c>
      <c r="Y196" s="36">
        <f t="shared" si="39"/>
        <v>1.5737700000000001</v>
      </c>
      <c r="Z196" s="56"/>
      <c r="AA196" s="57"/>
      <c r="AE196" s="64"/>
      <c r="BB196" s="176" t="s">
        <v>1</v>
      </c>
      <c r="BL196" s="64">
        <f t="shared" si="35"/>
        <v>556.66666666666674</v>
      </c>
      <c r="BM196" s="64">
        <f t="shared" si="36"/>
        <v>558.44800000000009</v>
      </c>
      <c r="BN196" s="64">
        <f t="shared" si="37"/>
        <v>1.3354700854700854</v>
      </c>
      <c r="BO196" s="64">
        <f t="shared" si="38"/>
        <v>1.3397435897435896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300</v>
      </c>
      <c r="X198" s="381">
        <f t="shared" si="34"/>
        <v>300</v>
      </c>
      <c r="Y198" s="36">
        <f t="shared" si="39"/>
        <v>0.94125000000000003</v>
      </c>
      <c r="Z198" s="56"/>
      <c r="AA198" s="57"/>
      <c r="AE198" s="64"/>
      <c r="BB198" s="178" t="s">
        <v>1</v>
      </c>
      <c r="BL198" s="64">
        <f t="shared" si="35"/>
        <v>334</v>
      </c>
      <c r="BM198" s="64">
        <f t="shared" si="36"/>
        <v>334</v>
      </c>
      <c r="BN198" s="64">
        <f t="shared" si="37"/>
        <v>0.80128205128205121</v>
      </c>
      <c r="BO198" s="64">
        <f t="shared" si="38"/>
        <v>0.80128205128205121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300</v>
      </c>
      <c r="X200" s="381">
        <f t="shared" si="34"/>
        <v>300</v>
      </c>
      <c r="Y200" s="36">
        <f t="shared" si="39"/>
        <v>0.94125000000000003</v>
      </c>
      <c r="Z200" s="56"/>
      <c r="AA200" s="57"/>
      <c r="AE200" s="64"/>
      <c r="BB200" s="180" t="s">
        <v>1</v>
      </c>
      <c r="BL200" s="64">
        <f t="shared" si="35"/>
        <v>334.75</v>
      </c>
      <c r="BM200" s="64">
        <f t="shared" si="36"/>
        <v>334.75</v>
      </c>
      <c r="BN200" s="64">
        <f t="shared" si="37"/>
        <v>0.80128205128205121</v>
      </c>
      <c r="BO200" s="64">
        <f t="shared" si="38"/>
        <v>0.80128205128205121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983.47701149425291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987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8.3653200000000005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2750</v>
      </c>
      <c r="X202" s="382">
        <f>IFERROR(SUM(X181:X200),"0")</f>
        <v>2759.4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1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4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4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4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150</v>
      </c>
      <c r="X256" s="381">
        <f>IFERROR(IF(W256="",0,CEILING((W256/$H256),1)*$H256),"")</f>
        <v>151.20000000000002</v>
      </c>
      <c r="Y256" s="36">
        <f>IFERROR(IF(X256=0,"",ROUNDUP(X256/H256,0)*0.00753),"")</f>
        <v>0.27107999999999999</v>
      </c>
      <c r="Z256" s="56"/>
      <c r="AA256" s="57"/>
      <c r="AE256" s="64"/>
      <c r="BB256" s="215" t="s">
        <v>1</v>
      </c>
      <c r="BL256" s="64">
        <f>IFERROR(W256*I256/H256,"0")</f>
        <v>159.28571428571428</v>
      </c>
      <c r="BM256" s="64">
        <f>IFERROR(X256*I256/H256,"0")</f>
        <v>160.56</v>
      </c>
      <c r="BN256" s="64">
        <f>IFERROR(1/J256*(W256/H256),"0")</f>
        <v>0.22893772893772893</v>
      </c>
      <c r="BO256" s="64">
        <f>IFERROR(1/J256*(X256/H256),"0")</f>
        <v>0.23076923076923075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35.714285714285715</v>
      </c>
      <c r="X259" s="382">
        <f>IFERROR(X255/H255,"0")+IFERROR(X256/H256,"0")+IFERROR(X257/H257,"0")+IFERROR(X258/H258,"0")</f>
        <v>36</v>
      </c>
      <c r="Y259" s="382">
        <f>IFERROR(IF(Y255="",0,Y255),"0")+IFERROR(IF(Y256="",0,Y256),"0")+IFERROR(IF(Y257="",0,Y257),"0")+IFERROR(IF(Y258="",0,Y258),"0")</f>
        <v>0.27107999999999999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150</v>
      </c>
      <c r="X260" s="382">
        <f>IFERROR(SUM(X255:X258),"0")</f>
        <v>151.20000000000002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100</v>
      </c>
      <c r="X262" s="381">
        <f t="shared" ref="X262:X270" si="61">IFERROR(IF(W262="",0,CEILING((W262/$H262),1)*$H262),"")</f>
        <v>101.39999999999999</v>
      </c>
      <c r="Y262" s="36">
        <f>IFERROR(IF(X262=0,"",ROUNDUP(X262/H262,0)*0.02175),"")</f>
        <v>0.28275</v>
      </c>
      <c r="Z262" s="56"/>
      <c r="AA262" s="57"/>
      <c r="AE262" s="64"/>
      <c r="BB262" s="218" t="s">
        <v>1</v>
      </c>
      <c r="BL262" s="64">
        <f t="shared" ref="BL262:BL270" si="62">IFERROR(W262*I262/H262,"0")</f>
        <v>107.15384615384616</v>
      </c>
      <c r="BM262" s="64">
        <f t="shared" ref="BM262:BM270" si="63">IFERROR(X262*I262/H262,"0")</f>
        <v>108.65400000000001</v>
      </c>
      <c r="BN262" s="64">
        <f t="shared" ref="BN262:BN270" si="64">IFERROR(1/J262*(W262/H262),"0")</f>
        <v>0.22893772893772893</v>
      </c>
      <c r="BO262" s="64">
        <f t="shared" ref="BO262:BO270" si="65">IFERROR(1/J262*(X262/H262),"0")</f>
        <v>0.23214285714285712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12.820512820512821</v>
      </c>
      <c r="X271" s="382">
        <f>IFERROR(X262/H262,"0")+IFERROR(X263/H263,"0")+IFERROR(X264/H264,"0")+IFERROR(X265/H265,"0")+IFERROR(X266/H266,"0")+IFERROR(X267/H267,"0")+IFERROR(X268/H268,"0")+IFERROR(X269/H269,"0")+IFERROR(X270/H270,"0")</f>
        <v>13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0.28275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100</v>
      </c>
      <c r="X272" s="382">
        <f>IFERROR(SUM(X262:X270),"0")</f>
        <v>101.39999999999999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50</v>
      </c>
      <c r="X274" s="381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7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700</v>
      </c>
      <c r="X275" s="381">
        <f>IFERROR(IF(W275="",0,CEILING((W275/$H275),1)*$H275),"")</f>
        <v>702</v>
      </c>
      <c r="Y275" s="36">
        <f>IFERROR(IF(X275=0,"",ROUNDUP(X275/H275,0)*0.02175),"")</f>
        <v>1.9574999999999998</v>
      </c>
      <c r="Z275" s="56"/>
      <c r="AA275" s="57"/>
      <c r="AE275" s="64"/>
      <c r="BB275" s="228" t="s">
        <v>1</v>
      </c>
      <c r="BL275" s="64">
        <f>IFERROR(W275*I275/H275,"0")</f>
        <v>750.61538461538464</v>
      </c>
      <c r="BM275" s="64">
        <f>IFERROR(X275*I275/H275,"0")</f>
        <v>752.7600000000001</v>
      </c>
      <c r="BN275" s="64">
        <f>IFERROR(1/J275*(W275/H275),"0")</f>
        <v>1.6025641025641026</v>
      </c>
      <c r="BO275" s="64">
        <f>IFERROR(1/J275*(X275/H275),"0")</f>
        <v>1.607142857142857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95.695970695970701</v>
      </c>
      <c r="X277" s="382">
        <f>IFERROR(X274/H274,"0")+IFERROR(X275/H275,"0")+IFERROR(X276/H276,"0")</f>
        <v>96</v>
      </c>
      <c r="Y277" s="382">
        <f>IFERROR(IF(Y274="",0,Y274),"0")+IFERROR(IF(Y275="",0,Y275),"0")+IFERROR(IF(Y276="",0,Y276),"0")</f>
        <v>2.0879999999999996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750</v>
      </c>
      <c r="X278" s="382">
        <f>IFERROR(SUM(X274:X276),"0")</f>
        <v>752.4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3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0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10</v>
      </c>
      <c r="X286" s="381">
        <f>IFERROR(IF(W286="",0,CEILING((W286/$H286),1)*$H286),"")</f>
        <v>10</v>
      </c>
      <c r="Y286" s="36">
        <f>IFERROR(IF(X286=0,"",ROUNDUP(X286/H286,0)*0.00474),"")</f>
        <v>2.3700000000000002E-2</v>
      </c>
      <c r="Z286" s="56"/>
      <c r="AA286" s="57"/>
      <c r="AE286" s="64"/>
      <c r="BB286" s="233" t="s">
        <v>1</v>
      </c>
      <c r="BL286" s="64">
        <f>IFERROR(W286*I286/H286,"0")</f>
        <v>11.200000000000001</v>
      </c>
      <c r="BM286" s="64">
        <f>IFERROR(X286*I286/H286,"0")</f>
        <v>11.200000000000001</v>
      </c>
      <c r="BN286" s="64">
        <f>IFERROR(1/J286*(W286/H286),"0")</f>
        <v>2.1008403361344536E-2</v>
      </c>
      <c r="BO286" s="64">
        <f>IFERROR(1/J286*(X286/H286),"0")</f>
        <v>2.1008403361344536E-2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10</v>
      </c>
      <c r="X287" s="381">
        <f>IFERROR(IF(W287="",0,CEILING((W287/$H287),1)*$H287),"")</f>
        <v>10</v>
      </c>
      <c r="Y287" s="36">
        <f>IFERROR(IF(X287=0,"",ROUNDUP(X287/H287,0)*0.00474),"")</f>
        <v>2.3700000000000002E-2</v>
      </c>
      <c r="Z287" s="56"/>
      <c r="AA287" s="57"/>
      <c r="AE287" s="64"/>
      <c r="BB287" s="234" t="s">
        <v>1</v>
      </c>
      <c r="BL287" s="64">
        <f>IFERROR(W287*I287/H287,"0")</f>
        <v>11.200000000000001</v>
      </c>
      <c r="BM287" s="64">
        <f>IFERROR(X287*I287/H287,"0")</f>
        <v>11.200000000000001</v>
      </c>
      <c r="BN287" s="64">
        <f>IFERROR(1/J287*(W287/H287),"0")</f>
        <v>2.1008403361344536E-2</v>
      </c>
      <c r="BO287" s="64">
        <f>IFERROR(1/J287*(X287/H287),"0")</f>
        <v>2.1008403361344536E-2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10</v>
      </c>
      <c r="X288" s="381">
        <f>IFERROR(IF(W288="",0,CEILING((W288/$H288),1)*$H288),"")</f>
        <v>10</v>
      </c>
      <c r="Y288" s="36">
        <f>IFERROR(IF(X288=0,"",ROUNDUP(X288/H288,0)*0.00474),"")</f>
        <v>2.3700000000000002E-2</v>
      </c>
      <c r="Z288" s="56"/>
      <c r="AA288" s="57"/>
      <c r="AE288" s="64"/>
      <c r="BB288" s="235" t="s">
        <v>1</v>
      </c>
      <c r="BL288" s="64">
        <f>IFERROR(W288*I288/H288,"0")</f>
        <v>11.200000000000001</v>
      </c>
      <c r="BM288" s="64">
        <f>IFERROR(X288*I288/H288,"0")</f>
        <v>11.200000000000001</v>
      </c>
      <c r="BN288" s="64">
        <f>IFERROR(1/J288*(W288/H288),"0")</f>
        <v>2.1008403361344536E-2</v>
      </c>
      <c r="BO288" s="64">
        <f>IFERROR(1/J288*(X288/H288),"0")</f>
        <v>2.1008403361344536E-2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15</v>
      </c>
      <c r="X289" s="382">
        <f>IFERROR(X286/H286,"0")+IFERROR(X287/H287,"0")+IFERROR(X288/H288,"0")</f>
        <v>15</v>
      </c>
      <c r="Y289" s="382">
        <f>IFERROR(IF(Y286="",0,Y286),"0")+IFERROR(IF(Y287="",0,Y287),"0")+IFERROR(IF(Y288="",0,Y288),"0")</f>
        <v>7.110000000000001E-2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30</v>
      </c>
      <c r="X290" s="382">
        <f>IFERROR(SUM(X286:X288),"0")</f>
        <v>30</v>
      </c>
      <c r="Y290" s="37"/>
      <c r="Z290" s="383"/>
      <c r="AA290" s="383"/>
    </row>
    <row r="291" spans="1:67" ht="16.5" customHeight="1" x14ac:dyDescent="0.25">
      <c r="A291" s="444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100</v>
      </c>
      <c r="X293" s="381">
        <f t="shared" ref="X293:X299" si="66">IFERROR(IF(W293="",0,CEILING((W293/$H293),1)*$H293),"")</f>
        <v>108</v>
      </c>
      <c r="Y293" s="36">
        <f>IFERROR(IF(X293=0,"",ROUNDUP(X293/H293,0)*0.02175),"")</f>
        <v>0.21749999999999997</v>
      </c>
      <c r="Z293" s="56"/>
      <c r="AA293" s="57"/>
      <c r="AE293" s="64"/>
      <c r="BB293" s="236" t="s">
        <v>1</v>
      </c>
      <c r="BL293" s="64">
        <f t="shared" ref="BL293:BL299" si="67">IFERROR(W293*I293/H293,"0")</f>
        <v>104.44444444444444</v>
      </c>
      <c r="BM293" s="64">
        <f t="shared" ref="BM293:BM299" si="68">IFERROR(X293*I293/H293,"0")</f>
        <v>112.8</v>
      </c>
      <c r="BN293" s="64">
        <f t="shared" ref="BN293:BN299" si="69">IFERROR(1/J293*(W293/H293),"0")</f>
        <v>0.16534391534391535</v>
      </c>
      <c r="BO293" s="64">
        <f t="shared" ref="BO293:BO299" si="70">IFERROR(1/J293*(X293/H293),"0")</f>
        <v>0.17857142857142855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100</v>
      </c>
      <c r="X296" s="381">
        <f t="shared" si="66"/>
        <v>108</v>
      </c>
      <c r="Y296" s="36">
        <f>IFERROR(IF(X296=0,"",ROUNDUP(X296/H296,0)*0.02175),"")</f>
        <v>0.21749999999999997</v>
      </c>
      <c r="Z296" s="56"/>
      <c r="AA296" s="57"/>
      <c r="AE296" s="64"/>
      <c r="BB296" s="239" t="s">
        <v>1</v>
      </c>
      <c r="BL296" s="64">
        <f t="shared" si="67"/>
        <v>104.44444444444444</v>
      </c>
      <c r="BM296" s="64">
        <f t="shared" si="68"/>
        <v>112.8</v>
      </c>
      <c r="BN296" s="64">
        <f t="shared" si="69"/>
        <v>0.16534391534391535</v>
      </c>
      <c r="BO296" s="64">
        <f t="shared" si="70"/>
        <v>0.17857142857142855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18.518518518518519</v>
      </c>
      <c r="X300" s="382">
        <f>IFERROR(X293/H293,"0")+IFERROR(X294/H294,"0")+IFERROR(X295/H295,"0")+IFERROR(X296/H296,"0")+IFERROR(X297/H297,"0")+IFERROR(X298/H298,"0")+IFERROR(X299/H299,"0")</f>
        <v>20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0.43499999999999994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200</v>
      </c>
      <c r="X301" s="382">
        <f>IFERROR(SUM(X293:X299),"0")</f>
        <v>216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4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300</v>
      </c>
      <c r="X314" s="381">
        <f>IFERROR(IF(W314="",0,CEILING((W314/$H314),1)*$H314),"")</f>
        <v>300.3</v>
      </c>
      <c r="Y314" s="36">
        <f>IFERROR(IF(X314=0,"",ROUNDUP(X314/H314,0)*0.00753),"")</f>
        <v>1.0767900000000001</v>
      </c>
      <c r="Z314" s="56"/>
      <c r="AA314" s="57"/>
      <c r="AE314" s="64"/>
      <c r="BB314" s="247" t="s">
        <v>1</v>
      </c>
      <c r="BL314" s="64">
        <f>IFERROR(W314*I314/H314,"0")</f>
        <v>338.85714285714278</v>
      </c>
      <c r="BM314" s="64">
        <f>IFERROR(X314*I314/H314,"0")</f>
        <v>339.19599999999997</v>
      </c>
      <c r="BN314" s="64">
        <f>IFERROR(1/J314*(W314/H314),"0")</f>
        <v>0.91575091575091572</v>
      </c>
      <c r="BO314" s="64">
        <f>IFERROR(1/J314*(X314/H314),"0")</f>
        <v>0.91666666666666663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142.85714285714286</v>
      </c>
      <c r="X316" s="382">
        <f>IFERROR(X313/H313,"0")+IFERROR(X314/H314,"0")+IFERROR(X315/H315,"0")</f>
        <v>143</v>
      </c>
      <c r="Y316" s="382">
        <f>IFERROR(IF(Y313="",0,Y313),"0")+IFERROR(IF(Y314="",0,Y314),"0")+IFERROR(IF(Y315="",0,Y315),"0")</f>
        <v>1.0767900000000001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300</v>
      </c>
      <c r="X317" s="382">
        <f>IFERROR(SUM(X313:X315),"0")</f>
        <v>300.3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4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500</v>
      </c>
      <c r="X330" s="381">
        <f t="shared" si="71"/>
        <v>510</v>
      </c>
      <c r="Y330" s="36">
        <f>IFERROR(IF(X330=0,"",ROUNDUP(X330/H330,0)*0.02175),"")</f>
        <v>0.73949999999999994</v>
      </c>
      <c r="Z330" s="56"/>
      <c r="AA330" s="57"/>
      <c r="AE330" s="64"/>
      <c r="BB330" s="252" t="s">
        <v>1</v>
      </c>
      <c r="BL330" s="64">
        <f t="shared" si="72"/>
        <v>516</v>
      </c>
      <c r="BM330" s="64">
        <f t="shared" si="73"/>
        <v>526.32000000000005</v>
      </c>
      <c r="BN330" s="64">
        <f t="shared" si="74"/>
        <v>0.69444444444444442</v>
      </c>
      <c r="BO330" s="64">
        <f t="shared" si="75"/>
        <v>0.70833333333333326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200</v>
      </c>
      <c r="X331" s="381">
        <f t="shared" si="71"/>
        <v>210</v>
      </c>
      <c r="Y331" s="36">
        <f>IFERROR(IF(X331=0,"",ROUNDUP(X331/H331,0)*0.02175),"")</f>
        <v>0.30449999999999999</v>
      </c>
      <c r="Z331" s="56"/>
      <c r="AA331" s="57"/>
      <c r="AE331" s="64"/>
      <c r="BB331" s="253" t="s">
        <v>1</v>
      </c>
      <c r="BL331" s="64">
        <f t="shared" si="72"/>
        <v>206.4</v>
      </c>
      <c r="BM331" s="64">
        <f t="shared" si="73"/>
        <v>216.72</v>
      </c>
      <c r="BN331" s="64">
        <f t="shared" si="74"/>
        <v>0.27777777777777779</v>
      </c>
      <c r="BO331" s="64">
        <f t="shared" si="75"/>
        <v>0.29166666666666663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200</v>
      </c>
      <c r="X334" s="381">
        <f t="shared" si="71"/>
        <v>210</v>
      </c>
      <c r="Y334" s="36">
        <f>IFERROR(IF(X334=0,"",ROUNDUP(X334/H334,0)*0.02175),"")</f>
        <v>0.30449999999999999</v>
      </c>
      <c r="Z334" s="56"/>
      <c r="AA334" s="57"/>
      <c r="AE334" s="64"/>
      <c r="BB334" s="256" t="s">
        <v>1</v>
      </c>
      <c r="BL334" s="64">
        <f t="shared" si="72"/>
        <v>206.4</v>
      </c>
      <c r="BM334" s="64">
        <f t="shared" si="73"/>
        <v>216.72</v>
      </c>
      <c r="BN334" s="64">
        <f t="shared" si="74"/>
        <v>0.27777777777777779</v>
      </c>
      <c r="BO334" s="64">
        <f t="shared" si="75"/>
        <v>0.29166666666666663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100</v>
      </c>
      <c r="X335" s="381">
        <f t="shared" si="71"/>
        <v>100</v>
      </c>
      <c r="Y335" s="36">
        <f>IFERROR(IF(X335=0,"",ROUNDUP(X335/H335,0)*0.00937),"")</f>
        <v>0.18740000000000001</v>
      </c>
      <c r="Z335" s="56"/>
      <c r="AA335" s="57"/>
      <c r="AE335" s="64"/>
      <c r="BB335" s="257" t="s">
        <v>1</v>
      </c>
      <c r="BL335" s="64">
        <f t="shared" si="72"/>
        <v>104.2</v>
      </c>
      <c r="BM335" s="64">
        <f t="shared" si="73"/>
        <v>104.2</v>
      </c>
      <c r="BN335" s="64">
        <f t="shared" si="74"/>
        <v>0.16666666666666666</v>
      </c>
      <c r="BO335" s="64">
        <f t="shared" si="75"/>
        <v>0.16666666666666666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80</v>
      </c>
      <c r="X338" s="382">
        <f>IFERROR(X329/H329,"0")+IFERROR(X330/H330,"0")+IFERROR(X331/H331,"0")+IFERROR(X332/H332,"0")+IFERROR(X333/H333,"0")+IFERROR(X334/H334,"0")+IFERROR(X335/H335,"0")+IFERROR(X336/H336,"0")+IFERROR(X337/H337,"0")</f>
        <v>82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1.5359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1000</v>
      </c>
      <c r="X339" s="382">
        <f>IFERROR(SUM(X329:X337),"0")</f>
        <v>1030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500</v>
      </c>
      <c r="X341" s="381">
        <f>IFERROR(IF(W341="",0,CEILING((W341/$H341),1)*$H341),"")</f>
        <v>510</v>
      </c>
      <c r="Y341" s="36">
        <f>IFERROR(IF(X341=0,"",ROUNDUP(X341/H341,0)*0.02175),"")</f>
        <v>0.73949999999999994</v>
      </c>
      <c r="Z341" s="56"/>
      <c r="AA341" s="57"/>
      <c r="AE341" s="64"/>
      <c r="BB341" s="260" t="s">
        <v>1</v>
      </c>
      <c r="BL341" s="64">
        <f>IFERROR(W341*I341/H341,"0")</f>
        <v>516</v>
      </c>
      <c r="BM341" s="64">
        <f>IFERROR(X341*I341/H341,"0")</f>
        <v>526.32000000000005</v>
      </c>
      <c r="BN341" s="64">
        <f>IFERROR(1/J341*(W341/H341),"0")</f>
        <v>0.69444444444444442</v>
      </c>
      <c r="BO341" s="64">
        <f>IFERROR(1/J341*(X341/H341),"0")</f>
        <v>0.70833333333333326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33.333333333333336</v>
      </c>
      <c r="X345" s="382">
        <f>IFERROR(X341/H341,"0")+IFERROR(X342/H342,"0")+IFERROR(X343/H343,"0")+IFERROR(X344/H344,"0")</f>
        <v>34</v>
      </c>
      <c r="Y345" s="382">
        <f>IFERROR(IF(Y341="",0,Y341),"0")+IFERROR(IF(Y342="",0,Y342),"0")+IFERROR(IF(Y343="",0,Y343),"0")+IFERROR(IF(Y344="",0,Y344),"0")</f>
        <v>0.73949999999999994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500</v>
      </c>
      <c r="X346" s="382">
        <f>IFERROR(SUM(X341:X344),"0")</f>
        <v>510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200</v>
      </c>
      <c r="X354" s="381">
        <f>IFERROR(IF(W354="",0,CEILING((W354/$H354),1)*$H354),"")</f>
        <v>202.79999999999998</v>
      </c>
      <c r="Y354" s="36">
        <f>IFERROR(IF(X354=0,"",ROUNDUP(X354/H354,0)*0.02175),"")</f>
        <v>0.5655</v>
      </c>
      <c r="Z354" s="56"/>
      <c r="AA354" s="57"/>
      <c r="AE354" s="64"/>
      <c r="BB354" s="267" t="s">
        <v>1</v>
      </c>
      <c r="BL354" s="64">
        <f>IFERROR(W354*I354/H354,"0")</f>
        <v>214.46153846153848</v>
      </c>
      <c r="BM354" s="64">
        <f>IFERROR(X354*I354/H354,"0")</f>
        <v>217.464</v>
      </c>
      <c r="BN354" s="64">
        <f>IFERROR(1/J354*(W354/H354),"0")</f>
        <v>0.45787545787545786</v>
      </c>
      <c r="BO354" s="64">
        <f>IFERROR(1/J354*(X354/H354),"0")</f>
        <v>0.46428571428571425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25.641025641025642</v>
      </c>
      <c r="X355" s="382">
        <f>IFERROR(X354/H354,"0")</f>
        <v>26</v>
      </c>
      <c r="Y355" s="382">
        <f>IFERROR(IF(Y354="",0,Y354),"0")</f>
        <v>0.5655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200</v>
      </c>
      <c r="X356" s="382">
        <f>IFERROR(SUM(X354:X354),"0")</f>
        <v>202.79999999999998</v>
      </c>
      <c r="Y356" s="37"/>
      <c r="Z356" s="383"/>
      <c r="AA356" s="383"/>
    </row>
    <row r="357" spans="1:67" ht="16.5" customHeight="1" x14ac:dyDescent="0.25">
      <c r="A357" s="444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500</v>
      </c>
      <c r="X359" s="381">
        <f>IFERROR(IF(W359="",0,CEILING((W359/$H359),1)*$H359),"")</f>
        <v>504</v>
      </c>
      <c r="Y359" s="36">
        <f>IFERROR(IF(X359=0,"",ROUNDUP(X359/H359,0)*0.02175),"")</f>
        <v>0.91349999999999998</v>
      </c>
      <c r="Z359" s="56"/>
      <c r="AA359" s="57"/>
      <c r="AE359" s="64"/>
      <c r="BB359" s="268" t="s">
        <v>1</v>
      </c>
      <c r="BL359" s="64">
        <f>IFERROR(W359*I359/H359,"0")</f>
        <v>520</v>
      </c>
      <c r="BM359" s="64">
        <f>IFERROR(X359*I359/H359,"0")</f>
        <v>524.16</v>
      </c>
      <c r="BN359" s="64">
        <f>IFERROR(1/J359*(W359/H359),"0")</f>
        <v>0.74404761904761896</v>
      </c>
      <c r="BO359" s="64">
        <f>IFERROR(1/J359*(X359/H359),"0")</f>
        <v>0.75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100</v>
      </c>
      <c r="X363" s="381">
        <f>IFERROR(IF(W363="",0,CEILING((W363/$H363),1)*$H363),"")</f>
        <v>100</v>
      </c>
      <c r="Y363" s="36">
        <f>IFERROR(IF(X363=0,"",ROUNDUP(X363/H363,0)*0.00937),"")</f>
        <v>0.23424999999999999</v>
      </c>
      <c r="Z363" s="56"/>
      <c r="AA363" s="57"/>
      <c r="AE363" s="64"/>
      <c r="BB363" s="272" t="s">
        <v>1</v>
      </c>
      <c r="BL363" s="64">
        <f>IFERROR(W363*I363/H363,"0")</f>
        <v>105.25</v>
      </c>
      <c r="BM363" s="64">
        <f>IFERROR(X363*I363/H363,"0")</f>
        <v>105.25</v>
      </c>
      <c r="BN363" s="64">
        <f>IFERROR(1/J363*(W363/H363),"0")</f>
        <v>0.20833333333333334</v>
      </c>
      <c r="BO363" s="64">
        <f>IFERROR(1/J363*(X363/H363),"0")</f>
        <v>0.20833333333333334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66.666666666666657</v>
      </c>
      <c r="X364" s="382">
        <f>IFERROR(X359/H359,"0")+IFERROR(X360/H360,"0")+IFERROR(X361/H361,"0")+IFERROR(X362/H362,"0")+IFERROR(X363/H363,"0")</f>
        <v>67</v>
      </c>
      <c r="Y364" s="382">
        <f>IFERROR(IF(Y359="",0,Y359),"0")+IFERROR(IF(Y360="",0,Y360),"0")+IFERROR(IF(Y361="",0,Y361),"0")+IFERROR(IF(Y362="",0,Y362),"0")+IFERROR(IF(Y363="",0,Y363),"0")</f>
        <v>1.14775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600</v>
      </c>
      <c r="X365" s="382">
        <f>IFERROR(SUM(X359:X363),"0")</f>
        <v>604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1000</v>
      </c>
      <c r="X372" s="381">
        <f>IFERROR(IF(W372="",0,CEILING((W372/$H372),1)*$H372),"")</f>
        <v>1006.1999999999999</v>
      </c>
      <c r="Y372" s="36">
        <f>IFERROR(IF(X372=0,"",ROUNDUP(X372/H372,0)*0.02175),"")</f>
        <v>2.8057499999999997</v>
      </c>
      <c r="Z372" s="56"/>
      <c r="AA372" s="57"/>
      <c r="AE372" s="64"/>
      <c r="BB372" s="275" t="s">
        <v>1</v>
      </c>
      <c r="BL372" s="64">
        <f>IFERROR(W372*I372/H372,"0")</f>
        <v>1072.3076923076924</v>
      </c>
      <c r="BM372" s="64">
        <f>IFERROR(X372*I372/H372,"0")</f>
        <v>1078.9559999999999</v>
      </c>
      <c r="BN372" s="64">
        <f>IFERROR(1/J372*(W372/H372),"0")</f>
        <v>2.2893772893772892</v>
      </c>
      <c r="BO372" s="64">
        <f>IFERROR(1/J372*(X372/H372),"0")</f>
        <v>2.3035714285714284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600</v>
      </c>
      <c r="X374" s="381">
        <f>IFERROR(IF(W374="",0,CEILING((W374/$H374),1)*$H374),"")</f>
        <v>600</v>
      </c>
      <c r="Y374" s="36">
        <f>IFERROR(IF(X374=0,"",ROUNDUP(X374/H374,0)*0.00753),"")</f>
        <v>1.8825000000000001</v>
      </c>
      <c r="Z374" s="56"/>
      <c r="AA374" s="57"/>
      <c r="AE374" s="64"/>
      <c r="BB374" s="277" t="s">
        <v>1</v>
      </c>
      <c r="BL374" s="64">
        <f>IFERROR(W374*I374/H374,"0")</f>
        <v>671.00000000000011</v>
      </c>
      <c r="BM374" s="64">
        <f>IFERROR(X374*I374/H374,"0")</f>
        <v>671.00000000000011</v>
      </c>
      <c r="BN374" s="64">
        <f>IFERROR(1/J374*(W374/H374),"0")</f>
        <v>1.6025641025641024</v>
      </c>
      <c r="BO374" s="64">
        <f>IFERROR(1/J374*(X374/H374),"0")</f>
        <v>1.6025641025641024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378.20512820512818</v>
      </c>
      <c r="X376" s="382">
        <f>IFERROR(X372/H372,"0")+IFERROR(X373/H373,"0")+IFERROR(X374/H374,"0")+IFERROR(X375/H375,"0")</f>
        <v>379</v>
      </c>
      <c r="Y376" s="382">
        <f>IFERROR(IF(Y372="",0,Y372),"0")+IFERROR(IF(Y373="",0,Y373),"0")+IFERROR(IF(Y374="",0,Y374),"0")+IFERROR(IF(Y375="",0,Y375),"0")</f>
        <v>4.68825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1600</v>
      </c>
      <c r="X377" s="382">
        <f>IFERROR(SUM(X372:X375),"0")</f>
        <v>1606.1999999999998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4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100</v>
      </c>
      <c r="X390" s="381">
        <f t="shared" ref="X390:X402" si="76">IFERROR(IF(W390="",0,CEILING((W390/$H390),1)*$H390),"")</f>
        <v>100.80000000000001</v>
      </c>
      <c r="Y390" s="36">
        <f>IFERROR(IF(X390=0,"",ROUNDUP(X390/H390,0)*0.00753),"")</f>
        <v>0.18071999999999999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105.47619047619047</v>
      </c>
      <c r="BM390" s="64">
        <f t="shared" ref="BM390:BM402" si="78">IFERROR(X390*I390/H390,"0")</f>
        <v>106.32000000000001</v>
      </c>
      <c r="BN390" s="64">
        <f t="shared" ref="BN390:BN402" si="79">IFERROR(1/J390*(W390/H390),"0")</f>
        <v>0.15262515262515264</v>
      </c>
      <c r="BO390" s="64">
        <f t="shared" ref="BO390:BO402" si="80">IFERROR(1/J390*(X390/H390),"0")</f>
        <v>0.15384615384615385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100</v>
      </c>
      <c r="X391" s="381">
        <f t="shared" si="76"/>
        <v>100.80000000000001</v>
      </c>
      <c r="Y391" s="36">
        <f>IFERROR(IF(X391=0,"",ROUNDUP(X391/H391,0)*0.00753),"")</f>
        <v>0.18071999999999999</v>
      </c>
      <c r="Z391" s="56"/>
      <c r="AA391" s="57"/>
      <c r="AE391" s="64"/>
      <c r="BB391" s="283" t="s">
        <v>1</v>
      </c>
      <c r="BL391" s="64">
        <f t="shared" si="77"/>
        <v>105.47619047619047</v>
      </c>
      <c r="BM391" s="64">
        <f t="shared" si="78"/>
        <v>106.32000000000001</v>
      </c>
      <c r="BN391" s="64">
        <f t="shared" si="79"/>
        <v>0.15262515262515264</v>
      </c>
      <c r="BO391" s="64">
        <f t="shared" si="80"/>
        <v>0.15384615384615385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300</v>
      </c>
      <c r="X392" s="381">
        <f t="shared" si="76"/>
        <v>302.40000000000003</v>
      </c>
      <c r="Y392" s="36">
        <f>IFERROR(IF(X392=0,"",ROUNDUP(X392/H392,0)*0.00753),"")</f>
        <v>0.54215999999999998</v>
      </c>
      <c r="Z392" s="56"/>
      <c r="AA392" s="57"/>
      <c r="AE392" s="64"/>
      <c r="BB392" s="284" t="s">
        <v>1</v>
      </c>
      <c r="BL392" s="64">
        <f t="shared" si="77"/>
        <v>316.42857142857139</v>
      </c>
      <c r="BM392" s="64">
        <f t="shared" si="78"/>
        <v>318.95999999999998</v>
      </c>
      <c r="BN392" s="64">
        <f t="shared" si="79"/>
        <v>0.45787545787545786</v>
      </c>
      <c r="BO392" s="64">
        <f t="shared" si="80"/>
        <v>0.46153846153846151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30</v>
      </c>
      <c r="X393" s="381">
        <f t="shared" si="76"/>
        <v>30.24</v>
      </c>
      <c r="Y393" s="36">
        <f>IFERROR(IF(X393=0,"",ROUNDUP(X393/H393,0)*0.00753),"")</f>
        <v>0.13553999999999999</v>
      </c>
      <c r="Z393" s="56"/>
      <c r="AA393" s="57"/>
      <c r="AE393" s="64"/>
      <c r="BB393" s="285" t="s">
        <v>1</v>
      </c>
      <c r="BL393" s="64">
        <f t="shared" si="77"/>
        <v>46.428571428571431</v>
      </c>
      <c r="BM393" s="64">
        <f t="shared" si="78"/>
        <v>46.8</v>
      </c>
      <c r="BN393" s="64">
        <f t="shared" si="79"/>
        <v>0.11446886446886446</v>
      </c>
      <c r="BO393" s="64">
        <f t="shared" si="80"/>
        <v>0.11538461538461538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136.9047619047619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138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1.03914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530</v>
      </c>
      <c r="X404" s="382">
        <f>IFERROR(SUM(X390:X402),"0")</f>
        <v>534.24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4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150</v>
      </c>
      <c r="X428" s="381">
        <f t="shared" ref="X428:X434" si="82">IFERROR(IF(W428="",0,CEILING((W428/$H428),1)*$H428),"")</f>
        <v>151.20000000000002</v>
      </c>
      <c r="Y428" s="36">
        <f>IFERROR(IF(X428=0,"",ROUNDUP(X428/H428,0)*0.00753),"")</f>
        <v>0.27107999999999999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158.21428571428569</v>
      </c>
      <c r="BM428" s="64">
        <f t="shared" ref="BM428:BM434" si="84">IFERROR(X428*I428/H428,"0")</f>
        <v>159.47999999999999</v>
      </c>
      <c r="BN428" s="64">
        <f t="shared" ref="BN428:BN434" si="85">IFERROR(1/J428*(W428/H428),"0")</f>
        <v>0.22893772893772893</v>
      </c>
      <c r="BO428" s="64">
        <f t="shared" ref="BO428:BO434" si="86">IFERROR(1/J428*(X428/H428),"0")</f>
        <v>0.23076923076923075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35.714285714285715</v>
      </c>
      <c r="X435" s="382">
        <f>IFERROR(X428/H428,"0")+IFERROR(X429/H429,"0")+IFERROR(X430/H430,"0")+IFERROR(X431/H431,"0")+IFERROR(X432/H432,"0")+IFERROR(X433/H433,"0")+IFERROR(X434/H434,"0")</f>
        <v>36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0.27107999999999999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150</v>
      </c>
      <c r="X436" s="382">
        <f>IFERROR(SUM(X428:X434),"0")</f>
        <v>151.20000000000002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4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4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4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400</v>
      </c>
      <c r="X463" s="381">
        <f t="shared" si="87"/>
        <v>401.28000000000003</v>
      </c>
      <c r="Y463" s="36">
        <f t="shared" si="88"/>
        <v>0.90895999999999999</v>
      </c>
      <c r="Z463" s="56"/>
      <c r="AA463" s="57"/>
      <c r="AE463" s="64"/>
      <c r="BB463" s="320" t="s">
        <v>1</v>
      </c>
      <c r="BL463" s="64">
        <f t="shared" si="89"/>
        <v>427.27272727272725</v>
      </c>
      <c r="BM463" s="64">
        <f t="shared" si="90"/>
        <v>428.64</v>
      </c>
      <c r="BN463" s="64">
        <f t="shared" si="91"/>
        <v>0.72843822843822836</v>
      </c>
      <c r="BO463" s="64">
        <f t="shared" si="92"/>
        <v>0.73076923076923084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200</v>
      </c>
      <c r="X464" s="381">
        <f t="shared" si="87"/>
        <v>200.64000000000001</v>
      </c>
      <c r="Y464" s="36">
        <f t="shared" si="88"/>
        <v>0.45448</v>
      </c>
      <c r="Z464" s="56"/>
      <c r="AA464" s="57"/>
      <c r="AE464" s="64"/>
      <c r="BB464" s="321" t="s">
        <v>1</v>
      </c>
      <c r="BL464" s="64">
        <f t="shared" si="89"/>
        <v>213.63636363636363</v>
      </c>
      <c r="BM464" s="64">
        <f t="shared" si="90"/>
        <v>214.32</v>
      </c>
      <c r="BN464" s="64">
        <f t="shared" si="91"/>
        <v>0.36421911421911418</v>
      </c>
      <c r="BO464" s="64">
        <f t="shared" si="92"/>
        <v>0.36538461538461542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400</v>
      </c>
      <c r="X466" s="381">
        <f t="shared" si="87"/>
        <v>401.28000000000003</v>
      </c>
      <c r="Y466" s="36">
        <f t="shared" si="88"/>
        <v>0.90895999999999999</v>
      </c>
      <c r="Z466" s="56"/>
      <c r="AA466" s="57"/>
      <c r="AE466" s="64"/>
      <c r="BB466" s="323" t="s">
        <v>1</v>
      </c>
      <c r="BL466" s="64">
        <f t="shared" si="89"/>
        <v>427.27272727272725</v>
      </c>
      <c r="BM466" s="64">
        <f t="shared" si="90"/>
        <v>428.64</v>
      </c>
      <c r="BN466" s="64">
        <f t="shared" si="91"/>
        <v>0.72843822843822836</v>
      </c>
      <c r="BO466" s="64">
        <f t="shared" si="92"/>
        <v>0.73076923076923084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200</v>
      </c>
      <c r="X471" s="381">
        <f t="shared" si="87"/>
        <v>201.6</v>
      </c>
      <c r="Y471" s="36">
        <f>IFERROR(IF(X471=0,"",ROUNDUP(X471/H471,0)*0.00753),"")</f>
        <v>0.63251999999999997</v>
      </c>
      <c r="Z471" s="56"/>
      <c r="AA471" s="57"/>
      <c r="AE471" s="64"/>
      <c r="BB471" s="328" t="s">
        <v>1</v>
      </c>
      <c r="BL471" s="64">
        <f t="shared" si="89"/>
        <v>216.66666666666669</v>
      </c>
      <c r="BM471" s="64">
        <f t="shared" si="90"/>
        <v>218.4</v>
      </c>
      <c r="BN471" s="64">
        <f t="shared" si="91"/>
        <v>0.53418803418803418</v>
      </c>
      <c r="BO471" s="64">
        <f t="shared" si="92"/>
        <v>0.53846153846153844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272.72727272727275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274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2.9049200000000002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1200</v>
      </c>
      <c r="X474" s="382">
        <f>IFERROR(SUM(X461:X472),"0")</f>
        <v>1204.8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500</v>
      </c>
      <c r="X476" s="381">
        <f>IFERROR(IF(W476="",0,CEILING((W476/$H476),1)*$H476),"")</f>
        <v>501.6</v>
      </c>
      <c r="Y476" s="36">
        <f>IFERROR(IF(X476=0,"",ROUNDUP(X476/H476,0)*0.01196),"")</f>
        <v>1.1362000000000001</v>
      </c>
      <c r="Z476" s="56"/>
      <c r="AA476" s="57"/>
      <c r="AE476" s="64"/>
      <c r="BB476" s="330" t="s">
        <v>1</v>
      </c>
      <c r="BL476" s="64">
        <f>IFERROR(W476*I476/H476,"0")</f>
        <v>534.09090909090912</v>
      </c>
      <c r="BM476" s="64">
        <f>IFERROR(X476*I476/H476,"0")</f>
        <v>535.79999999999995</v>
      </c>
      <c r="BN476" s="64">
        <f>IFERROR(1/J476*(W476/H476),"0")</f>
        <v>0.91054778554778548</v>
      </c>
      <c r="BO476" s="64">
        <f>IFERROR(1/J476*(X476/H476),"0")</f>
        <v>0.91346153846153855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94.696969696969688</v>
      </c>
      <c r="X478" s="382">
        <f>IFERROR(X476/H476,"0")+IFERROR(X477/H477,"0")</f>
        <v>95</v>
      </c>
      <c r="Y478" s="382">
        <f>IFERROR(IF(Y476="",0,Y476),"0")+IFERROR(IF(Y477="",0,Y477),"0")</f>
        <v>1.1362000000000001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500</v>
      </c>
      <c r="X479" s="382">
        <f>IFERROR(SUM(X476:X477),"0")</f>
        <v>501.6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300</v>
      </c>
      <c r="X481" s="381">
        <f t="shared" ref="X481:X486" si="93">IFERROR(IF(W481="",0,CEILING((W481/$H481),1)*$H481),"")</f>
        <v>300.96000000000004</v>
      </c>
      <c r="Y481" s="36">
        <f>IFERROR(IF(X481=0,"",ROUNDUP(X481/H481,0)*0.01196),"")</f>
        <v>0.68171999999999999</v>
      </c>
      <c r="Z481" s="56"/>
      <c r="AA481" s="57"/>
      <c r="AE481" s="64"/>
      <c r="BB481" s="332" t="s">
        <v>1</v>
      </c>
      <c r="BL481" s="64">
        <f t="shared" ref="BL481:BL486" si="94">IFERROR(W481*I481/H481,"0")</f>
        <v>320.45454545454544</v>
      </c>
      <c r="BM481" s="64">
        <f t="shared" ref="BM481:BM486" si="95">IFERROR(X481*I481/H481,"0")</f>
        <v>321.48</v>
      </c>
      <c r="BN481" s="64">
        <f t="shared" ref="BN481:BN486" si="96">IFERROR(1/J481*(W481/H481),"0")</f>
        <v>0.54632867132867136</v>
      </c>
      <c r="BO481" s="64">
        <f t="shared" ref="BO481:BO486" si="97">IFERROR(1/J481*(X481/H481),"0")</f>
        <v>0.54807692307692313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300</v>
      </c>
      <c r="X482" s="381">
        <f t="shared" si="93"/>
        <v>300.96000000000004</v>
      </c>
      <c r="Y482" s="36">
        <f>IFERROR(IF(X482=0,"",ROUNDUP(X482/H482,0)*0.01196),"")</f>
        <v>0.68171999999999999</v>
      </c>
      <c r="Z482" s="56"/>
      <c r="AA482" s="57"/>
      <c r="AE482" s="64"/>
      <c r="BB482" s="333" t="s">
        <v>1</v>
      </c>
      <c r="BL482" s="64">
        <f t="shared" si="94"/>
        <v>320.45454545454544</v>
      </c>
      <c r="BM482" s="64">
        <f t="shared" si="95"/>
        <v>321.48</v>
      </c>
      <c r="BN482" s="64">
        <f t="shared" si="96"/>
        <v>0.54632867132867136</v>
      </c>
      <c r="BO482" s="64">
        <f t="shared" si="97"/>
        <v>0.54807692307692313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113.63636363636363</v>
      </c>
      <c r="X487" s="382">
        <f>IFERROR(X481/H481,"0")+IFERROR(X482/H482,"0")+IFERROR(X483/H483,"0")+IFERROR(X484/H484,"0")+IFERROR(X485/H485,"0")+IFERROR(X486/H486,"0")</f>
        <v>114.00000000000001</v>
      </c>
      <c r="Y487" s="382">
        <f>IFERROR(IF(Y481="",0,Y481),"0")+IFERROR(IF(Y482="",0,Y482),"0")+IFERROR(IF(Y483="",0,Y483),"0")+IFERROR(IF(Y484="",0,Y484),"0")+IFERROR(IF(Y485="",0,Y485),"0")+IFERROR(IF(Y486="",0,Y486),"0")</f>
        <v>1.36344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600</v>
      </c>
      <c r="X488" s="382">
        <f>IFERROR(SUM(X481:X486),"0")</f>
        <v>601.92000000000007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4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2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0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200</v>
      </c>
      <c r="X508" s="381">
        <f t="shared" si="98"/>
        <v>204</v>
      </c>
      <c r="Y508" s="36">
        <f t="shared" si="103"/>
        <v>0.36974999999999997</v>
      </c>
      <c r="Z508" s="56"/>
      <c r="AA508" s="57"/>
      <c r="AE508" s="64"/>
      <c r="BB508" s="348" t="s">
        <v>1</v>
      </c>
      <c r="BL508" s="64">
        <f t="shared" si="99"/>
        <v>208</v>
      </c>
      <c r="BM508" s="64">
        <f t="shared" si="100"/>
        <v>212.16</v>
      </c>
      <c r="BN508" s="64">
        <f t="shared" si="101"/>
        <v>0.29761904761904762</v>
      </c>
      <c r="BO508" s="64">
        <f t="shared" si="102"/>
        <v>0.30357142857142855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16.666666666666668</v>
      </c>
      <c r="X511" s="382">
        <f>IFERROR(X502/H502,"0")+IFERROR(X503/H503,"0")+IFERROR(X504/H504,"0")+IFERROR(X505/H505,"0")+IFERROR(X506/H506,"0")+IFERROR(X507/H507,"0")+IFERROR(X508/H508,"0")+IFERROR(X509/H509,"0")+IFERROR(X510/H510,"0")</f>
        <v>17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0.36974999999999997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200</v>
      </c>
      <c r="X512" s="382">
        <f>IFERROR(SUM(X502:X510),"0")</f>
        <v>204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3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7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6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27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2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4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5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2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7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4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8"/>
      <c r="O545" s="546" t="s">
        <v>742</v>
      </c>
      <c r="P545" s="528"/>
      <c r="Q545" s="528"/>
      <c r="R545" s="528"/>
      <c r="S545" s="528"/>
      <c r="T545" s="528"/>
      <c r="U545" s="5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15545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15704.139999999998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8"/>
      <c r="O546" s="546" t="s">
        <v>743</v>
      </c>
      <c r="P546" s="528"/>
      <c r="Q546" s="528"/>
      <c r="R546" s="528"/>
      <c r="S546" s="528"/>
      <c r="T546" s="528"/>
      <c r="U546" s="529"/>
      <c r="V546" s="37" t="s">
        <v>66</v>
      </c>
      <c r="W546" s="382">
        <f>IFERROR(SUM(BL22:BL542),"0")</f>
        <v>16665.618394530127</v>
      </c>
      <c r="X546" s="382">
        <f>IFERROR(SUM(BM22:BM542),"0")</f>
        <v>16833.245999999996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8"/>
      <c r="O547" s="546" t="s">
        <v>744</v>
      </c>
      <c r="P547" s="528"/>
      <c r="Q547" s="528"/>
      <c r="R547" s="528"/>
      <c r="S547" s="528"/>
      <c r="T547" s="528"/>
      <c r="U547" s="529"/>
      <c r="V547" s="37" t="s">
        <v>745</v>
      </c>
      <c r="W547" s="38">
        <f>ROUNDUP(SUM(BN22:BN542),0)</f>
        <v>32</v>
      </c>
      <c r="X547" s="38">
        <f>ROUNDUP(SUM(BO22:BO542),0)</f>
        <v>33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8"/>
      <c r="O548" s="546" t="s">
        <v>746</v>
      </c>
      <c r="P548" s="528"/>
      <c r="Q548" s="528"/>
      <c r="R548" s="528"/>
      <c r="S548" s="528"/>
      <c r="T548" s="528"/>
      <c r="U548" s="529"/>
      <c r="V548" s="37" t="s">
        <v>66</v>
      </c>
      <c r="W548" s="382">
        <f>GrossWeightTotal+PalletQtyTotal*25</f>
        <v>17465.618394530127</v>
      </c>
      <c r="X548" s="382">
        <f>GrossWeightTotalR+PalletQtyTotalR*25</f>
        <v>17658.245999999996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8"/>
      <c r="O549" s="546" t="s">
        <v>747</v>
      </c>
      <c r="P549" s="528"/>
      <c r="Q549" s="528"/>
      <c r="R549" s="528"/>
      <c r="S549" s="528"/>
      <c r="T549" s="528"/>
      <c r="U549" s="5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3327.5760605933024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3351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8"/>
      <c r="O550" s="546" t="s">
        <v>748</v>
      </c>
      <c r="P550" s="528"/>
      <c r="Q550" s="528"/>
      <c r="R550" s="528"/>
      <c r="S550" s="528"/>
      <c r="T550" s="528"/>
      <c r="U550" s="5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38.17933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24" t="s">
        <v>98</v>
      </c>
      <c r="D552" s="649"/>
      <c r="E552" s="649"/>
      <c r="F552" s="613"/>
      <c r="G552" s="424" t="s">
        <v>229</v>
      </c>
      <c r="H552" s="649"/>
      <c r="I552" s="649"/>
      <c r="J552" s="649"/>
      <c r="K552" s="649"/>
      <c r="L552" s="649"/>
      <c r="M552" s="649"/>
      <c r="N552" s="649"/>
      <c r="O552" s="649"/>
      <c r="P552" s="613"/>
      <c r="Q552" s="424" t="s">
        <v>461</v>
      </c>
      <c r="R552" s="613"/>
      <c r="S552" s="424" t="s">
        <v>522</v>
      </c>
      <c r="T552" s="649"/>
      <c r="U552" s="649"/>
      <c r="V552" s="6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67" t="s">
        <v>751</v>
      </c>
      <c r="B553" s="424" t="s">
        <v>60</v>
      </c>
      <c r="C553" s="424" t="s">
        <v>99</v>
      </c>
      <c r="D553" s="424" t="s">
        <v>107</v>
      </c>
      <c r="E553" s="424" t="s">
        <v>98</v>
      </c>
      <c r="F553" s="424" t="s">
        <v>219</v>
      </c>
      <c r="G553" s="424" t="s">
        <v>230</v>
      </c>
      <c r="H553" s="424" t="s">
        <v>237</v>
      </c>
      <c r="I553" s="424" t="s">
        <v>256</v>
      </c>
      <c r="J553" s="424" t="s">
        <v>326</v>
      </c>
      <c r="K553" s="378"/>
      <c r="L553" s="424" t="s">
        <v>356</v>
      </c>
      <c r="M553" s="378"/>
      <c r="N553" s="424" t="s">
        <v>356</v>
      </c>
      <c r="O553" s="424" t="s">
        <v>431</v>
      </c>
      <c r="P553" s="424" t="s">
        <v>448</v>
      </c>
      <c r="Q553" s="424" t="s">
        <v>462</v>
      </c>
      <c r="R553" s="424" t="s">
        <v>497</v>
      </c>
      <c r="S553" s="424" t="s">
        <v>523</v>
      </c>
      <c r="T553" s="424" t="s">
        <v>570</v>
      </c>
      <c r="U553" s="424" t="s">
        <v>596</v>
      </c>
      <c r="V553" s="424" t="s">
        <v>603</v>
      </c>
      <c r="W553" s="424" t="s">
        <v>607</v>
      </c>
      <c r="X553" s="424" t="s">
        <v>657</v>
      </c>
      <c r="AA553" s="52"/>
      <c r="AD553" s="378"/>
    </row>
    <row r="554" spans="1:30" ht="13.5" customHeight="1" thickBot="1" x14ac:dyDescent="0.25">
      <c r="A554" s="768"/>
      <c r="B554" s="425"/>
      <c r="C554" s="425"/>
      <c r="D554" s="425"/>
      <c r="E554" s="425"/>
      <c r="F554" s="425"/>
      <c r="G554" s="425"/>
      <c r="H554" s="425"/>
      <c r="I554" s="425"/>
      <c r="J554" s="425"/>
      <c r="K554" s="378"/>
      <c r="L554" s="425"/>
      <c r="M554" s="378"/>
      <c r="N554" s="425"/>
      <c r="O554" s="425"/>
      <c r="P554" s="425"/>
      <c r="Q554" s="425"/>
      <c r="R554" s="425"/>
      <c r="S554" s="425"/>
      <c r="T554" s="425"/>
      <c r="U554" s="425"/>
      <c r="V554" s="425"/>
      <c r="W554" s="425"/>
      <c r="X554" s="42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5</v>
      </c>
      <c r="C555" s="46">
        <f>IFERROR(X51*1,"0")+IFERROR(X52*1,"0")</f>
        <v>302.40000000000003</v>
      </c>
      <c r="D555" s="46">
        <f>IFERROR(X57*1,"0")+IFERROR(X58*1,"0")+IFERROR(X59*1,"0")+IFERROR(X60*1,"0")</f>
        <v>205.20000000000002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1979.5800000000002</v>
      </c>
      <c r="F555" s="46">
        <f>IFERROR(X134*1,"0")+IFERROR(X135*1,"0")+IFERROR(X136*1,"0")+IFERROR(X137*1,"0")+IFERROR(X138*1,"0")</f>
        <v>1006.2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182.70000000000002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3320.9999999999995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1035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1035</v>
      </c>
      <c r="O555" s="46">
        <f>IFERROR(X293*1,"0")+IFERROR(X294*1,"0")+IFERROR(X295*1,"0")+IFERROR(X296*1,"0")+IFERROR(X297*1,"0")+IFERROR(X298*1,"0")+IFERROR(X299*1,"0")+IFERROR(X303*1,"0")+IFERROR(X304*1,"0")</f>
        <v>216</v>
      </c>
      <c r="P555" s="46">
        <f>IFERROR(X309*1,"0")+IFERROR(X313*1,"0")+IFERROR(X314*1,"0")+IFERROR(X315*1,"0")+IFERROR(X319*1,"0")+IFERROR(X323*1,"0")</f>
        <v>300.3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1742.8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2210.1999999999998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534.24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151.20000000000002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2308.3200000000002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204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D241:E24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O177:S177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2024-06-05T07:57:45Z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