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W65" i="1" l="1"/>
  <c r="Y10" i="1"/>
  <c r="Y11" i="1"/>
  <c r="AJ14" i="1"/>
  <c r="AJ15" i="1"/>
  <c r="AJ20" i="1"/>
  <c r="Y22" i="1"/>
  <c r="AJ27" i="1"/>
  <c r="Y28" i="1"/>
  <c r="AJ30" i="1"/>
  <c r="AJ31" i="1"/>
  <c r="AJ35" i="1"/>
  <c r="AJ36" i="1"/>
  <c r="Y38" i="1"/>
  <c r="AJ39" i="1"/>
  <c r="Y44" i="1"/>
  <c r="AJ46" i="1"/>
  <c r="AJ47" i="1"/>
  <c r="AJ50" i="1"/>
  <c r="AJ51" i="1"/>
  <c r="AJ52" i="1"/>
  <c r="Y54" i="1"/>
  <c r="AJ55" i="1"/>
  <c r="AJ59" i="1"/>
  <c r="AJ62" i="1"/>
  <c r="AJ66" i="1"/>
  <c r="AJ67" i="1"/>
  <c r="AJ68" i="1"/>
  <c r="AJ71" i="1"/>
  <c r="AJ75" i="1"/>
  <c r="AJ78" i="1"/>
  <c r="AJ79" i="1"/>
  <c r="AJ82" i="1"/>
  <c r="AJ84" i="1"/>
  <c r="AJ91" i="1"/>
  <c r="AJ94" i="1"/>
  <c r="AJ95" i="1"/>
  <c r="AJ98" i="1"/>
  <c r="AJ99" i="1"/>
  <c r="AJ100" i="1"/>
  <c r="AJ103" i="1"/>
  <c r="Y106" i="1"/>
  <c r="AJ110" i="1"/>
  <c r="AJ111" i="1"/>
  <c r="Y112" i="1"/>
  <c r="AJ114" i="1"/>
  <c r="Y115" i="1"/>
  <c r="AJ116" i="1"/>
  <c r="AJ119" i="1"/>
  <c r="Y122" i="1"/>
  <c r="AJ126" i="1"/>
  <c r="AJ127" i="1"/>
  <c r="Y128" i="1"/>
  <c r="AJ130" i="1"/>
  <c r="Y131" i="1"/>
  <c r="AJ23" i="1"/>
  <c r="AJ43" i="1"/>
  <c r="AJ63" i="1"/>
  <c r="AJ87" i="1"/>
  <c r="AJ107" i="1"/>
  <c r="AJ123" i="1"/>
  <c r="AJ19" i="1"/>
  <c r="AJ83" i="1"/>
  <c r="AJ7" i="1"/>
  <c r="AJ8" i="1"/>
  <c r="AJ9" i="1"/>
  <c r="AJ10" i="1"/>
  <c r="AJ12" i="1"/>
  <c r="AJ13" i="1"/>
  <c r="AJ16" i="1"/>
  <c r="AJ17" i="1"/>
  <c r="AJ18" i="1"/>
  <c r="AJ21" i="1"/>
  <c r="AJ22" i="1"/>
  <c r="AJ24" i="1"/>
  <c r="AJ25" i="1"/>
  <c r="AJ26" i="1"/>
  <c r="AJ28" i="1"/>
  <c r="AJ29" i="1"/>
  <c r="AJ32" i="1"/>
  <c r="AJ33" i="1"/>
  <c r="AJ34" i="1"/>
  <c r="AJ37" i="1"/>
  <c r="AJ38" i="1"/>
  <c r="AJ40" i="1"/>
  <c r="AJ41" i="1"/>
  <c r="AJ42" i="1"/>
  <c r="AJ44" i="1"/>
  <c r="AJ45" i="1"/>
  <c r="AJ48" i="1"/>
  <c r="AJ49" i="1"/>
  <c r="AJ53" i="1"/>
  <c r="AJ54" i="1"/>
  <c r="AJ56" i="1"/>
  <c r="AJ57" i="1"/>
  <c r="AJ58" i="1"/>
  <c r="AJ60" i="1"/>
  <c r="AJ61" i="1"/>
  <c r="AJ64" i="1"/>
  <c r="AJ65" i="1"/>
  <c r="AJ69" i="1"/>
  <c r="AJ70" i="1"/>
  <c r="AJ72" i="1"/>
  <c r="AJ73" i="1"/>
  <c r="AJ74" i="1"/>
  <c r="AJ76" i="1"/>
  <c r="AJ77" i="1"/>
  <c r="AJ80" i="1"/>
  <c r="AJ81" i="1"/>
  <c r="AJ85" i="1"/>
  <c r="AJ86" i="1"/>
  <c r="AJ88" i="1"/>
  <c r="AJ89" i="1"/>
  <c r="AJ90" i="1"/>
  <c r="AJ92" i="1"/>
  <c r="AJ93" i="1"/>
  <c r="AJ96" i="1"/>
  <c r="AJ97" i="1"/>
  <c r="AJ101" i="1"/>
  <c r="AJ102" i="1"/>
  <c r="AJ104" i="1"/>
  <c r="AJ105" i="1"/>
  <c r="AJ106" i="1"/>
  <c r="AJ108" i="1"/>
  <c r="AJ109" i="1"/>
  <c r="AJ112" i="1"/>
  <c r="AJ113" i="1"/>
  <c r="AJ117" i="1"/>
  <c r="AJ118" i="1"/>
  <c r="AJ120" i="1"/>
  <c r="AJ121" i="1"/>
  <c r="AJ122" i="1"/>
  <c r="AJ124" i="1"/>
  <c r="AJ125" i="1"/>
  <c r="AJ128" i="1"/>
  <c r="AJ129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3" i="1"/>
  <c r="AH104" i="1"/>
  <c r="AH105" i="1"/>
  <c r="AH106" i="1"/>
  <c r="AH107" i="1"/>
  <c r="AH108" i="1"/>
  <c r="AH109" i="1"/>
  <c r="AH111" i="1"/>
  <c r="AH112" i="1"/>
  <c r="AH113" i="1"/>
  <c r="AH114" i="1"/>
  <c r="AH115" i="1"/>
  <c r="AH117" i="1"/>
  <c r="AH118" i="1"/>
  <c r="AH120" i="1"/>
  <c r="AH121" i="1"/>
  <c r="AH122" i="1"/>
  <c r="AH123" i="1"/>
  <c r="AH124" i="1"/>
  <c r="AH126" i="1"/>
  <c r="AH127" i="1"/>
  <c r="AH128" i="1"/>
  <c r="AH131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7" i="1"/>
  <c r="AE6" i="1" s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7" i="1"/>
  <c r="Y8" i="1"/>
  <c r="Y9" i="1"/>
  <c r="Y13" i="1"/>
  <c r="Y14" i="1"/>
  <c r="Y16" i="1"/>
  <c r="Y17" i="1"/>
  <c r="Y18" i="1"/>
  <c r="Y20" i="1"/>
  <c r="Y21" i="1"/>
  <c r="Y24" i="1"/>
  <c r="Y25" i="1"/>
  <c r="Y26" i="1"/>
  <c r="Y29" i="1"/>
  <c r="Y30" i="1"/>
  <c r="Y32" i="1"/>
  <c r="Y33" i="1"/>
  <c r="Y34" i="1"/>
  <c r="Y36" i="1"/>
  <c r="Y37" i="1"/>
  <c r="Y40" i="1"/>
  <c r="Y41" i="1"/>
  <c r="Y42" i="1"/>
  <c r="Y45" i="1"/>
  <c r="Y46" i="1"/>
  <c r="Y48" i="1"/>
  <c r="Y49" i="1"/>
  <c r="Y50" i="1"/>
  <c r="Y52" i="1"/>
  <c r="Y53" i="1"/>
  <c r="Y56" i="1"/>
  <c r="Y58" i="1"/>
  <c r="Y60" i="1"/>
  <c r="Y61" i="1"/>
  <c r="Y62" i="1"/>
  <c r="Y64" i="1"/>
  <c r="Y66" i="1"/>
  <c r="Y69" i="1"/>
  <c r="Y70" i="1"/>
  <c r="Y72" i="1"/>
  <c r="Y73" i="1"/>
  <c r="Y74" i="1"/>
  <c r="Y76" i="1"/>
  <c r="Y77" i="1"/>
  <c r="Y80" i="1"/>
  <c r="Y81" i="1"/>
  <c r="Y82" i="1"/>
  <c r="Y85" i="1"/>
  <c r="Y86" i="1"/>
  <c r="Y88" i="1"/>
  <c r="Y89" i="1"/>
  <c r="Y90" i="1"/>
  <c r="Y92" i="1"/>
  <c r="Y93" i="1"/>
  <c r="Y96" i="1"/>
  <c r="Y97" i="1"/>
  <c r="Y98" i="1"/>
  <c r="Y101" i="1"/>
  <c r="Y102" i="1"/>
  <c r="Y104" i="1"/>
  <c r="Y105" i="1"/>
  <c r="Y108" i="1"/>
  <c r="Y109" i="1"/>
  <c r="Y110" i="1"/>
  <c r="Y113" i="1"/>
  <c r="Y114" i="1"/>
  <c r="Y116" i="1"/>
  <c r="Y117" i="1"/>
  <c r="Y118" i="1"/>
  <c r="Y120" i="1"/>
  <c r="Y121" i="1"/>
  <c r="Y124" i="1"/>
  <c r="Y125" i="1"/>
  <c r="Y126" i="1"/>
  <c r="Y129" i="1"/>
  <c r="Y130" i="1"/>
  <c r="W8" i="1"/>
  <c r="W9" i="1"/>
  <c r="W10" i="1"/>
  <c r="W11" i="1"/>
  <c r="W12" i="1"/>
  <c r="Y12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Y57" i="1" s="1"/>
  <c r="W58" i="1"/>
  <c r="W59" i="1"/>
  <c r="W60" i="1"/>
  <c r="W61" i="1"/>
  <c r="W62" i="1"/>
  <c r="W63" i="1"/>
  <c r="W64" i="1"/>
  <c r="Z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Y100" i="1" s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7" i="1"/>
  <c r="AB6" i="1"/>
  <c r="AC6" i="1"/>
  <c r="AD6" i="1"/>
  <c r="AA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7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7" i="1"/>
  <c r="AJ131" i="1" l="1"/>
  <c r="Y94" i="1"/>
  <c r="Y84" i="1"/>
  <c r="Y78" i="1"/>
  <c r="Y68" i="1"/>
  <c r="AJ115" i="1"/>
  <c r="Y127" i="1"/>
  <c r="Y123" i="1"/>
  <c r="Y119" i="1"/>
  <c r="Y111" i="1"/>
  <c r="Y107" i="1"/>
  <c r="Y103" i="1"/>
  <c r="AJ11" i="1"/>
  <c r="Y55" i="1"/>
  <c r="Y51" i="1"/>
  <c r="Y47" i="1"/>
  <c r="Y43" i="1"/>
  <c r="Y39" i="1"/>
  <c r="Y35" i="1"/>
  <c r="Y31" i="1"/>
  <c r="Y27" i="1"/>
  <c r="Y23" i="1"/>
  <c r="Y19" i="1"/>
  <c r="Y15" i="1"/>
  <c r="Y63" i="1"/>
  <c r="Y59" i="1"/>
  <c r="X6" i="1"/>
  <c r="Y99" i="1"/>
  <c r="Y95" i="1"/>
  <c r="Y91" i="1"/>
  <c r="Y87" i="1"/>
  <c r="Y83" i="1"/>
  <c r="Y79" i="1"/>
  <c r="Y75" i="1"/>
  <c r="Y71" i="1"/>
  <c r="Y67" i="1"/>
  <c r="Y7" i="1"/>
  <c r="Z12" i="1"/>
  <c r="Z100" i="1"/>
  <c r="Y65" i="1"/>
  <c r="Z57" i="1"/>
  <c r="W6" i="1"/>
  <c r="AH6" i="1"/>
  <c r="AF6" i="1"/>
  <c r="M6" i="1"/>
  <c r="L6" i="1"/>
  <c r="K6" i="1"/>
  <c r="J6" i="1"/>
  <c r="AJ6" i="1" l="1"/>
</calcChain>
</file>

<file path=xl/sharedStrings.xml><?xml version="1.0" encoding="utf-8"?>
<sst xmlns="http://schemas.openxmlformats.org/spreadsheetml/2006/main" count="297" uniqueCount="158">
  <si>
    <t>Период: 02.01.2025 - 09.01.2025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</si>
  <si>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</si>
  <si>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</si>
  <si>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</si>
  <si>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</si>
  <si>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</si>
  <si>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</si>
  <si>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</si>
  <si>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</si>
  <si>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</si>
  <si>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</si>
  <si>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</si>
  <si>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</si>
  <si>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</si>
  <si>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</si>
  <si>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</si>
  <si>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</si>
  <si>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</si>
  <si>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</si>
  <si>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</si>
  <si>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</si>
  <si>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</si>
  <si>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</si>
  <si>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</si>
  <si>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</si>
  <si>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</si>
  <si>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</si>
  <si>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</si>
  <si>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</si>
  <si>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</si>
  <si>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</si>
  <si>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</si>
  <si>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</si>
  <si>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</si>
  <si>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</si>
  <si>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</si>
  <si>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</si>
  <si>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</si>
  <si>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</si>
  <si>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</si>
  <si>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</si>
  <si>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</si>
  <si>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</si>
  <si>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</si>
  <si>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</si>
  <si>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</si>
  <si>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</si>
  <si>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</si>
  <si>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</si>
  <si>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</si>
  <si>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</si>
  <si>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</si>
  <si>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</si>
  <si>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</si>
  <si>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</si>
  <si>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</si>
  <si>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</si>
  <si>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</si>
  <si>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</si>
  <si>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</si>
  <si>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</si>
  <si>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</si>
  <si>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</si>
  <si>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</si>
  <si>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</si>
  <si>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</si>
  <si>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</si>
  <si>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</si>
  <si>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</si>
  <si>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</si>
  <si>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</si>
  <si>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</si>
  <si>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</si>
  <si>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</si>
  <si>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</si>
  <si>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</si>
  <si>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</si>
  <si>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</si>
  <si>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</si>
  <si>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</si>
  <si>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</si>
  <si>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</si>
  <si>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</si>
  <si>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</si>
  <si>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</si>
  <si>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</si>
  <si>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</si>
  <si>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</si>
  <si>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</si>
  <si>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</si>
  <si>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</si>
  <si>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</si>
  <si>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</si>
  <si>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</si>
  <si>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</si>
  <si>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</si>
  <si>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</si>
  <si>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</si>
  <si>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</si>
  <si>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</si>
  <si>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</si>
  <si>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</si>
  <si>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</si>
  <si>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</si>
  <si>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</si>
  <si>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</si>
  <si>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</si>
  <si>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</si>
  <si>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</si>
  <si>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</si>
  <si>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</si>
  <si>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</si>
  <si>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</si>
  <si>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</si>
  <si>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</si>
  <si>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</si>
  <si>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</si>
  <si>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</si>
  <si>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</si>
  <si>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</si>
  <si>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</si>
  <si>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</si>
  <si>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</si>
  <si>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</si>
  <si>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</si>
  <si>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</si>
  <si>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336  Ветчина Сливушка с индейкой ТМ Вязанка. ВЕС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</si>
  <si>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</si>
  <si>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</si>
  <si>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</si>
  <si>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</si>
  <si>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БОНУС_302  Сосиски Сочинки по-баварски,  0.4кг, ТМ Стародворье  ПОКОМ</t>
  </si>
  <si>
    <t>БОНУС_319  Колбаса вареная Филейская ТМ Вязанка ТС Классическая, 0,45 кг. ПОКОМ</t>
  </si>
  <si>
    <t>БОНУС_336  Ветчина Сливушка с индейкой ТМ Вязанка. ВЕС  ПОКОМ</t>
  </si>
  <si>
    <t>БОНУС_Сосиски Вязанка Сливочные, Вязанка амицел МГС, 0.45кг,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</si>
  <si>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</si>
  <si>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</si>
  <si>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</si>
  <si>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</si>
  <si>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</si>
  <si>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</si>
  <si>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</si>
  <si>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</si>
  <si>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</si>
  <si>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</si>
  <si>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</si>
  <si>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</si>
  <si>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</si>
  <si>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</si>
  <si>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</si>
  <si>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</si>
  <si>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09,01,</t>
  </si>
  <si>
    <t>13,01,</t>
  </si>
  <si>
    <t>14,01,</t>
  </si>
  <si>
    <t>15,01,</t>
  </si>
  <si>
    <t>13,12,</t>
  </si>
  <si>
    <t>20,12,</t>
  </si>
  <si>
    <t>27,12,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</si>
</sst>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_ ;[Red]\-0\ "/>
    <numFmt numFmtId="167" formatCode="0.00_ ;[Red]\-0.00\ "/>
    <numFmt numFmtId="168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7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6" fontId="5" fillId="4" borderId="2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0" fillId="5" borderId="0" xfId="0" applyNumberFormat="1" applyFill="1" applyAlignment="1">
      <alignment horizontal="left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01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3-09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9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01.01.2025 - 08.01.2025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08,01,</v>
          </cell>
          <cell r="M5" t="str">
            <v>09,01,</v>
          </cell>
          <cell r="T5" t="str">
            <v>13,01,</v>
          </cell>
          <cell r="V5" t="str">
            <v>13,01,</v>
          </cell>
          <cell r="X5" t="str">
            <v>14,01,</v>
          </cell>
          <cell r="AE5" t="str">
            <v>13,12,</v>
          </cell>
          <cell r="AF5" t="str">
            <v>20,12,</v>
          </cell>
          <cell r="AG5" t="str">
            <v>27,12,</v>
          </cell>
          <cell r="AH5" t="str">
            <v>08,01,</v>
          </cell>
        </row>
        <row r="6">
          <cell r="E6">
            <v>59388.566999999995</v>
          </cell>
          <cell r="F6">
            <v>71269.278000000006</v>
          </cell>
          <cell r="J6">
            <v>61477.755000000005</v>
          </cell>
          <cell r="K6">
            <v>-2089.1879999999996</v>
          </cell>
          <cell r="L6">
            <v>31620</v>
          </cell>
          <cell r="M6">
            <v>29090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9490</v>
          </cell>
          <cell r="U6">
            <v>0</v>
          </cell>
          <cell r="V6">
            <v>22260</v>
          </cell>
          <cell r="W6">
            <v>19796.188999999998</v>
          </cell>
          <cell r="X6">
            <v>27240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19454.862000000005</v>
          </cell>
          <cell r="AF6">
            <v>20802.915400000002</v>
          </cell>
          <cell r="AG6">
            <v>28516.63640000001</v>
          </cell>
          <cell r="AH6">
            <v>16239.654999999999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422.25299999999999</v>
          </cell>
          <cell r="D7">
            <v>636.92399999999998</v>
          </cell>
          <cell r="E7">
            <v>470.47399999999999</v>
          </cell>
          <cell r="F7">
            <v>578.58199999999999</v>
          </cell>
          <cell r="G7" t="str">
            <v>н</v>
          </cell>
          <cell r="H7">
            <v>1</v>
          </cell>
          <cell r="I7">
            <v>45</v>
          </cell>
          <cell r="J7">
            <v>478.79300000000001</v>
          </cell>
          <cell r="K7">
            <v>-8.3190000000000168</v>
          </cell>
          <cell r="L7">
            <v>0</v>
          </cell>
          <cell r="M7">
            <v>100</v>
          </cell>
          <cell r="V7">
            <v>250</v>
          </cell>
          <cell r="W7">
            <v>156.82466666666667</v>
          </cell>
          <cell r="X7">
            <v>200</v>
          </cell>
          <cell r="Y7">
            <v>7.1964571899828673</v>
          </cell>
          <cell r="Z7">
            <v>12.279635456788832</v>
          </cell>
          <cell r="AE7">
            <v>91.906800000000004</v>
          </cell>
          <cell r="AF7">
            <v>116.82239999999999</v>
          </cell>
          <cell r="AG7">
            <v>186.57599999999999</v>
          </cell>
          <cell r="AH7">
            <v>104.593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326.18599999999998</v>
          </cell>
          <cell r="D8">
            <v>292.072</v>
          </cell>
          <cell r="E8">
            <v>351.26</v>
          </cell>
          <cell r="F8">
            <v>260.97800000000001</v>
          </cell>
          <cell r="G8" t="str">
            <v>ябл</v>
          </cell>
          <cell r="H8">
            <v>1</v>
          </cell>
          <cell r="I8">
            <v>45</v>
          </cell>
          <cell r="J8">
            <v>321.45600000000002</v>
          </cell>
          <cell r="K8">
            <v>29.803999999999974</v>
          </cell>
          <cell r="L8">
            <v>200</v>
          </cell>
          <cell r="M8">
            <v>200</v>
          </cell>
          <cell r="V8">
            <v>160</v>
          </cell>
          <cell r="W8">
            <v>117.08666666666666</v>
          </cell>
          <cell r="X8">
            <v>180</v>
          </cell>
          <cell r="Y8">
            <v>8.5490349029209138</v>
          </cell>
          <cell r="Z8">
            <v>9.5277156966141128</v>
          </cell>
          <cell r="AE8">
            <v>105.0596</v>
          </cell>
          <cell r="AF8">
            <v>93.479600000000005</v>
          </cell>
          <cell r="AG8">
            <v>116.38979999999999</v>
          </cell>
          <cell r="AH8">
            <v>84.558999999999997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1212.6500000000001</v>
          </cell>
          <cell r="D9">
            <v>845.34900000000005</v>
          </cell>
          <cell r="E9">
            <v>993.24099999999999</v>
          </cell>
          <cell r="F9">
            <v>1045.2280000000001</v>
          </cell>
          <cell r="G9" t="str">
            <v>н</v>
          </cell>
          <cell r="H9">
            <v>1</v>
          </cell>
          <cell r="I9">
            <v>45</v>
          </cell>
          <cell r="J9">
            <v>956.505</v>
          </cell>
          <cell r="K9">
            <v>36.73599999999999</v>
          </cell>
          <cell r="L9">
            <v>400</v>
          </cell>
          <cell r="M9">
            <v>600</v>
          </cell>
          <cell r="V9">
            <v>350</v>
          </cell>
          <cell r="W9">
            <v>331.08033333333333</v>
          </cell>
          <cell r="X9">
            <v>450</v>
          </cell>
          <cell r="Y9">
            <v>8.5937692866081843</v>
          </cell>
          <cell r="Z9">
            <v>9.0445924664741142</v>
          </cell>
          <cell r="AE9">
            <v>314.57779999999997</v>
          </cell>
          <cell r="AF9">
            <v>320.16039999999998</v>
          </cell>
          <cell r="AG9">
            <v>341.23599999999999</v>
          </cell>
          <cell r="AH9">
            <v>320.32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1163</v>
          </cell>
          <cell r="D10">
            <v>1668</v>
          </cell>
          <cell r="E10">
            <v>1446</v>
          </cell>
          <cell r="F10">
            <v>1349</v>
          </cell>
          <cell r="G10" t="str">
            <v>ябл</v>
          </cell>
          <cell r="H10">
            <v>0.4</v>
          </cell>
          <cell r="I10">
            <v>45</v>
          </cell>
          <cell r="J10">
            <v>1512</v>
          </cell>
          <cell r="K10">
            <v>-66</v>
          </cell>
          <cell r="L10">
            <v>500</v>
          </cell>
          <cell r="M10">
            <v>700</v>
          </cell>
          <cell r="T10">
            <v>1700</v>
          </cell>
          <cell r="V10">
            <v>800</v>
          </cell>
          <cell r="W10">
            <v>482</v>
          </cell>
          <cell r="X10">
            <v>700</v>
          </cell>
          <cell r="Y10">
            <v>8.4004149377593365</v>
          </cell>
          <cell r="Z10">
            <v>10.03221010901883</v>
          </cell>
          <cell r="AE10">
            <v>403.6</v>
          </cell>
          <cell r="AF10">
            <v>457.4</v>
          </cell>
          <cell r="AG10">
            <v>681.6</v>
          </cell>
          <cell r="AH10">
            <v>321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2006</v>
          </cell>
          <cell r="D11">
            <v>1691</v>
          </cell>
          <cell r="E11">
            <v>2010</v>
          </cell>
          <cell r="F11">
            <v>1653</v>
          </cell>
          <cell r="G11">
            <v>0</v>
          </cell>
          <cell r="H11">
            <v>0.45</v>
          </cell>
          <cell r="I11">
            <v>45</v>
          </cell>
          <cell r="J11">
            <v>2034</v>
          </cell>
          <cell r="K11">
            <v>-24</v>
          </cell>
          <cell r="L11">
            <v>1500</v>
          </cell>
          <cell r="M11">
            <v>1000</v>
          </cell>
          <cell r="T11">
            <v>930</v>
          </cell>
          <cell r="V11">
            <v>800</v>
          </cell>
          <cell r="W11">
            <v>670</v>
          </cell>
          <cell r="X11">
            <v>1000</v>
          </cell>
          <cell r="Y11">
            <v>8.8850746268656717</v>
          </cell>
          <cell r="Z11">
            <v>9.1952425084955216</v>
          </cell>
          <cell r="AE11">
            <v>647.4</v>
          </cell>
          <cell r="AF11">
            <v>675.8</v>
          </cell>
          <cell r="AG11">
            <v>795.2</v>
          </cell>
          <cell r="AH11">
            <v>639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1705</v>
          </cell>
          <cell r="D12">
            <v>89073</v>
          </cell>
          <cell r="E12">
            <v>1979</v>
          </cell>
          <cell r="F12">
            <v>1148</v>
          </cell>
          <cell r="G12" t="str">
            <v>акк</v>
          </cell>
          <cell r="H12">
            <v>0.45</v>
          </cell>
          <cell r="I12">
            <v>45</v>
          </cell>
          <cell r="J12">
            <v>1936</v>
          </cell>
          <cell r="K12">
            <v>43</v>
          </cell>
          <cell r="L12">
            <v>1200</v>
          </cell>
          <cell r="M12">
            <v>1000</v>
          </cell>
          <cell r="T12">
            <v>948</v>
          </cell>
          <cell r="V12">
            <v>1500</v>
          </cell>
          <cell r="W12">
            <v>659.66666666666663</v>
          </cell>
          <cell r="X12">
            <v>1000</v>
          </cell>
          <cell r="Y12">
            <v>8.8650833754421434</v>
          </cell>
          <cell r="Z12">
            <v>10.3909026297086</v>
          </cell>
          <cell r="AE12">
            <v>562.79999999999995</v>
          </cell>
          <cell r="AF12">
            <v>620.4</v>
          </cell>
          <cell r="AG12">
            <v>769</v>
          </cell>
          <cell r="AH12">
            <v>638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21</v>
          </cell>
          <cell r="D13">
            <v>40</v>
          </cell>
          <cell r="E13">
            <v>18</v>
          </cell>
          <cell r="F13">
            <v>43</v>
          </cell>
          <cell r="G13">
            <v>0</v>
          </cell>
          <cell r="H13">
            <v>0.4</v>
          </cell>
          <cell r="I13">
            <v>50</v>
          </cell>
          <cell r="J13">
            <v>28</v>
          </cell>
          <cell r="K13">
            <v>-10</v>
          </cell>
          <cell r="L13">
            <v>0</v>
          </cell>
          <cell r="M13">
            <v>0</v>
          </cell>
          <cell r="W13">
            <v>6</v>
          </cell>
          <cell r="X13">
            <v>10</v>
          </cell>
          <cell r="Y13">
            <v>8.8333333333333339</v>
          </cell>
          <cell r="Z13">
            <v>8.5483870967741939</v>
          </cell>
          <cell r="AE13">
            <v>6.2</v>
          </cell>
          <cell r="AF13">
            <v>5</v>
          </cell>
          <cell r="AG13">
            <v>11.8</v>
          </cell>
          <cell r="AH13">
            <v>12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497</v>
          </cell>
          <cell r="D14">
            <v>310</v>
          </cell>
          <cell r="E14">
            <v>166</v>
          </cell>
          <cell r="F14">
            <v>634</v>
          </cell>
          <cell r="G14">
            <v>0</v>
          </cell>
          <cell r="H14">
            <v>0.17</v>
          </cell>
          <cell r="I14">
            <v>180</v>
          </cell>
          <cell r="J14">
            <v>177</v>
          </cell>
          <cell r="K14">
            <v>-11</v>
          </cell>
          <cell r="L14">
            <v>0</v>
          </cell>
          <cell r="M14">
            <v>200</v>
          </cell>
          <cell r="W14">
            <v>55.333333333333336</v>
          </cell>
          <cell r="Y14">
            <v>15.072289156626505</v>
          </cell>
          <cell r="Z14">
            <v>15.274725274725274</v>
          </cell>
          <cell r="AE14">
            <v>54.6</v>
          </cell>
          <cell r="AF14">
            <v>57.8</v>
          </cell>
          <cell r="AG14">
            <v>134.80000000000001</v>
          </cell>
          <cell r="AH14">
            <v>56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242</v>
          </cell>
          <cell r="D15">
            <v>64</v>
          </cell>
          <cell r="E15">
            <v>81</v>
          </cell>
          <cell r="F15">
            <v>223</v>
          </cell>
          <cell r="G15">
            <v>0</v>
          </cell>
          <cell r="H15">
            <v>0.3</v>
          </cell>
          <cell r="I15">
            <v>40</v>
          </cell>
          <cell r="J15">
            <v>99</v>
          </cell>
          <cell r="K15">
            <v>-18</v>
          </cell>
          <cell r="L15">
            <v>120</v>
          </cell>
          <cell r="M15">
            <v>120</v>
          </cell>
          <cell r="W15">
            <v>27</v>
          </cell>
          <cell r="Y15">
            <v>17.148148148148149</v>
          </cell>
          <cell r="Z15">
            <v>7.1671826625387007</v>
          </cell>
          <cell r="AE15">
            <v>64.599999999999994</v>
          </cell>
          <cell r="AF15">
            <v>49.6</v>
          </cell>
          <cell r="AG15">
            <v>52.2</v>
          </cell>
          <cell r="AH15">
            <v>12</v>
          </cell>
          <cell r="AI15" t="str">
            <v>увел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3629</v>
          </cell>
          <cell r="D16">
            <v>534</v>
          </cell>
          <cell r="E16">
            <v>887</v>
          </cell>
          <cell r="F16">
            <v>3255</v>
          </cell>
          <cell r="G16">
            <v>0</v>
          </cell>
          <cell r="H16">
            <v>0.17</v>
          </cell>
          <cell r="I16">
            <v>180</v>
          </cell>
          <cell r="J16">
            <v>958</v>
          </cell>
          <cell r="K16">
            <v>-71</v>
          </cell>
          <cell r="L16">
            <v>0</v>
          </cell>
          <cell r="M16">
            <v>500</v>
          </cell>
          <cell r="W16">
            <v>295.66666666666669</v>
          </cell>
          <cell r="Y16">
            <v>12.700112739571589</v>
          </cell>
          <cell r="Z16">
            <v>12.806957708049113</v>
          </cell>
          <cell r="AE16">
            <v>293.2</v>
          </cell>
          <cell r="AF16">
            <v>327.39999999999998</v>
          </cell>
          <cell r="AG16">
            <v>585.79999999999995</v>
          </cell>
          <cell r="AH16">
            <v>254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399</v>
          </cell>
          <cell r="D17">
            <v>257</v>
          </cell>
          <cell r="E17">
            <v>224</v>
          </cell>
          <cell r="F17">
            <v>426</v>
          </cell>
          <cell r="G17">
            <v>0</v>
          </cell>
          <cell r="H17">
            <v>0.35</v>
          </cell>
          <cell r="I17">
            <v>45</v>
          </cell>
          <cell r="J17">
            <v>292</v>
          </cell>
          <cell r="K17">
            <v>-68</v>
          </cell>
          <cell r="L17">
            <v>100</v>
          </cell>
          <cell r="M17">
            <v>80</v>
          </cell>
          <cell r="W17">
            <v>74.666666666666671</v>
          </cell>
          <cell r="X17">
            <v>70</v>
          </cell>
          <cell r="Y17">
            <v>9.0535714285714288</v>
          </cell>
          <cell r="Z17">
            <v>8.0668257756563246</v>
          </cell>
          <cell r="AE17">
            <v>83.8</v>
          </cell>
          <cell r="AF17">
            <v>86.6</v>
          </cell>
          <cell r="AG17">
            <v>106.2</v>
          </cell>
          <cell r="AH17">
            <v>24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87</v>
          </cell>
          <cell r="D18">
            <v>56</v>
          </cell>
          <cell r="E18">
            <v>60</v>
          </cell>
          <cell r="F18">
            <v>81</v>
          </cell>
          <cell r="G18" t="str">
            <v>н</v>
          </cell>
          <cell r="H18">
            <v>0.35</v>
          </cell>
          <cell r="I18">
            <v>45</v>
          </cell>
          <cell r="J18">
            <v>78</v>
          </cell>
          <cell r="K18">
            <v>-18</v>
          </cell>
          <cell r="L18">
            <v>30</v>
          </cell>
          <cell r="M18">
            <v>30</v>
          </cell>
          <cell r="T18">
            <v>300</v>
          </cell>
          <cell r="W18">
            <v>20</v>
          </cell>
          <cell r="X18">
            <v>30</v>
          </cell>
          <cell r="Y18">
            <v>8.5500000000000007</v>
          </cell>
          <cell r="Z18">
            <v>14.741379310344827</v>
          </cell>
          <cell r="AE18">
            <v>11.6</v>
          </cell>
          <cell r="AF18">
            <v>25.6</v>
          </cell>
          <cell r="AG18">
            <v>31.8</v>
          </cell>
          <cell r="AH18">
            <v>14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182</v>
          </cell>
          <cell r="D19">
            <v>213</v>
          </cell>
          <cell r="E19">
            <v>163</v>
          </cell>
          <cell r="F19">
            <v>229</v>
          </cell>
          <cell r="G19">
            <v>0</v>
          </cell>
          <cell r="H19">
            <v>0.35</v>
          </cell>
          <cell r="I19">
            <v>45</v>
          </cell>
          <cell r="J19">
            <v>194</v>
          </cell>
          <cell r="K19">
            <v>-31</v>
          </cell>
          <cell r="L19">
            <v>150</v>
          </cell>
          <cell r="M19">
            <v>150</v>
          </cell>
          <cell r="T19">
            <v>18</v>
          </cell>
          <cell r="W19">
            <v>54.333333333333336</v>
          </cell>
          <cell r="Y19">
            <v>9.7361963190184042</v>
          </cell>
          <cell r="Z19">
            <v>6.4669926650366749</v>
          </cell>
          <cell r="AE19">
            <v>81.8</v>
          </cell>
          <cell r="AF19">
            <v>58.8</v>
          </cell>
          <cell r="AG19">
            <v>91.8</v>
          </cell>
          <cell r="AH19">
            <v>60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253</v>
          </cell>
          <cell r="D20">
            <v>454</v>
          </cell>
          <cell r="E20">
            <v>341</v>
          </cell>
          <cell r="F20">
            <v>348</v>
          </cell>
          <cell r="G20">
            <v>0</v>
          </cell>
          <cell r="H20">
            <v>0.35</v>
          </cell>
          <cell r="I20">
            <v>45</v>
          </cell>
          <cell r="J20">
            <v>368</v>
          </cell>
          <cell r="K20">
            <v>-27</v>
          </cell>
          <cell r="L20">
            <v>150</v>
          </cell>
          <cell r="M20">
            <v>150</v>
          </cell>
          <cell r="V20">
            <v>150</v>
          </cell>
          <cell r="W20">
            <v>113.66666666666667</v>
          </cell>
          <cell r="X20">
            <v>150</v>
          </cell>
          <cell r="Y20">
            <v>8.3401759530791786</v>
          </cell>
          <cell r="Z20">
            <v>10.440528634361234</v>
          </cell>
          <cell r="AE20">
            <v>90.8</v>
          </cell>
          <cell r="AF20">
            <v>105.6</v>
          </cell>
          <cell r="AG20">
            <v>173.4</v>
          </cell>
          <cell r="AH20">
            <v>61</v>
          </cell>
          <cell r="AI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279.90899999999999</v>
          </cell>
          <cell r="D21">
            <v>248.31100000000001</v>
          </cell>
          <cell r="E21">
            <v>189.07</v>
          </cell>
          <cell r="F21">
            <v>330.286</v>
          </cell>
          <cell r="G21">
            <v>0</v>
          </cell>
          <cell r="H21">
            <v>1</v>
          </cell>
          <cell r="I21">
            <v>50</v>
          </cell>
          <cell r="J21">
            <v>231.20400000000001</v>
          </cell>
          <cell r="K21">
            <v>-42.134000000000015</v>
          </cell>
          <cell r="L21">
            <v>100</v>
          </cell>
          <cell r="M21">
            <v>150</v>
          </cell>
          <cell r="W21">
            <v>63.023333333333333</v>
          </cell>
          <cell r="X21">
            <v>50</v>
          </cell>
          <cell r="Y21">
            <v>10.00083566932882</v>
          </cell>
          <cell r="Z21">
            <v>7.8841727626614899</v>
          </cell>
          <cell r="AE21">
            <v>79.943200000000004</v>
          </cell>
          <cell r="AF21">
            <v>86.353999999999999</v>
          </cell>
          <cell r="AG21">
            <v>94.7</v>
          </cell>
          <cell r="AH21">
            <v>42.003999999999998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5119.0280000000002</v>
          </cell>
          <cell r="D22">
            <v>4352.7489999999998</v>
          </cell>
          <cell r="E22">
            <v>2312.0970000000002</v>
          </cell>
          <cell r="F22">
            <v>7126.893</v>
          </cell>
          <cell r="G22">
            <v>0</v>
          </cell>
          <cell r="H22">
            <v>1</v>
          </cell>
          <cell r="I22">
            <v>50</v>
          </cell>
          <cell r="J22">
            <v>2339.7890000000002</v>
          </cell>
          <cell r="K22">
            <v>-27.692000000000007</v>
          </cell>
          <cell r="L22">
            <v>0</v>
          </cell>
          <cell r="M22">
            <v>1000</v>
          </cell>
          <cell r="W22">
            <v>770.69900000000007</v>
          </cell>
          <cell r="Y22">
            <v>10.544833975391169</v>
          </cell>
          <cell r="Z22">
            <v>8.2016262180993209</v>
          </cell>
          <cell r="AE22">
            <v>990.88799999999992</v>
          </cell>
          <cell r="AF22">
            <v>1109.3524</v>
          </cell>
          <cell r="AG22">
            <v>1545.2559999999999</v>
          </cell>
          <cell r="AH22">
            <v>588.19399999999996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110.623</v>
          </cell>
          <cell r="D23">
            <v>288.54300000000001</v>
          </cell>
          <cell r="E23">
            <v>184.90299999999999</v>
          </cell>
          <cell r="F23">
            <v>209.81800000000001</v>
          </cell>
          <cell r="G23">
            <v>0</v>
          </cell>
          <cell r="H23">
            <v>1</v>
          </cell>
          <cell r="I23">
            <v>50</v>
          </cell>
          <cell r="J23">
            <v>178.10400000000001</v>
          </cell>
          <cell r="K23">
            <v>6.7989999999999782</v>
          </cell>
          <cell r="L23">
            <v>150</v>
          </cell>
          <cell r="M23">
            <v>150</v>
          </cell>
          <cell r="W23">
            <v>61.634333333333331</v>
          </cell>
          <cell r="X23">
            <v>50</v>
          </cell>
          <cell r="Y23">
            <v>9.0828921109987402</v>
          </cell>
          <cell r="Z23">
            <v>7.932714380451972</v>
          </cell>
          <cell r="AE23">
            <v>70.570799999999991</v>
          </cell>
          <cell r="AF23">
            <v>65.6828</v>
          </cell>
          <cell r="AG23">
            <v>117.51859999999999</v>
          </cell>
          <cell r="AH23">
            <v>49.222999999999999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1165.385</v>
          </cell>
          <cell r="D24">
            <v>624.26499999999999</v>
          </cell>
          <cell r="E24">
            <v>650.971</v>
          </cell>
          <cell r="F24">
            <v>1092.7629999999999</v>
          </cell>
          <cell r="G24">
            <v>0</v>
          </cell>
          <cell r="H24">
            <v>1</v>
          </cell>
          <cell r="I24">
            <v>60</v>
          </cell>
          <cell r="J24">
            <v>713.24</v>
          </cell>
          <cell r="K24">
            <v>-62.269000000000005</v>
          </cell>
          <cell r="L24">
            <v>200</v>
          </cell>
          <cell r="M24">
            <v>500</v>
          </cell>
          <cell r="W24">
            <v>216.99033333333333</v>
          </cell>
          <cell r="X24">
            <v>100</v>
          </cell>
          <cell r="Y24">
            <v>8.7227987114633372</v>
          </cell>
          <cell r="Z24">
            <v>22.052875272054472</v>
          </cell>
          <cell r="AE24">
            <v>85.828400000000002</v>
          </cell>
          <cell r="AF24">
            <v>314.32139999999998</v>
          </cell>
          <cell r="AG24">
            <v>397.86279999999999</v>
          </cell>
          <cell r="AH24">
            <v>198.334</v>
          </cell>
          <cell r="AI24" t="e">
            <v>#N/A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318.10300000000001</v>
          </cell>
          <cell r="D25">
            <v>269.91500000000002</v>
          </cell>
          <cell r="E25">
            <v>347.85</v>
          </cell>
          <cell r="F25">
            <v>224.291</v>
          </cell>
          <cell r="G25">
            <v>0</v>
          </cell>
          <cell r="H25">
            <v>1</v>
          </cell>
          <cell r="I25">
            <v>50</v>
          </cell>
          <cell r="J25">
            <v>350.012</v>
          </cell>
          <cell r="K25">
            <v>-2.1619999999999777</v>
          </cell>
          <cell r="L25">
            <v>200</v>
          </cell>
          <cell r="M25">
            <v>180</v>
          </cell>
          <cell r="V25">
            <v>220</v>
          </cell>
          <cell r="W25">
            <v>115.95</v>
          </cell>
          <cell r="X25">
            <v>170</v>
          </cell>
          <cell r="Y25">
            <v>8.5751703320396722</v>
          </cell>
          <cell r="Z25">
            <v>9.8397890111630115</v>
          </cell>
          <cell r="AE25">
            <v>101.048</v>
          </cell>
          <cell r="AF25">
            <v>105.6058</v>
          </cell>
          <cell r="AG25">
            <v>141.56880000000001</v>
          </cell>
          <cell r="AH25">
            <v>96.040999999999997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91.506</v>
          </cell>
          <cell r="D26">
            <v>119.235</v>
          </cell>
          <cell r="E26">
            <v>110.886</v>
          </cell>
          <cell r="F26">
            <v>98.981999999999999</v>
          </cell>
          <cell r="G26">
            <v>0</v>
          </cell>
          <cell r="H26">
            <v>1</v>
          </cell>
          <cell r="I26">
            <v>60</v>
          </cell>
          <cell r="J26">
            <v>109.255</v>
          </cell>
          <cell r="K26">
            <v>1.6310000000000002</v>
          </cell>
          <cell r="L26">
            <v>90</v>
          </cell>
          <cell r="M26">
            <v>60</v>
          </cell>
          <cell r="W26">
            <v>36.961999999999996</v>
          </cell>
          <cell r="X26">
            <v>70</v>
          </cell>
          <cell r="Y26">
            <v>8.6299983767112174</v>
          </cell>
          <cell r="Z26">
            <v>8.3350405016984581</v>
          </cell>
          <cell r="AE26">
            <v>38.269999999999996</v>
          </cell>
          <cell r="AF26">
            <v>44.928199999999997</v>
          </cell>
          <cell r="AG26">
            <v>62.761199999999995</v>
          </cell>
          <cell r="AH26">
            <v>23.562000000000001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54.317</v>
          </cell>
          <cell r="D27">
            <v>117.077</v>
          </cell>
          <cell r="E27">
            <v>112.402</v>
          </cell>
          <cell r="F27">
            <v>58.991999999999997</v>
          </cell>
          <cell r="G27">
            <v>0</v>
          </cell>
          <cell r="H27">
            <v>1</v>
          </cell>
          <cell r="I27">
            <v>60</v>
          </cell>
          <cell r="J27">
            <v>110.322</v>
          </cell>
          <cell r="K27">
            <v>2.0799999999999983</v>
          </cell>
          <cell r="L27">
            <v>130</v>
          </cell>
          <cell r="M27">
            <v>60</v>
          </cell>
          <cell r="V27">
            <v>20</v>
          </cell>
          <cell r="W27">
            <v>37.467333333333336</v>
          </cell>
          <cell r="X27">
            <v>50</v>
          </cell>
          <cell r="Y27">
            <v>8.5138698599669027</v>
          </cell>
          <cell r="Z27">
            <v>8.2965829705112792</v>
          </cell>
          <cell r="AE27">
            <v>38.448599999999999</v>
          </cell>
          <cell r="AF27">
            <v>44.226199999999999</v>
          </cell>
          <cell r="AG27">
            <v>65.963999999999999</v>
          </cell>
          <cell r="AH27">
            <v>36.658999999999999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36.823</v>
          </cell>
          <cell r="D28">
            <v>1.502</v>
          </cell>
          <cell r="E28">
            <v>8.2289999999999992</v>
          </cell>
          <cell r="F28">
            <v>29.042999999999999</v>
          </cell>
          <cell r="G28">
            <v>0</v>
          </cell>
          <cell r="H28">
            <v>1</v>
          </cell>
          <cell r="I28">
            <v>180</v>
          </cell>
          <cell r="J28">
            <v>12.43</v>
          </cell>
          <cell r="K28">
            <v>-4.2010000000000005</v>
          </cell>
          <cell r="L28">
            <v>30</v>
          </cell>
          <cell r="M28">
            <v>0</v>
          </cell>
          <cell r="W28">
            <v>2.7429999999999999</v>
          </cell>
          <cell r="Y28">
            <v>21.524972657674081</v>
          </cell>
          <cell r="Z28">
            <v>11.251429224788474</v>
          </cell>
          <cell r="AE28">
            <v>5.2476000000000003</v>
          </cell>
          <cell r="AF28">
            <v>2.5364</v>
          </cell>
          <cell r="AG28">
            <v>9.1007999999999996</v>
          </cell>
          <cell r="AH28">
            <v>0.74399999999999999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261.96699999999998</v>
          </cell>
          <cell r="D29">
            <v>312.18400000000003</v>
          </cell>
          <cell r="E29">
            <v>272.95699999999999</v>
          </cell>
          <cell r="F29">
            <v>299.44400000000002</v>
          </cell>
          <cell r="G29">
            <v>0</v>
          </cell>
          <cell r="H29">
            <v>1</v>
          </cell>
          <cell r="I29">
            <v>60</v>
          </cell>
          <cell r="J29">
            <v>263.53800000000001</v>
          </cell>
          <cell r="K29">
            <v>9.4189999999999827</v>
          </cell>
          <cell r="L29">
            <v>120</v>
          </cell>
          <cell r="M29">
            <v>150</v>
          </cell>
          <cell r="V29">
            <v>70</v>
          </cell>
          <cell r="W29">
            <v>90.98566666666666</v>
          </cell>
          <cell r="X29">
            <v>150</v>
          </cell>
          <cell r="Y29">
            <v>8.6765754312950385</v>
          </cell>
          <cell r="Z29">
            <v>8.8313391027304693</v>
          </cell>
          <cell r="AE29">
            <v>89.391199999999998</v>
          </cell>
          <cell r="AF29">
            <v>93.484000000000009</v>
          </cell>
          <cell r="AG29">
            <v>129.2482</v>
          </cell>
          <cell r="AH29">
            <v>62.622999999999998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88.944000000000003</v>
          </cell>
          <cell r="D30">
            <v>31.007999999999999</v>
          </cell>
          <cell r="E30">
            <v>100.30800000000001</v>
          </cell>
          <cell r="F30">
            <v>19.643999999999998</v>
          </cell>
          <cell r="G30">
            <v>0</v>
          </cell>
          <cell r="H30">
            <v>1</v>
          </cell>
          <cell r="I30">
            <v>30</v>
          </cell>
          <cell r="J30">
            <v>102.003</v>
          </cell>
          <cell r="K30">
            <v>-1.6949999999999932</v>
          </cell>
          <cell r="L30">
            <v>60</v>
          </cell>
          <cell r="M30">
            <v>60</v>
          </cell>
          <cell r="V30">
            <v>50</v>
          </cell>
          <cell r="W30">
            <v>33.436</v>
          </cell>
          <cell r="X30">
            <v>40</v>
          </cell>
          <cell r="Y30">
            <v>6.8681660485704032</v>
          </cell>
          <cell r="Z30">
            <v>8.5124585764380551</v>
          </cell>
          <cell r="AE30">
            <v>26.977399999999999</v>
          </cell>
          <cell r="AF30">
            <v>33.4452</v>
          </cell>
          <cell r="AG30">
            <v>32.342799999999997</v>
          </cell>
          <cell r="AH30">
            <v>45.993000000000002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84.542000000000002</v>
          </cell>
          <cell r="D31">
            <v>71.516999999999996</v>
          </cell>
          <cell r="E31">
            <v>89.76</v>
          </cell>
          <cell r="F31">
            <v>63.579000000000001</v>
          </cell>
          <cell r="G31" t="str">
            <v>н</v>
          </cell>
          <cell r="H31">
            <v>1</v>
          </cell>
          <cell r="I31">
            <v>30</v>
          </cell>
          <cell r="J31">
            <v>98.203999999999994</v>
          </cell>
          <cell r="K31">
            <v>-8.4439999999999884</v>
          </cell>
          <cell r="L31">
            <v>80</v>
          </cell>
          <cell r="M31">
            <v>60</v>
          </cell>
          <cell r="W31">
            <v>29.92</v>
          </cell>
          <cell r="X31">
            <v>30</v>
          </cell>
          <cell r="Y31">
            <v>7.8067847593582886</v>
          </cell>
          <cell r="Z31">
            <v>6.6587321044739527</v>
          </cell>
          <cell r="AE31">
            <v>35.078600000000002</v>
          </cell>
          <cell r="AF31">
            <v>30.971399999999999</v>
          </cell>
          <cell r="AG31">
            <v>42.799400000000006</v>
          </cell>
          <cell r="AH31">
            <v>30.343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701.202</v>
          </cell>
          <cell r="D32">
            <v>332.19499999999999</v>
          </cell>
          <cell r="E32">
            <v>671.55399999999997</v>
          </cell>
          <cell r="F32">
            <v>348.4</v>
          </cell>
          <cell r="G32">
            <v>0</v>
          </cell>
          <cell r="H32">
            <v>1</v>
          </cell>
          <cell r="I32">
            <v>30</v>
          </cell>
          <cell r="J32">
            <v>689.42499999999995</v>
          </cell>
          <cell r="K32">
            <v>-17.870999999999981</v>
          </cell>
          <cell r="L32">
            <v>300</v>
          </cell>
          <cell r="M32">
            <v>450</v>
          </cell>
          <cell r="V32">
            <v>250</v>
          </cell>
          <cell r="W32">
            <v>223.85133333333332</v>
          </cell>
          <cell r="X32">
            <v>300</v>
          </cell>
          <cell r="Y32">
            <v>7.3638158658871822</v>
          </cell>
          <cell r="Z32">
            <v>7.6187482956725097</v>
          </cell>
          <cell r="AE32">
            <v>216.36100000000002</v>
          </cell>
          <cell r="AF32">
            <v>222.20479999999998</v>
          </cell>
          <cell r="AG32">
            <v>245.93719999999999</v>
          </cell>
          <cell r="AH32">
            <v>177.84800000000001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58.959000000000003</v>
          </cell>
          <cell r="D33">
            <v>76.822000000000003</v>
          </cell>
          <cell r="E33">
            <v>55.957999999999998</v>
          </cell>
          <cell r="F33">
            <v>77.057000000000002</v>
          </cell>
          <cell r="G33">
            <v>0</v>
          </cell>
          <cell r="H33">
            <v>1</v>
          </cell>
          <cell r="I33">
            <v>40</v>
          </cell>
          <cell r="J33">
            <v>54.1</v>
          </cell>
          <cell r="K33">
            <v>1.857999999999997</v>
          </cell>
          <cell r="L33">
            <v>0</v>
          </cell>
          <cell r="M33">
            <v>20</v>
          </cell>
          <cell r="V33">
            <v>30</v>
          </cell>
          <cell r="W33">
            <v>18.652666666666665</v>
          </cell>
          <cell r="X33">
            <v>30</v>
          </cell>
          <cell r="Y33">
            <v>8.4200829193323585</v>
          </cell>
          <cell r="Z33">
            <v>10.761308977292973</v>
          </cell>
          <cell r="AE33">
            <v>14.5946</v>
          </cell>
          <cell r="AF33">
            <v>12.723600000000001</v>
          </cell>
          <cell r="AG33">
            <v>23.204799999999999</v>
          </cell>
          <cell r="AH33">
            <v>10.130000000000001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132.04599999999999</v>
          </cell>
          <cell r="E34">
            <v>61.853999999999999</v>
          </cell>
          <cell r="F34">
            <v>70.191999999999993</v>
          </cell>
          <cell r="G34" t="str">
            <v>н</v>
          </cell>
          <cell r="H34">
            <v>1</v>
          </cell>
          <cell r="I34">
            <v>35</v>
          </cell>
          <cell r="J34">
            <v>101.3</v>
          </cell>
          <cell r="K34">
            <v>-39.445999999999998</v>
          </cell>
          <cell r="L34">
            <v>0</v>
          </cell>
          <cell r="M34">
            <v>20</v>
          </cell>
          <cell r="V34">
            <v>50</v>
          </cell>
          <cell r="W34">
            <v>20.617999999999999</v>
          </cell>
          <cell r="X34">
            <v>30</v>
          </cell>
          <cell r="Y34">
            <v>8.2545348724415568</v>
          </cell>
          <cell r="Z34">
            <v>10.290966259523522</v>
          </cell>
          <cell r="AE34">
            <v>16.538</v>
          </cell>
          <cell r="AF34">
            <v>22.485800000000001</v>
          </cell>
          <cell r="AG34">
            <v>24.6158</v>
          </cell>
          <cell r="AH34">
            <v>21.838000000000001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88.103999999999999</v>
          </cell>
          <cell r="E35">
            <v>44.384999999999998</v>
          </cell>
          <cell r="F35">
            <v>42.374000000000002</v>
          </cell>
          <cell r="G35">
            <v>0</v>
          </cell>
          <cell r="H35">
            <v>1</v>
          </cell>
          <cell r="I35">
            <v>30</v>
          </cell>
          <cell r="J35">
            <v>59.003999999999998</v>
          </cell>
          <cell r="K35">
            <v>-14.619</v>
          </cell>
          <cell r="L35">
            <v>0</v>
          </cell>
          <cell r="M35">
            <v>10</v>
          </cell>
          <cell r="V35">
            <v>30</v>
          </cell>
          <cell r="W35">
            <v>14.795</v>
          </cell>
          <cell r="X35">
            <v>20</v>
          </cell>
          <cell r="Y35">
            <v>6.9194998310239946</v>
          </cell>
          <cell r="Z35">
            <v>8.8428781204111591</v>
          </cell>
          <cell r="AE35">
            <v>11.577</v>
          </cell>
          <cell r="AF35">
            <v>20.191600000000001</v>
          </cell>
          <cell r="AG35">
            <v>18.834800000000001</v>
          </cell>
          <cell r="AH35">
            <v>4.5780000000000003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35.619</v>
          </cell>
          <cell r="D36">
            <v>67.230999999999995</v>
          </cell>
          <cell r="E36">
            <v>48.911999999999999</v>
          </cell>
          <cell r="F36">
            <v>53.031999999999996</v>
          </cell>
          <cell r="G36" t="str">
            <v>н</v>
          </cell>
          <cell r="H36">
            <v>1</v>
          </cell>
          <cell r="I36">
            <v>45</v>
          </cell>
          <cell r="J36">
            <v>50.07</v>
          </cell>
          <cell r="K36">
            <v>-1.1580000000000013</v>
          </cell>
          <cell r="L36">
            <v>20</v>
          </cell>
          <cell r="M36">
            <v>10</v>
          </cell>
          <cell r="V36">
            <v>30</v>
          </cell>
          <cell r="W36">
            <v>16.303999999999998</v>
          </cell>
          <cell r="X36">
            <v>30</v>
          </cell>
          <cell r="Y36">
            <v>8.7728164867517169</v>
          </cell>
          <cell r="Z36">
            <v>10.321258478856976</v>
          </cell>
          <cell r="AE36">
            <v>13.858000000000001</v>
          </cell>
          <cell r="AF36">
            <v>13.433400000000001</v>
          </cell>
          <cell r="AG36">
            <v>18.790399999999998</v>
          </cell>
          <cell r="AH36">
            <v>8.7200000000000006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43.710999999999999</v>
          </cell>
          <cell r="D37">
            <v>66.552999999999997</v>
          </cell>
          <cell r="E37">
            <v>48.006999999999998</v>
          </cell>
          <cell r="F37">
            <v>61.539000000000001</v>
          </cell>
          <cell r="G37" t="str">
            <v>н</v>
          </cell>
          <cell r="H37">
            <v>1</v>
          </cell>
          <cell r="I37">
            <v>45</v>
          </cell>
          <cell r="J37">
            <v>51.652999999999999</v>
          </cell>
          <cell r="K37">
            <v>-3.6460000000000008</v>
          </cell>
          <cell r="L37">
            <v>40</v>
          </cell>
          <cell r="M37">
            <v>20</v>
          </cell>
          <cell r="W37">
            <v>16.002333333333333</v>
          </cell>
          <cell r="X37">
            <v>20</v>
          </cell>
          <cell r="Y37">
            <v>8.8448976190972139</v>
          </cell>
          <cell r="Z37">
            <v>7.9560989319842603</v>
          </cell>
          <cell r="AE37">
            <v>17.79</v>
          </cell>
          <cell r="AF37">
            <v>17.654599999999999</v>
          </cell>
          <cell r="AG37">
            <v>29.450799999999997</v>
          </cell>
          <cell r="AH37">
            <v>4.931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26.452000000000002</v>
          </cell>
          <cell r="D38">
            <v>68.771000000000001</v>
          </cell>
          <cell r="E38">
            <v>40.159999999999997</v>
          </cell>
          <cell r="F38">
            <v>52.332999999999998</v>
          </cell>
          <cell r="G38" t="str">
            <v>н</v>
          </cell>
          <cell r="H38">
            <v>1</v>
          </cell>
          <cell r="I38">
            <v>45</v>
          </cell>
          <cell r="J38">
            <v>49.651000000000003</v>
          </cell>
          <cell r="K38">
            <v>-9.4910000000000068</v>
          </cell>
          <cell r="L38">
            <v>0</v>
          </cell>
          <cell r="M38">
            <v>10</v>
          </cell>
          <cell r="V38">
            <v>30</v>
          </cell>
          <cell r="W38">
            <v>13.386666666666665</v>
          </cell>
          <cell r="X38">
            <v>20</v>
          </cell>
          <cell r="Y38">
            <v>8.3914093625498012</v>
          </cell>
          <cell r="Z38">
            <v>10.430176415970289</v>
          </cell>
          <cell r="AE38">
            <v>10.77</v>
          </cell>
          <cell r="AF38">
            <v>14.646799999999999</v>
          </cell>
          <cell r="AG38">
            <v>22.819200000000002</v>
          </cell>
          <cell r="AH38">
            <v>5.6630000000000003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1211</v>
          </cell>
          <cell r="D39">
            <v>2636</v>
          </cell>
          <cell r="E39">
            <v>801</v>
          </cell>
          <cell r="F39">
            <v>1933</v>
          </cell>
          <cell r="G39" t="str">
            <v>оконч</v>
          </cell>
          <cell r="H39">
            <v>0.35</v>
          </cell>
          <cell r="I39">
            <v>40</v>
          </cell>
          <cell r="J39">
            <v>797</v>
          </cell>
          <cell r="K39">
            <v>4</v>
          </cell>
          <cell r="L39">
            <v>500</v>
          </cell>
          <cell r="M39">
            <v>600</v>
          </cell>
          <cell r="W39">
            <v>267</v>
          </cell>
          <cell r="Y39">
            <v>11.359550561797754</v>
          </cell>
          <cell r="Z39">
            <v>7.2698945349952062</v>
          </cell>
          <cell r="AE39">
            <v>417.2</v>
          </cell>
          <cell r="AF39">
            <v>444</v>
          </cell>
          <cell r="AG39">
            <v>662.4</v>
          </cell>
          <cell r="AH39">
            <v>270</v>
          </cell>
          <cell r="AI39" t="str">
            <v>декяб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1628</v>
          </cell>
          <cell r="D40">
            <v>3332</v>
          </cell>
          <cell r="E40">
            <v>1169</v>
          </cell>
          <cell r="F40">
            <v>1945</v>
          </cell>
          <cell r="G40" t="str">
            <v>оконч</v>
          </cell>
          <cell r="H40">
            <v>0.4</v>
          </cell>
          <cell r="I40">
            <v>40</v>
          </cell>
          <cell r="J40">
            <v>1214</v>
          </cell>
          <cell r="K40">
            <v>-45</v>
          </cell>
          <cell r="L40">
            <v>2000</v>
          </cell>
          <cell r="M40">
            <v>1200</v>
          </cell>
          <cell r="T40">
            <v>858</v>
          </cell>
          <cell r="W40">
            <v>389.66666666666669</v>
          </cell>
          <cell r="Y40">
            <v>13.203592814371257</v>
          </cell>
          <cell r="Z40">
            <v>7.493445965627731</v>
          </cell>
          <cell r="AE40">
            <v>686.6</v>
          </cell>
          <cell r="AF40">
            <v>659.2</v>
          </cell>
          <cell r="AG40">
            <v>742</v>
          </cell>
          <cell r="AH40">
            <v>396</v>
          </cell>
          <cell r="AI40" t="str">
            <v>увел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2502</v>
          </cell>
          <cell r="D41">
            <v>1910</v>
          </cell>
          <cell r="E41">
            <v>2409</v>
          </cell>
          <cell r="F41">
            <v>1956</v>
          </cell>
          <cell r="G41">
            <v>0</v>
          </cell>
          <cell r="H41">
            <v>0.45</v>
          </cell>
          <cell r="I41">
            <v>45</v>
          </cell>
          <cell r="J41">
            <v>2490</v>
          </cell>
          <cell r="K41">
            <v>-81</v>
          </cell>
          <cell r="L41">
            <v>800</v>
          </cell>
          <cell r="M41">
            <v>1000</v>
          </cell>
          <cell r="T41">
            <v>1380</v>
          </cell>
          <cell r="V41">
            <v>1600</v>
          </cell>
          <cell r="W41">
            <v>803</v>
          </cell>
          <cell r="X41">
            <v>1000</v>
          </cell>
          <cell r="Y41">
            <v>7.9153175591531753</v>
          </cell>
          <cell r="Z41">
            <v>10.416256964929531</v>
          </cell>
          <cell r="AE41">
            <v>610.20000000000005</v>
          </cell>
          <cell r="AF41">
            <v>755.4</v>
          </cell>
          <cell r="AG41">
            <v>1091.4000000000001</v>
          </cell>
          <cell r="AH41">
            <v>672</v>
          </cell>
          <cell r="AI41" t="str">
            <v>проддек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345.19299999999998</v>
          </cell>
          <cell r="D42">
            <v>909.24300000000005</v>
          </cell>
          <cell r="E42">
            <v>270.15499999999997</v>
          </cell>
          <cell r="F42">
            <v>174.078</v>
          </cell>
          <cell r="G42">
            <v>0</v>
          </cell>
          <cell r="H42">
            <v>1</v>
          </cell>
          <cell r="I42">
            <v>40</v>
          </cell>
          <cell r="J42">
            <v>271.476</v>
          </cell>
          <cell r="K42">
            <v>-1.3210000000000264</v>
          </cell>
          <cell r="L42">
            <v>400</v>
          </cell>
          <cell r="M42">
            <v>120</v>
          </cell>
          <cell r="W42">
            <v>90.051666666666662</v>
          </cell>
          <cell r="X42">
            <v>100</v>
          </cell>
          <cell r="Y42">
            <v>8.8180266883825951</v>
          </cell>
          <cell r="Z42">
            <v>7.5398270757649701</v>
          </cell>
          <cell r="AE42">
            <v>105.31780000000001</v>
          </cell>
          <cell r="AF42">
            <v>112.22260000000001</v>
          </cell>
          <cell r="AG42">
            <v>119.3086</v>
          </cell>
          <cell r="AH42">
            <v>101.628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2179</v>
          </cell>
          <cell r="D43">
            <v>8</v>
          </cell>
          <cell r="E43">
            <v>360</v>
          </cell>
          <cell r="F43">
            <v>1808</v>
          </cell>
          <cell r="G43">
            <v>0</v>
          </cell>
          <cell r="H43">
            <v>0.1</v>
          </cell>
          <cell r="I43">
            <v>730</v>
          </cell>
          <cell r="J43">
            <v>380</v>
          </cell>
          <cell r="K43">
            <v>-20</v>
          </cell>
          <cell r="L43">
            <v>0</v>
          </cell>
          <cell r="M43">
            <v>0</v>
          </cell>
          <cell r="W43">
            <v>120</v>
          </cell>
          <cell r="Y43">
            <v>15.066666666666666</v>
          </cell>
          <cell r="Z43">
            <v>20.498866213151928</v>
          </cell>
          <cell r="AE43">
            <v>88.2</v>
          </cell>
          <cell r="AF43">
            <v>97.4</v>
          </cell>
          <cell r="AG43">
            <v>113.8</v>
          </cell>
          <cell r="AH43">
            <v>130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615</v>
          </cell>
          <cell r="D44">
            <v>620</v>
          </cell>
          <cell r="E44">
            <v>710</v>
          </cell>
          <cell r="F44">
            <v>490</v>
          </cell>
          <cell r="G44">
            <v>0</v>
          </cell>
          <cell r="H44">
            <v>0.35</v>
          </cell>
          <cell r="I44">
            <v>40</v>
          </cell>
          <cell r="J44">
            <v>804</v>
          </cell>
          <cell r="K44">
            <v>-94</v>
          </cell>
          <cell r="L44">
            <v>500</v>
          </cell>
          <cell r="M44">
            <v>350</v>
          </cell>
          <cell r="V44">
            <v>300</v>
          </cell>
          <cell r="W44">
            <v>236.66666666666666</v>
          </cell>
          <cell r="X44">
            <v>400</v>
          </cell>
          <cell r="Y44">
            <v>8.6197183098591559</v>
          </cell>
          <cell r="Z44">
            <v>9.2224231464737798</v>
          </cell>
          <cell r="AE44">
            <v>221.2</v>
          </cell>
          <cell r="AF44">
            <v>233</v>
          </cell>
          <cell r="AG44">
            <v>330.6</v>
          </cell>
          <cell r="AH44">
            <v>166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171.40100000000001</v>
          </cell>
          <cell r="D45">
            <v>70.012</v>
          </cell>
          <cell r="E45">
            <v>161.97800000000001</v>
          </cell>
          <cell r="F45">
            <v>62.185000000000002</v>
          </cell>
          <cell r="G45">
            <v>0</v>
          </cell>
          <cell r="H45">
            <v>1</v>
          </cell>
          <cell r="I45">
            <v>40</v>
          </cell>
          <cell r="J45">
            <v>179.68600000000001</v>
          </cell>
          <cell r="K45">
            <v>-17.707999999999998</v>
          </cell>
          <cell r="L45">
            <v>30</v>
          </cell>
          <cell r="M45">
            <v>70</v>
          </cell>
          <cell r="V45">
            <v>150</v>
          </cell>
          <cell r="W45">
            <v>53.992666666666672</v>
          </cell>
          <cell r="X45">
            <v>100</v>
          </cell>
          <cell r="Y45">
            <v>7.6340922841373509</v>
          </cell>
          <cell r="Z45">
            <v>9.9437177637641803</v>
          </cell>
          <cell r="AE45">
            <v>41.451799999999999</v>
          </cell>
          <cell r="AF45">
            <v>50.9634</v>
          </cell>
          <cell r="AG45">
            <v>73.993200000000002</v>
          </cell>
          <cell r="AH45">
            <v>46.646000000000001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837</v>
          </cell>
          <cell r="D46">
            <v>615</v>
          </cell>
          <cell r="E46">
            <v>767</v>
          </cell>
          <cell r="F46">
            <v>673</v>
          </cell>
          <cell r="G46">
            <v>0</v>
          </cell>
          <cell r="H46">
            <v>0.4</v>
          </cell>
          <cell r="I46">
            <v>35</v>
          </cell>
          <cell r="J46">
            <v>897</v>
          </cell>
          <cell r="K46">
            <v>-130</v>
          </cell>
          <cell r="L46">
            <v>600</v>
          </cell>
          <cell r="M46">
            <v>450</v>
          </cell>
          <cell r="W46">
            <v>255.66666666666666</v>
          </cell>
          <cell r="X46">
            <v>500</v>
          </cell>
          <cell r="Y46">
            <v>8.6949152542372889</v>
          </cell>
          <cell r="Z46">
            <v>8.2333333333333325</v>
          </cell>
          <cell r="AE46">
            <v>270</v>
          </cell>
          <cell r="AF46">
            <v>259.2</v>
          </cell>
          <cell r="AG46">
            <v>298</v>
          </cell>
          <cell r="AH46">
            <v>223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1988</v>
          </cell>
          <cell r="D47">
            <v>28606</v>
          </cell>
          <cell r="E47">
            <v>1961</v>
          </cell>
          <cell r="F47">
            <v>828</v>
          </cell>
          <cell r="G47" t="str">
            <v>акк</v>
          </cell>
          <cell r="H47">
            <v>0.4</v>
          </cell>
          <cell r="I47">
            <v>40</v>
          </cell>
          <cell r="J47">
            <v>1819</v>
          </cell>
          <cell r="K47">
            <v>142</v>
          </cell>
          <cell r="L47">
            <v>1400</v>
          </cell>
          <cell r="M47">
            <v>1000</v>
          </cell>
          <cell r="V47">
            <v>1400</v>
          </cell>
          <cell r="W47">
            <v>653.66666666666663</v>
          </cell>
          <cell r="X47">
            <v>1000</v>
          </cell>
          <cell r="Y47">
            <v>8.6098929117797045</v>
          </cell>
          <cell r="Z47">
            <v>10.032085561497325</v>
          </cell>
          <cell r="AE47">
            <v>561</v>
          </cell>
          <cell r="AF47">
            <v>572.6</v>
          </cell>
          <cell r="AG47">
            <v>654.20000000000005</v>
          </cell>
          <cell r="AH47">
            <v>692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53.981000000000002</v>
          </cell>
          <cell r="D48">
            <v>72.617999999999995</v>
          </cell>
          <cell r="E48">
            <v>47.715000000000003</v>
          </cell>
          <cell r="F48">
            <v>75.209000000000003</v>
          </cell>
          <cell r="G48" t="str">
            <v>лид, я</v>
          </cell>
          <cell r="H48">
            <v>1</v>
          </cell>
          <cell r="I48">
            <v>40</v>
          </cell>
          <cell r="J48">
            <v>50.765000000000001</v>
          </cell>
          <cell r="K48">
            <v>-3.0499999999999972</v>
          </cell>
          <cell r="L48">
            <v>0</v>
          </cell>
          <cell r="M48">
            <v>10</v>
          </cell>
          <cell r="V48">
            <v>30</v>
          </cell>
          <cell r="W48">
            <v>15.905000000000001</v>
          </cell>
          <cell r="X48">
            <v>10</v>
          </cell>
          <cell r="Y48">
            <v>7.8723043068217535</v>
          </cell>
          <cell r="Z48">
            <v>9.7938894277400586</v>
          </cell>
          <cell r="AE48">
            <v>12.7844</v>
          </cell>
          <cell r="AF48">
            <v>15.003200000000001</v>
          </cell>
          <cell r="AG48">
            <v>28.025799999999997</v>
          </cell>
          <cell r="AH48">
            <v>11.76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93.741</v>
          </cell>
          <cell r="D49">
            <v>132.011</v>
          </cell>
          <cell r="E49">
            <v>123.943</v>
          </cell>
          <cell r="F49">
            <v>96.009</v>
          </cell>
          <cell r="G49" t="str">
            <v>оконч</v>
          </cell>
          <cell r="H49">
            <v>1</v>
          </cell>
          <cell r="I49">
            <v>40</v>
          </cell>
          <cell r="J49">
            <v>135.13999999999999</v>
          </cell>
          <cell r="K49">
            <v>-11.196999999999989</v>
          </cell>
          <cell r="L49">
            <v>80</v>
          </cell>
          <cell r="M49">
            <v>60</v>
          </cell>
          <cell r="V49">
            <v>60</v>
          </cell>
          <cell r="W49">
            <v>41.31433333333333</v>
          </cell>
          <cell r="X49">
            <v>50</v>
          </cell>
          <cell r="Y49">
            <v>8.3750352984839811</v>
          </cell>
          <cell r="Z49">
            <v>9.161627020271558</v>
          </cell>
          <cell r="AE49">
            <v>37.767200000000003</v>
          </cell>
          <cell r="AF49">
            <v>40.704999999999998</v>
          </cell>
          <cell r="AG49">
            <v>61.386199999999995</v>
          </cell>
          <cell r="AH49">
            <v>33.078000000000003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444</v>
          </cell>
          <cell r="D50">
            <v>618</v>
          </cell>
          <cell r="E50">
            <v>700</v>
          </cell>
          <cell r="F50">
            <v>336</v>
          </cell>
          <cell r="G50" t="str">
            <v>лид, я</v>
          </cell>
          <cell r="H50">
            <v>0.35</v>
          </cell>
          <cell r="I50">
            <v>40</v>
          </cell>
          <cell r="J50">
            <v>739</v>
          </cell>
          <cell r="K50">
            <v>-39</v>
          </cell>
          <cell r="L50">
            <v>600</v>
          </cell>
          <cell r="M50">
            <v>300</v>
          </cell>
          <cell r="V50">
            <v>400</v>
          </cell>
          <cell r="W50">
            <v>233.33333333333334</v>
          </cell>
          <cell r="X50">
            <v>400</v>
          </cell>
          <cell r="Y50">
            <v>8.725714285714286</v>
          </cell>
          <cell r="Z50">
            <v>9.6860133206470032</v>
          </cell>
          <cell r="AE50">
            <v>210.2</v>
          </cell>
          <cell r="AF50">
            <v>220.4</v>
          </cell>
          <cell r="AG50">
            <v>342.6</v>
          </cell>
          <cell r="AH50">
            <v>150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1324</v>
          </cell>
          <cell r="D51">
            <v>619</v>
          </cell>
          <cell r="E51">
            <v>1024</v>
          </cell>
          <cell r="F51">
            <v>903</v>
          </cell>
          <cell r="G51" t="str">
            <v>неакк</v>
          </cell>
          <cell r="H51">
            <v>0.35</v>
          </cell>
          <cell r="I51">
            <v>40</v>
          </cell>
          <cell r="J51">
            <v>1052</v>
          </cell>
          <cell r="K51">
            <v>-28</v>
          </cell>
          <cell r="L51">
            <v>800</v>
          </cell>
          <cell r="M51">
            <v>600</v>
          </cell>
          <cell r="W51">
            <v>341.33333333333331</v>
          </cell>
          <cell r="X51">
            <v>600</v>
          </cell>
          <cell r="Y51">
            <v>8.5048828125</v>
          </cell>
          <cell r="Z51">
            <v>8.0728587319243594</v>
          </cell>
          <cell r="AE51">
            <v>359.6</v>
          </cell>
          <cell r="AF51">
            <v>398.2</v>
          </cell>
          <cell r="AG51">
            <v>527</v>
          </cell>
          <cell r="AH51">
            <v>287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512</v>
          </cell>
          <cell r="D52">
            <v>421</v>
          </cell>
          <cell r="E52">
            <v>575</v>
          </cell>
          <cell r="F52">
            <v>345</v>
          </cell>
          <cell r="G52">
            <v>0</v>
          </cell>
          <cell r="H52">
            <v>0.4</v>
          </cell>
          <cell r="I52">
            <v>35</v>
          </cell>
          <cell r="J52">
            <v>607</v>
          </cell>
          <cell r="K52">
            <v>-32</v>
          </cell>
          <cell r="L52">
            <v>700</v>
          </cell>
          <cell r="M52">
            <v>320</v>
          </cell>
          <cell r="W52">
            <v>191.66666666666666</v>
          </cell>
          <cell r="X52">
            <v>260</v>
          </cell>
          <cell r="Y52">
            <v>8.4782608695652186</v>
          </cell>
          <cell r="Z52">
            <v>7.7160493827160499</v>
          </cell>
          <cell r="AE52">
            <v>210.6</v>
          </cell>
          <cell r="AF52">
            <v>179.2</v>
          </cell>
          <cell r="AG52">
            <v>197</v>
          </cell>
          <cell r="AH52">
            <v>164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234.364</v>
          </cell>
          <cell r="D53">
            <v>129.26400000000001</v>
          </cell>
          <cell r="E53">
            <v>164.852</v>
          </cell>
          <cell r="F53">
            <v>173.35400000000001</v>
          </cell>
          <cell r="G53">
            <v>0</v>
          </cell>
          <cell r="H53">
            <v>1</v>
          </cell>
          <cell r="I53">
            <v>50</v>
          </cell>
          <cell r="J53">
            <v>221.108</v>
          </cell>
          <cell r="K53">
            <v>-56.256</v>
          </cell>
          <cell r="L53">
            <v>100</v>
          </cell>
          <cell r="M53">
            <v>100</v>
          </cell>
          <cell r="W53">
            <v>54.95066666666667</v>
          </cell>
          <cell r="X53">
            <v>100</v>
          </cell>
          <cell r="Y53">
            <v>8.614163006818238</v>
          </cell>
          <cell r="Z53">
            <v>8.5667799604014867</v>
          </cell>
          <cell r="AE53">
            <v>55.254600000000003</v>
          </cell>
          <cell r="AF53">
            <v>59.636400000000002</v>
          </cell>
          <cell r="AG53">
            <v>80.100999999999999</v>
          </cell>
          <cell r="AH53">
            <v>19.196999999999999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545.41</v>
          </cell>
          <cell r="D54">
            <v>427.72500000000002</v>
          </cell>
          <cell r="E54">
            <v>546.94799999999998</v>
          </cell>
          <cell r="F54">
            <v>419.36599999999999</v>
          </cell>
          <cell r="G54" t="str">
            <v>н</v>
          </cell>
          <cell r="H54">
            <v>1</v>
          </cell>
          <cell r="I54">
            <v>50</v>
          </cell>
          <cell r="J54">
            <v>550.52099999999996</v>
          </cell>
          <cell r="K54">
            <v>-3.5729999999999791</v>
          </cell>
          <cell r="L54">
            <v>0</v>
          </cell>
          <cell r="M54">
            <v>0</v>
          </cell>
          <cell r="V54">
            <v>400</v>
          </cell>
          <cell r="W54">
            <v>182.316</v>
          </cell>
          <cell r="X54">
            <v>300</v>
          </cell>
          <cell r="Y54">
            <v>6.1397024945698675</v>
          </cell>
          <cell r="Z54">
            <v>10.959971487934265</v>
          </cell>
          <cell r="AE54">
            <v>102.1322</v>
          </cell>
          <cell r="AF54">
            <v>153.5478</v>
          </cell>
          <cell r="AG54">
            <v>228.99879999999999</v>
          </cell>
          <cell r="AH54">
            <v>126.5</v>
          </cell>
          <cell r="AI54" t="str">
            <v>оконч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62.398000000000003</v>
          </cell>
          <cell r="D55">
            <v>52.491999999999997</v>
          </cell>
          <cell r="E55">
            <v>24.032</v>
          </cell>
          <cell r="F55">
            <v>90.858000000000004</v>
          </cell>
          <cell r="G55">
            <v>0</v>
          </cell>
          <cell r="H55">
            <v>1</v>
          </cell>
          <cell r="I55">
            <v>50</v>
          </cell>
          <cell r="J55">
            <v>26.15</v>
          </cell>
          <cell r="K55">
            <v>-2.1179999999999986</v>
          </cell>
          <cell r="L55">
            <v>20</v>
          </cell>
          <cell r="M55">
            <v>10</v>
          </cell>
          <cell r="W55">
            <v>8.0106666666666673</v>
          </cell>
          <cell r="Y55">
            <v>15.087133821571237</v>
          </cell>
          <cell r="Z55">
            <v>8.2696755299495024</v>
          </cell>
          <cell r="AE55">
            <v>14.614599999999999</v>
          </cell>
          <cell r="AF55">
            <v>12.016</v>
          </cell>
          <cell r="AG55">
            <v>17.423200000000001</v>
          </cell>
          <cell r="AH55">
            <v>13.048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2416.4409999999998</v>
          </cell>
          <cell r="D56">
            <v>782.149</v>
          </cell>
          <cell r="E56">
            <v>1684.0530000000001</v>
          </cell>
          <cell r="F56">
            <v>1486.933</v>
          </cell>
          <cell r="G56">
            <v>0</v>
          </cell>
          <cell r="H56">
            <v>1</v>
          </cell>
          <cell r="I56">
            <v>40</v>
          </cell>
          <cell r="J56">
            <v>1688.0909999999999</v>
          </cell>
          <cell r="K56">
            <v>-4.0379999999997835</v>
          </cell>
          <cell r="L56">
            <v>1200</v>
          </cell>
          <cell r="M56">
            <v>1300</v>
          </cell>
          <cell r="W56">
            <v>561.351</v>
          </cell>
          <cell r="X56">
            <v>800</v>
          </cell>
          <cell r="Y56">
            <v>8.5275219960416919</v>
          </cell>
          <cell r="Z56">
            <v>7.6945245466323318</v>
          </cell>
          <cell r="AE56">
            <v>622.12200000000007</v>
          </cell>
          <cell r="AF56">
            <v>642.16219999999998</v>
          </cell>
          <cell r="AG56">
            <v>761.68999999999994</v>
          </cell>
          <cell r="AH56">
            <v>472.178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1551</v>
          </cell>
          <cell r="D57">
            <v>30039</v>
          </cell>
          <cell r="E57">
            <v>2163</v>
          </cell>
          <cell r="F57">
            <v>1105</v>
          </cell>
          <cell r="G57" t="str">
            <v>акк</v>
          </cell>
          <cell r="H57">
            <v>0.45</v>
          </cell>
          <cell r="I57">
            <v>50</v>
          </cell>
          <cell r="J57">
            <v>2153</v>
          </cell>
          <cell r="K57">
            <v>10</v>
          </cell>
          <cell r="L57">
            <v>600</v>
          </cell>
          <cell r="M57">
            <v>500</v>
          </cell>
          <cell r="T57">
            <v>850</v>
          </cell>
          <cell r="V57">
            <v>2100</v>
          </cell>
          <cell r="W57">
            <v>721</v>
          </cell>
          <cell r="X57">
            <v>1300</v>
          </cell>
          <cell r="Y57">
            <v>7.7739251040221911</v>
          </cell>
          <cell r="Z57">
            <v>12.137288869640537</v>
          </cell>
          <cell r="AE57">
            <v>461.8</v>
          </cell>
          <cell r="AF57">
            <v>554.79999999999995</v>
          </cell>
          <cell r="AG57">
            <v>856</v>
          </cell>
          <cell r="AH57">
            <v>533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2286</v>
          </cell>
          <cell r="D58">
            <v>2004</v>
          </cell>
          <cell r="E58">
            <v>2560</v>
          </cell>
          <cell r="F58">
            <v>1666</v>
          </cell>
          <cell r="G58" t="str">
            <v>акяб</v>
          </cell>
          <cell r="H58">
            <v>0.45</v>
          </cell>
          <cell r="I58">
            <v>50</v>
          </cell>
          <cell r="J58">
            <v>2641</v>
          </cell>
          <cell r="K58">
            <v>-81</v>
          </cell>
          <cell r="L58">
            <v>1200</v>
          </cell>
          <cell r="M58">
            <v>1100</v>
          </cell>
          <cell r="T58">
            <v>760</v>
          </cell>
          <cell r="V58">
            <v>1500</v>
          </cell>
          <cell r="W58">
            <v>853.33333333333337</v>
          </cell>
          <cell r="X58">
            <v>1200</v>
          </cell>
          <cell r="Y58">
            <v>7.8117187499999998</v>
          </cell>
          <cell r="Z58">
            <v>10.751612903225807</v>
          </cell>
          <cell r="AE58">
            <v>620</v>
          </cell>
          <cell r="AF58">
            <v>756.4</v>
          </cell>
          <cell r="AG58">
            <v>1083</v>
          </cell>
          <cell r="AH58">
            <v>725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689</v>
          </cell>
          <cell r="D59">
            <v>937</v>
          </cell>
          <cell r="E59">
            <v>790</v>
          </cell>
          <cell r="F59">
            <v>815</v>
          </cell>
          <cell r="G59">
            <v>0</v>
          </cell>
          <cell r="H59">
            <v>0.45</v>
          </cell>
          <cell r="I59">
            <v>50</v>
          </cell>
          <cell r="J59">
            <v>834</v>
          </cell>
          <cell r="K59">
            <v>-44</v>
          </cell>
          <cell r="L59">
            <v>200</v>
          </cell>
          <cell r="M59">
            <v>200</v>
          </cell>
          <cell r="V59">
            <v>600</v>
          </cell>
          <cell r="W59">
            <v>263.33333333333331</v>
          </cell>
          <cell r="X59">
            <v>400</v>
          </cell>
          <cell r="Y59">
            <v>8.4113924050632924</v>
          </cell>
          <cell r="Z59">
            <v>10.857843137254902</v>
          </cell>
          <cell r="AE59">
            <v>204</v>
          </cell>
          <cell r="AF59">
            <v>236.4</v>
          </cell>
          <cell r="AG59">
            <v>373</v>
          </cell>
          <cell r="AH59">
            <v>154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144</v>
          </cell>
          <cell r="D60">
            <v>85</v>
          </cell>
          <cell r="E60">
            <v>205</v>
          </cell>
          <cell r="F60">
            <v>23</v>
          </cell>
          <cell r="G60">
            <v>0</v>
          </cell>
          <cell r="H60">
            <v>0.4</v>
          </cell>
          <cell r="I60">
            <v>40</v>
          </cell>
          <cell r="J60">
            <v>231</v>
          </cell>
          <cell r="K60">
            <v>-26</v>
          </cell>
          <cell r="L60">
            <v>300</v>
          </cell>
          <cell r="M60">
            <v>160</v>
          </cell>
          <cell r="W60">
            <v>68.333333333333329</v>
          </cell>
          <cell r="X60">
            <v>100</v>
          </cell>
          <cell r="Y60">
            <v>8.5317073170731721</v>
          </cell>
          <cell r="Z60">
            <v>7.0072115384615383</v>
          </cell>
          <cell r="AE60">
            <v>83.2</v>
          </cell>
          <cell r="AF60">
            <v>73.599999999999994</v>
          </cell>
          <cell r="AG60">
            <v>79.400000000000006</v>
          </cell>
          <cell r="AH60">
            <v>38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340</v>
          </cell>
          <cell r="D61">
            <v>92</v>
          </cell>
          <cell r="E61">
            <v>220</v>
          </cell>
          <cell r="F61">
            <v>200</v>
          </cell>
          <cell r="G61">
            <v>0</v>
          </cell>
          <cell r="H61">
            <v>0.4</v>
          </cell>
          <cell r="I61">
            <v>40</v>
          </cell>
          <cell r="J61">
            <v>251</v>
          </cell>
          <cell r="K61">
            <v>-31</v>
          </cell>
          <cell r="L61">
            <v>200</v>
          </cell>
          <cell r="M61">
            <v>100</v>
          </cell>
          <cell r="W61">
            <v>73.333333333333329</v>
          </cell>
          <cell r="X61">
            <v>120</v>
          </cell>
          <cell r="Y61">
            <v>8.454545454545455</v>
          </cell>
          <cell r="Z61">
            <v>8.9595375722543356</v>
          </cell>
          <cell r="AE61">
            <v>69.2</v>
          </cell>
          <cell r="AF61">
            <v>73</v>
          </cell>
          <cell r="AG61">
            <v>83.8</v>
          </cell>
          <cell r="AH61">
            <v>43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756.78499999999997</v>
          </cell>
          <cell r="D62">
            <v>1900.453</v>
          </cell>
          <cell r="E62">
            <v>798.09500000000003</v>
          </cell>
          <cell r="F62">
            <v>1131.2719999999999</v>
          </cell>
          <cell r="G62" t="str">
            <v>оконч</v>
          </cell>
          <cell r="H62">
            <v>1</v>
          </cell>
          <cell r="I62">
            <v>50</v>
          </cell>
          <cell r="J62">
            <v>803.07799999999997</v>
          </cell>
          <cell r="K62">
            <v>-4.9829999999999472</v>
          </cell>
          <cell r="L62">
            <v>400</v>
          </cell>
          <cell r="M62">
            <v>400</v>
          </cell>
          <cell r="W62">
            <v>266.03166666666669</v>
          </cell>
          <cell r="X62">
            <v>400</v>
          </cell>
          <cell r="Y62">
            <v>8.76313722050633</v>
          </cell>
          <cell r="Z62">
            <v>8.8305757575757582</v>
          </cell>
          <cell r="AE62">
            <v>264</v>
          </cell>
          <cell r="AF62">
            <v>265.8</v>
          </cell>
          <cell r="AG62">
            <v>463.4</v>
          </cell>
          <cell r="AH62">
            <v>144.79499999999999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1242</v>
          </cell>
          <cell r="D63">
            <v>3</v>
          </cell>
          <cell r="E63">
            <v>207</v>
          </cell>
          <cell r="F63">
            <v>1028</v>
          </cell>
          <cell r="G63">
            <v>0</v>
          </cell>
          <cell r="H63">
            <v>0.1</v>
          </cell>
          <cell r="I63">
            <v>730</v>
          </cell>
          <cell r="J63">
            <v>220</v>
          </cell>
          <cell r="K63">
            <v>-13</v>
          </cell>
          <cell r="L63">
            <v>0</v>
          </cell>
          <cell r="M63">
            <v>0</v>
          </cell>
          <cell r="W63">
            <v>69</v>
          </cell>
          <cell r="Y63">
            <v>14.898550724637682</v>
          </cell>
          <cell r="Z63">
            <v>20.316205533596836</v>
          </cell>
          <cell r="AE63">
            <v>50.6</v>
          </cell>
          <cell r="AF63">
            <v>51.6</v>
          </cell>
          <cell r="AG63">
            <v>50.2</v>
          </cell>
          <cell r="AH63">
            <v>79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96.004000000000005</v>
          </cell>
          <cell r="D64">
            <v>198.821</v>
          </cell>
          <cell r="E64">
            <v>187.982</v>
          </cell>
          <cell r="F64">
            <v>102.76</v>
          </cell>
          <cell r="G64">
            <v>0</v>
          </cell>
          <cell r="H64">
            <v>1</v>
          </cell>
          <cell r="I64">
            <v>50</v>
          </cell>
          <cell r="J64">
            <v>222.28700000000001</v>
          </cell>
          <cell r="K64">
            <v>-34.305000000000007</v>
          </cell>
          <cell r="L64">
            <v>80</v>
          </cell>
          <cell r="M64">
            <v>70</v>
          </cell>
          <cell r="V64">
            <v>150</v>
          </cell>
          <cell r="W64">
            <v>62.660666666666664</v>
          </cell>
          <cell r="X64">
            <v>80</v>
          </cell>
          <cell r="Y64">
            <v>7.704354672255854</v>
          </cell>
          <cell r="Z64">
            <v>10.912641900964315</v>
          </cell>
          <cell r="AE64">
            <v>44.238600000000005</v>
          </cell>
          <cell r="AF64">
            <v>49.528399999999998</v>
          </cell>
          <cell r="AG64">
            <v>82.585000000000008</v>
          </cell>
          <cell r="AH64">
            <v>63.423999999999999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D65">
            <v>271.928</v>
          </cell>
          <cell r="E65">
            <v>29</v>
          </cell>
          <cell r="F65">
            <v>240</v>
          </cell>
          <cell r="G65" t="str">
            <v>н0801,</v>
          </cell>
          <cell r="H65">
            <v>1</v>
          </cell>
          <cell r="I65" t="e">
            <v>#N/A</v>
          </cell>
          <cell r="J65">
            <v>5.2</v>
          </cell>
          <cell r="K65">
            <v>23.8</v>
          </cell>
          <cell r="L65">
            <v>0</v>
          </cell>
          <cell r="M65">
            <v>0</v>
          </cell>
          <cell r="W65">
            <v>9.6666666666666661</v>
          </cell>
          <cell r="Y65">
            <v>24.827586206896552</v>
          </cell>
          <cell r="Z65" t="e">
            <v>#DIV/0!</v>
          </cell>
          <cell r="AE65">
            <v>0</v>
          </cell>
          <cell r="AF65">
            <v>0</v>
          </cell>
          <cell r="AG65">
            <v>0</v>
          </cell>
          <cell r="AH65">
            <v>2.7509999999999999</v>
          </cell>
          <cell r="AI65" t="str">
            <v>акк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1417</v>
          </cell>
          <cell r="D66">
            <v>833</v>
          </cell>
          <cell r="E66">
            <v>1343</v>
          </cell>
          <cell r="F66">
            <v>876</v>
          </cell>
          <cell r="G66">
            <v>0</v>
          </cell>
          <cell r="H66">
            <v>0.4</v>
          </cell>
          <cell r="I66">
            <v>40</v>
          </cell>
          <cell r="J66">
            <v>1385</v>
          </cell>
          <cell r="K66">
            <v>-42</v>
          </cell>
          <cell r="L66">
            <v>1400</v>
          </cell>
          <cell r="M66">
            <v>700</v>
          </cell>
          <cell r="T66">
            <v>804</v>
          </cell>
          <cell r="V66">
            <v>200</v>
          </cell>
          <cell r="W66">
            <v>447.66666666666669</v>
          </cell>
          <cell r="X66">
            <v>700</v>
          </cell>
          <cell r="Y66">
            <v>8.6582278481012658</v>
          </cell>
          <cell r="Z66">
            <v>8.1394372112557747</v>
          </cell>
          <cell r="AE66">
            <v>476.2</v>
          </cell>
          <cell r="AF66">
            <v>457.8</v>
          </cell>
          <cell r="AG66">
            <v>539.79999999999995</v>
          </cell>
          <cell r="AH66">
            <v>443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1106</v>
          </cell>
          <cell r="D67">
            <v>929</v>
          </cell>
          <cell r="E67">
            <v>1185</v>
          </cell>
          <cell r="F67">
            <v>824</v>
          </cell>
          <cell r="G67">
            <v>0</v>
          </cell>
          <cell r="H67">
            <v>0.4</v>
          </cell>
          <cell r="I67">
            <v>40</v>
          </cell>
          <cell r="J67">
            <v>1294</v>
          </cell>
          <cell r="K67">
            <v>-109</v>
          </cell>
          <cell r="L67">
            <v>1000</v>
          </cell>
          <cell r="M67">
            <v>600</v>
          </cell>
          <cell r="V67">
            <v>400</v>
          </cell>
          <cell r="W67">
            <v>395</v>
          </cell>
          <cell r="X67">
            <v>600</v>
          </cell>
          <cell r="Y67">
            <v>8.6683544303797468</v>
          </cell>
          <cell r="Z67">
            <v>8.6815415821501016</v>
          </cell>
          <cell r="AE67">
            <v>394.4</v>
          </cell>
          <cell r="AF67">
            <v>385.2</v>
          </cell>
          <cell r="AG67">
            <v>491.2</v>
          </cell>
          <cell r="AH67">
            <v>290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178.59299999999999</v>
          </cell>
          <cell r="D68">
            <v>317.12200000000001</v>
          </cell>
          <cell r="E68">
            <v>266.66699999999997</v>
          </cell>
          <cell r="F68">
            <v>219.292</v>
          </cell>
          <cell r="G68" t="str">
            <v>ябл</v>
          </cell>
          <cell r="H68">
            <v>1</v>
          </cell>
          <cell r="I68">
            <v>40</v>
          </cell>
          <cell r="J68">
            <v>277.01799999999997</v>
          </cell>
          <cell r="K68">
            <v>-10.350999999999999</v>
          </cell>
          <cell r="L68">
            <v>120</v>
          </cell>
          <cell r="M68">
            <v>130</v>
          </cell>
          <cell r="V68">
            <v>160</v>
          </cell>
          <cell r="W68">
            <v>88.888999999999996</v>
          </cell>
          <cell r="X68">
            <v>150</v>
          </cell>
          <cell r="Y68">
            <v>8.7670240412199494</v>
          </cell>
          <cell r="Z68">
            <v>9.7509497044529745</v>
          </cell>
          <cell r="AE68">
            <v>79.919600000000003</v>
          </cell>
          <cell r="AF68">
            <v>84.443600000000004</v>
          </cell>
          <cell r="AG68">
            <v>135.2208</v>
          </cell>
          <cell r="AH68">
            <v>49.311999999999998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90.537999999999997</v>
          </cell>
          <cell r="D69">
            <v>232.065</v>
          </cell>
          <cell r="E69">
            <v>182.74600000000001</v>
          </cell>
          <cell r="F69">
            <v>134.96100000000001</v>
          </cell>
          <cell r="G69">
            <v>0</v>
          </cell>
          <cell r="H69">
            <v>1</v>
          </cell>
          <cell r="I69">
            <v>40</v>
          </cell>
          <cell r="J69">
            <v>187.667</v>
          </cell>
          <cell r="K69">
            <v>-4.9209999999999923</v>
          </cell>
          <cell r="L69">
            <v>120</v>
          </cell>
          <cell r="M69">
            <v>80</v>
          </cell>
          <cell r="V69">
            <v>100</v>
          </cell>
          <cell r="W69">
            <v>60.915333333333336</v>
          </cell>
          <cell r="X69">
            <v>100</v>
          </cell>
          <cell r="Y69">
            <v>8.7820417409956981</v>
          </cell>
          <cell r="Z69">
            <v>9.5587126423637301</v>
          </cell>
          <cell r="AE69">
            <v>55.965800000000002</v>
          </cell>
          <cell r="AF69">
            <v>58.438199999999995</v>
          </cell>
          <cell r="AG69">
            <v>108.8732</v>
          </cell>
          <cell r="AH69">
            <v>30.545000000000002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372.988</v>
          </cell>
          <cell r="D70">
            <v>423.428</v>
          </cell>
          <cell r="E70">
            <v>383.43599999999998</v>
          </cell>
          <cell r="F70">
            <v>405.62700000000001</v>
          </cell>
          <cell r="G70" t="str">
            <v>ябл</v>
          </cell>
          <cell r="H70">
            <v>1</v>
          </cell>
          <cell r="I70">
            <v>40</v>
          </cell>
          <cell r="J70">
            <v>394.08</v>
          </cell>
          <cell r="K70">
            <v>-10.644000000000005</v>
          </cell>
          <cell r="L70">
            <v>250</v>
          </cell>
          <cell r="M70">
            <v>220</v>
          </cell>
          <cell r="W70">
            <v>127.812</v>
          </cell>
          <cell r="X70">
            <v>250</v>
          </cell>
          <cell r="Y70">
            <v>8.8068960660970799</v>
          </cell>
          <cell r="Z70">
            <v>8.2479105940903121</v>
          </cell>
          <cell r="AE70">
            <v>136.4742</v>
          </cell>
          <cell r="AF70">
            <v>148.68260000000001</v>
          </cell>
          <cell r="AG70">
            <v>214.31060000000002</v>
          </cell>
          <cell r="AH70">
            <v>89.293999999999997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170.26</v>
          </cell>
          <cell r="D71">
            <v>262.73099999999999</v>
          </cell>
          <cell r="E71">
            <v>228.60499999999999</v>
          </cell>
          <cell r="F71">
            <v>196.166</v>
          </cell>
          <cell r="G71">
            <v>0</v>
          </cell>
          <cell r="H71">
            <v>1</v>
          </cell>
          <cell r="I71">
            <v>40</v>
          </cell>
          <cell r="J71">
            <v>235.71199999999999</v>
          </cell>
          <cell r="K71">
            <v>-7.1069999999999993</v>
          </cell>
          <cell r="L71">
            <v>200</v>
          </cell>
          <cell r="M71">
            <v>100</v>
          </cell>
          <cell r="V71">
            <v>50</v>
          </cell>
          <cell r="W71">
            <v>76.201666666666668</v>
          </cell>
          <cell r="X71">
            <v>110</v>
          </cell>
          <cell r="Y71">
            <v>8.6109140220030174</v>
          </cell>
          <cell r="Z71">
            <v>8.4795908081745317</v>
          </cell>
          <cell r="AE71">
            <v>77.381799999999998</v>
          </cell>
          <cell r="AF71">
            <v>83.201999999999998</v>
          </cell>
          <cell r="AG71">
            <v>116.95419999999999</v>
          </cell>
          <cell r="AH71">
            <v>50.390999999999998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58</v>
          </cell>
          <cell r="D72">
            <v>55</v>
          </cell>
          <cell r="E72">
            <v>52</v>
          </cell>
          <cell r="F72">
            <v>61</v>
          </cell>
          <cell r="G72" t="str">
            <v>дк</v>
          </cell>
          <cell r="H72">
            <v>0.6</v>
          </cell>
          <cell r="I72">
            <v>60</v>
          </cell>
          <cell r="J72">
            <v>52</v>
          </cell>
          <cell r="K72">
            <v>0</v>
          </cell>
          <cell r="L72">
            <v>30</v>
          </cell>
          <cell r="M72">
            <v>30</v>
          </cell>
          <cell r="W72">
            <v>17.333333333333332</v>
          </cell>
          <cell r="X72">
            <v>30</v>
          </cell>
          <cell r="Y72">
            <v>8.7115384615384617</v>
          </cell>
          <cell r="Z72">
            <v>7.783505154639176</v>
          </cell>
          <cell r="AE72">
            <v>19.399999999999999</v>
          </cell>
          <cell r="AF72">
            <v>26.2</v>
          </cell>
          <cell r="AG72">
            <v>34.200000000000003</v>
          </cell>
          <cell r="AH72">
            <v>18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240</v>
          </cell>
          <cell r="D73">
            <v>180</v>
          </cell>
          <cell r="E73">
            <v>174</v>
          </cell>
          <cell r="F73">
            <v>242</v>
          </cell>
          <cell r="G73" t="str">
            <v>ябл</v>
          </cell>
          <cell r="H73">
            <v>0.6</v>
          </cell>
          <cell r="I73">
            <v>60</v>
          </cell>
          <cell r="J73">
            <v>181</v>
          </cell>
          <cell r="K73">
            <v>-7</v>
          </cell>
          <cell r="L73">
            <v>90</v>
          </cell>
          <cell r="M73">
            <v>110</v>
          </cell>
          <cell r="W73">
            <v>58</v>
          </cell>
          <cell r="X73">
            <v>60</v>
          </cell>
          <cell r="Y73">
            <v>8.6551724137931032</v>
          </cell>
          <cell r="Z73">
            <v>7.382352941176471</v>
          </cell>
          <cell r="AE73">
            <v>68</v>
          </cell>
          <cell r="AF73">
            <v>76.2</v>
          </cell>
          <cell r="AG73">
            <v>110</v>
          </cell>
          <cell r="AH73">
            <v>36</v>
          </cell>
          <cell r="AI73" t="str">
            <v>проддек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525</v>
          </cell>
          <cell r="D74">
            <v>204</v>
          </cell>
          <cell r="E74">
            <v>273</v>
          </cell>
          <cell r="F74">
            <v>449</v>
          </cell>
          <cell r="G74" t="str">
            <v>ябл</v>
          </cell>
          <cell r="H74">
            <v>0.6</v>
          </cell>
          <cell r="I74">
            <v>60</v>
          </cell>
          <cell r="J74">
            <v>283</v>
          </cell>
          <cell r="K74">
            <v>-10</v>
          </cell>
          <cell r="L74">
            <v>10</v>
          </cell>
          <cell r="M74">
            <v>300</v>
          </cell>
          <cell r="W74">
            <v>91</v>
          </cell>
          <cell r="X74">
            <v>30</v>
          </cell>
          <cell r="Y74">
            <v>8.6703296703296697</v>
          </cell>
          <cell r="Z74">
            <v>6.8370883882149043</v>
          </cell>
          <cell r="AE74">
            <v>115.4</v>
          </cell>
          <cell r="AF74">
            <v>140.4</v>
          </cell>
          <cell r="AG74">
            <v>175.4</v>
          </cell>
          <cell r="AH74">
            <v>87</v>
          </cell>
          <cell r="AI74" t="str">
            <v>оконч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91.381</v>
          </cell>
          <cell r="E75">
            <v>65.567999999999998</v>
          </cell>
          <cell r="F75">
            <v>25.812999999999999</v>
          </cell>
          <cell r="G75">
            <v>0</v>
          </cell>
          <cell r="H75">
            <v>1</v>
          </cell>
          <cell r="I75">
            <v>30</v>
          </cell>
          <cell r="J75">
            <v>79.204999999999998</v>
          </cell>
          <cell r="K75">
            <v>-13.637</v>
          </cell>
          <cell r="L75">
            <v>40</v>
          </cell>
          <cell r="M75">
            <v>40</v>
          </cell>
          <cell r="V75">
            <v>50</v>
          </cell>
          <cell r="W75">
            <v>21.855999999999998</v>
          </cell>
          <cell r="X75">
            <v>20</v>
          </cell>
          <cell r="Y75">
            <v>8.0441526354319191</v>
          </cell>
          <cell r="Z75">
            <v>6.5346332252980872</v>
          </cell>
          <cell r="AE75">
            <v>26.904800000000002</v>
          </cell>
          <cell r="AF75">
            <v>22.277200000000001</v>
          </cell>
          <cell r="AG75">
            <v>24.870799999999999</v>
          </cell>
          <cell r="AH75">
            <v>0.621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272</v>
          </cell>
          <cell r="D76">
            <v>323</v>
          </cell>
          <cell r="E76">
            <v>357</v>
          </cell>
          <cell r="F76">
            <v>236</v>
          </cell>
          <cell r="G76" t="str">
            <v>ябл,дк</v>
          </cell>
          <cell r="H76">
            <v>0.6</v>
          </cell>
          <cell r="I76">
            <v>60</v>
          </cell>
          <cell r="J76">
            <v>361</v>
          </cell>
          <cell r="K76">
            <v>-4</v>
          </cell>
          <cell r="L76">
            <v>200</v>
          </cell>
          <cell r="M76">
            <v>120</v>
          </cell>
          <cell r="V76">
            <v>300</v>
          </cell>
          <cell r="W76">
            <v>119</v>
          </cell>
          <cell r="X76">
            <v>150</v>
          </cell>
          <cell r="Y76">
            <v>8.4537815126050422</v>
          </cell>
          <cell r="Z76">
            <v>10.019920318725099</v>
          </cell>
          <cell r="AE76">
            <v>100.4</v>
          </cell>
          <cell r="AF76">
            <v>108</v>
          </cell>
          <cell r="AG76">
            <v>170.4</v>
          </cell>
          <cell r="AH76">
            <v>79</v>
          </cell>
          <cell r="AI76">
            <v>0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328</v>
          </cell>
          <cell r="D77">
            <v>550</v>
          </cell>
          <cell r="E77">
            <v>538</v>
          </cell>
          <cell r="F77">
            <v>334</v>
          </cell>
          <cell r="G77" t="str">
            <v>ябл,дк</v>
          </cell>
          <cell r="H77">
            <v>0.6</v>
          </cell>
          <cell r="I77">
            <v>60</v>
          </cell>
          <cell r="J77">
            <v>546</v>
          </cell>
          <cell r="K77">
            <v>-8</v>
          </cell>
          <cell r="L77">
            <v>250</v>
          </cell>
          <cell r="M77">
            <v>210</v>
          </cell>
          <cell r="V77">
            <v>450</v>
          </cell>
          <cell r="W77">
            <v>179.33333333333334</v>
          </cell>
          <cell r="X77">
            <v>220</v>
          </cell>
          <cell r="Y77">
            <v>8.1635687732341999</v>
          </cell>
          <cell r="Z77">
            <v>10.013679890560876</v>
          </cell>
          <cell r="AE77">
            <v>146.19999999999999</v>
          </cell>
          <cell r="AF77">
            <v>155</v>
          </cell>
          <cell r="AG77">
            <v>248.4</v>
          </cell>
          <cell r="AH77">
            <v>135</v>
          </cell>
          <cell r="AI77" t="str">
            <v>декяб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314</v>
          </cell>
          <cell r="D78">
            <v>224</v>
          </cell>
          <cell r="E78">
            <v>396</v>
          </cell>
          <cell r="F78">
            <v>130</v>
          </cell>
          <cell r="G78">
            <v>0</v>
          </cell>
          <cell r="H78">
            <v>0.4</v>
          </cell>
          <cell r="I78" t="e">
            <v>#N/A</v>
          </cell>
          <cell r="J78">
            <v>437</v>
          </cell>
          <cell r="K78">
            <v>-41</v>
          </cell>
          <cell r="L78">
            <v>250</v>
          </cell>
          <cell r="M78">
            <v>120</v>
          </cell>
          <cell r="V78">
            <v>300</v>
          </cell>
          <cell r="W78">
            <v>132</v>
          </cell>
          <cell r="X78">
            <v>200</v>
          </cell>
          <cell r="Y78">
            <v>7.5757575757575761</v>
          </cell>
          <cell r="Z78">
            <v>10.224948875255624</v>
          </cell>
          <cell r="AE78">
            <v>97.8</v>
          </cell>
          <cell r="AF78">
            <v>104.8</v>
          </cell>
          <cell r="AG78">
            <v>125.4</v>
          </cell>
          <cell r="AH78">
            <v>115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287</v>
          </cell>
          <cell r="D79">
            <v>218</v>
          </cell>
          <cell r="E79">
            <v>375</v>
          </cell>
          <cell r="F79">
            <v>120</v>
          </cell>
          <cell r="G79">
            <v>0</v>
          </cell>
          <cell r="H79">
            <v>0.33</v>
          </cell>
          <cell r="I79">
            <v>60</v>
          </cell>
          <cell r="J79">
            <v>422</v>
          </cell>
          <cell r="K79">
            <v>-47</v>
          </cell>
          <cell r="L79">
            <v>300</v>
          </cell>
          <cell r="M79">
            <v>250</v>
          </cell>
          <cell r="V79">
            <v>200</v>
          </cell>
          <cell r="W79">
            <v>125</v>
          </cell>
          <cell r="X79">
            <v>140</v>
          </cell>
          <cell r="Y79">
            <v>8.08</v>
          </cell>
          <cell r="Z79">
            <v>8.8132635253054108</v>
          </cell>
          <cell r="AE79">
            <v>114.6</v>
          </cell>
          <cell r="AF79">
            <v>100.6</v>
          </cell>
          <cell r="AG79">
            <v>117.4</v>
          </cell>
          <cell r="AH79">
            <v>117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219</v>
          </cell>
          <cell r="D80">
            <v>219</v>
          </cell>
          <cell r="E80">
            <v>349</v>
          </cell>
          <cell r="F80">
            <v>79</v>
          </cell>
          <cell r="G80">
            <v>0</v>
          </cell>
          <cell r="H80">
            <v>0.35</v>
          </cell>
          <cell r="I80" t="e">
            <v>#N/A</v>
          </cell>
          <cell r="J80">
            <v>379</v>
          </cell>
          <cell r="K80">
            <v>-30</v>
          </cell>
          <cell r="L80">
            <v>250</v>
          </cell>
          <cell r="M80">
            <v>100</v>
          </cell>
          <cell r="V80">
            <v>250</v>
          </cell>
          <cell r="W80">
            <v>116.33333333333333</v>
          </cell>
          <cell r="X80">
            <v>200</v>
          </cell>
          <cell r="Y80">
            <v>7.5558739255014329</v>
          </cell>
          <cell r="Z80">
            <v>10.365566037735849</v>
          </cell>
          <cell r="AE80">
            <v>84.8</v>
          </cell>
          <cell r="AF80">
            <v>80</v>
          </cell>
          <cell r="AG80">
            <v>108.4</v>
          </cell>
          <cell r="AH80">
            <v>111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173</v>
          </cell>
          <cell r="D81">
            <v>62</v>
          </cell>
          <cell r="E81">
            <v>183</v>
          </cell>
          <cell r="F81">
            <v>50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206</v>
          </cell>
          <cell r="K81">
            <v>-23</v>
          </cell>
          <cell r="L81">
            <v>60</v>
          </cell>
          <cell r="M81">
            <v>60</v>
          </cell>
          <cell r="V81">
            <v>150</v>
          </cell>
          <cell r="W81">
            <v>61</v>
          </cell>
          <cell r="X81">
            <v>90</v>
          </cell>
          <cell r="Y81">
            <v>6.721311475409836</v>
          </cell>
          <cell r="Z81">
            <v>10.567010309278352</v>
          </cell>
          <cell r="AE81">
            <v>38.799999999999997</v>
          </cell>
          <cell r="AF81">
            <v>44</v>
          </cell>
          <cell r="AG81">
            <v>54</v>
          </cell>
          <cell r="AH81">
            <v>26</v>
          </cell>
          <cell r="AI81">
            <v>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1726</v>
          </cell>
          <cell r="D82">
            <v>1157</v>
          </cell>
          <cell r="E82">
            <v>1740</v>
          </cell>
          <cell r="F82">
            <v>1112</v>
          </cell>
          <cell r="G82">
            <v>0</v>
          </cell>
          <cell r="H82">
            <v>0.35</v>
          </cell>
          <cell r="I82">
            <v>40</v>
          </cell>
          <cell r="J82">
            <v>1881</v>
          </cell>
          <cell r="K82">
            <v>-141</v>
          </cell>
          <cell r="L82">
            <v>1200</v>
          </cell>
          <cell r="M82">
            <v>1200</v>
          </cell>
          <cell r="T82">
            <v>672</v>
          </cell>
          <cell r="V82">
            <v>600</v>
          </cell>
          <cell r="W82">
            <v>580</v>
          </cell>
          <cell r="X82">
            <v>1000</v>
          </cell>
          <cell r="Y82">
            <v>8.8137931034482762</v>
          </cell>
          <cell r="Z82">
            <v>8.6147623862487368</v>
          </cell>
          <cell r="AE82">
            <v>593.4</v>
          </cell>
          <cell r="AF82">
            <v>600.4</v>
          </cell>
          <cell r="AG82">
            <v>733</v>
          </cell>
          <cell r="AH82">
            <v>408</v>
          </cell>
          <cell r="AI82" t="str">
            <v>оконч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3294</v>
          </cell>
          <cell r="D83">
            <v>3706</v>
          </cell>
          <cell r="E83">
            <v>3920</v>
          </cell>
          <cell r="F83">
            <v>3005</v>
          </cell>
          <cell r="G83">
            <v>0</v>
          </cell>
          <cell r="H83">
            <v>0.35</v>
          </cell>
          <cell r="I83">
            <v>45</v>
          </cell>
          <cell r="J83">
            <v>4044</v>
          </cell>
          <cell r="K83">
            <v>-124</v>
          </cell>
          <cell r="L83">
            <v>2800</v>
          </cell>
          <cell r="M83">
            <v>2100</v>
          </cell>
          <cell r="T83">
            <v>270</v>
          </cell>
          <cell r="V83">
            <v>1800</v>
          </cell>
          <cell r="W83">
            <v>1306.6666666666667</v>
          </cell>
          <cell r="X83">
            <v>1900</v>
          </cell>
          <cell r="Y83">
            <v>8.8813775510204085</v>
          </cell>
          <cell r="Z83">
            <v>9.6595638421841183</v>
          </cell>
          <cell r="AE83">
            <v>1201.4000000000001</v>
          </cell>
          <cell r="AF83">
            <v>1329.2</v>
          </cell>
          <cell r="AG83">
            <v>1830.4</v>
          </cell>
          <cell r="AH83">
            <v>1382</v>
          </cell>
          <cell r="AI83" t="str">
            <v>декяб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87</v>
          </cell>
          <cell r="D84">
            <v>10</v>
          </cell>
          <cell r="E84">
            <v>22</v>
          </cell>
          <cell r="F84">
            <v>75</v>
          </cell>
          <cell r="G84">
            <v>0</v>
          </cell>
          <cell r="H84">
            <v>0.11</v>
          </cell>
          <cell r="I84" t="e">
            <v>#N/A</v>
          </cell>
          <cell r="J84">
            <v>26</v>
          </cell>
          <cell r="K84">
            <v>-4</v>
          </cell>
          <cell r="L84">
            <v>0</v>
          </cell>
          <cell r="M84">
            <v>0</v>
          </cell>
          <cell r="W84">
            <v>7.333333333333333</v>
          </cell>
          <cell r="Y84">
            <v>10.227272727272728</v>
          </cell>
          <cell r="Z84">
            <v>13.888888888888888</v>
          </cell>
          <cell r="AE84">
            <v>5.4</v>
          </cell>
          <cell r="AF84">
            <v>5.6</v>
          </cell>
          <cell r="AG84">
            <v>10</v>
          </cell>
          <cell r="AH84">
            <v>2</v>
          </cell>
          <cell r="AI84" t="str">
            <v>Паша пз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14</v>
          </cell>
          <cell r="D85">
            <v>23</v>
          </cell>
          <cell r="E85">
            <v>16</v>
          </cell>
          <cell r="G85">
            <v>0</v>
          </cell>
          <cell r="H85">
            <v>0.06</v>
          </cell>
          <cell r="I85" t="e">
            <v>#N/A</v>
          </cell>
          <cell r="J85">
            <v>41</v>
          </cell>
          <cell r="K85">
            <v>-25</v>
          </cell>
          <cell r="L85">
            <v>0</v>
          </cell>
          <cell r="M85">
            <v>30</v>
          </cell>
          <cell r="V85">
            <v>30</v>
          </cell>
          <cell r="W85">
            <v>5.333333333333333</v>
          </cell>
          <cell r="Y85">
            <v>11.25</v>
          </cell>
          <cell r="Z85">
            <v>5.4545454545454541</v>
          </cell>
          <cell r="AE85">
            <v>11</v>
          </cell>
          <cell r="AF85">
            <v>2</v>
          </cell>
          <cell r="AG85">
            <v>5.8</v>
          </cell>
          <cell r="AH85">
            <v>-3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21</v>
          </cell>
          <cell r="E86">
            <v>10</v>
          </cell>
          <cell r="F86">
            <v>11</v>
          </cell>
          <cell r="G86">
            <v>0</v>
          </cell>
          <cell r="H86">
            <v>0.15</v>
          </cell>
          <cell r="I86" t="e">
            <v>#N/A</v>
          </cell>
          <cell r="J86">
            <v>42</v>
          </cell>
          <cell r="K86">
            <v>-32</v>
          </cell>
          <cell r="L86">
            <v>0</v>
          </cell>
          <cell r="M86">
            <v>0</v>
          </cell>
          <cell r="V86">
            <v>20</v>
          </cell>
          <cell r="W86">
            <v>3.3333333333333335</v>
          </cell>
          <cell r="Y86">
            <v>9.2999999999999989</v>
          </cell>
          <cell r="Z86">
            <v>4.4285714285714288</v>
          </cell>
          <cell r="AE86">
            <v>7</v>
          </cell>
          <cell r="AF86">
            <v>7</v>
          </cell>
          <cell r="AG86">
            <v>14.8</v>
          </cell>
          <cell r="AH86">
            <v>0</v>
          </cell>
          <cell r="AI86" t="str">
            <v>Паша пз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571</v>
          </cell>
          <cell r="D87">
            <v>322</v>
          </cell>
          <cell r="E87">
            <v>402</v>
          </cell>
          <cell r="F87">
            <v>479</v>
          </cell>
          <cell r="G87">
            <v>0</v>
          </cell>
          <cell r="H87">
            <v>0.4</v>
          </cell>
          <cell r="I87" t="e">
            <v>#N/A</v>
          </cell>
          <cell r="J87">
            <v>418</v>
          </cell>
          <cell r="K87">
            <v>-16</v>
          </cell>
          <cell r="L87">
            <v>150</v>
          </cell>
          <cell r="M87">
            <v>230</v>
          </cell>
          <cell r="V87">
            <v>100</v>
          </cell>
          <cell r="W87">
            <v>134</v>
          </cell>
          <cell r="X87">
            <v>200</v>
          </cell>
          <cell r="Y87">
            <v>8.6492537313432845</v>
          </cell>
          <cell r="Z87">
            <v>8.4229651162790695</v>
          </cell>
          <cell r="AE87">
            <v>137.6</v>
          </cell>
          <cell r="AF87">
            <v>156.4</v>
          </cell>
          <cell r="AG87">
            <v>215.2</v>
          </cell>
          <cell r="AH87">
            <v>142</v>
          </cell>
          <cell r="AI87" t="str">
            <v>склад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111.79</v>
          </cell>
          <cell r="D88">
            <v>115.959</v>
          </cell>
          <cell r="E88">
            <v>80.915999999999997</v>
          </cell>
          <cell r="F88">
            <v>120.733</v>
          </cell>
          <cell r="G88" t="str">
            <v>н</v>
          </cell>
          <cell r="H88">
            <v>1</v>
          </cell>
          <cell r="I88" t="e">
            <v>#N/A</v>
          </cell>
          <cell r="J88">
            <v>106</v>
          </cell>
          <cell r="K88">
            <v>-25.084000000000003</v>
          </cell>
          <cell r="L88">
            <v>100</v>
          </cell>
          <cell r="M88">
            <v>100</v>
          </cell>
          <cell r="W88">
            <v>26.971999999999998</v>
          </cell>
          <cell r="Y88">
            <v>11.891331751445945</v>
          </cell>
          <cell r="Z88">
            <v>6.7572527125250188</v>
          </cell>
          <cell r="AE88">
            <v>47.464999999999996</v>
          </cell>
          <cell r="AF88">
            <v>40.229599999999998</v>
          </cell>
          <cell r="AG88">
            <v>57.660600000000002</v>
          </cell>
          <cell r="AH88">
            <v>22.297000000000001</v>
          </cell>
          <cell r="AI88" t="str">
            <v>увел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-0.62</v>
          </cell>
          <cell r="D89">
            <v>22.876999999999999</v>
          </cell>
          <cell r="E89">
            <v>4.3499999999999996</v>
          </cell>
          <cell r="F89">
            <v>17.907</v>
          </cell>
          <cell r="G89">
            <v>0</v>
          </cell>
          <cell r="H89">
            <v>1</v>
          </cell>
          <cell r="I89" t="e">
            <v>#N/A</v>
          </cell>
          <cell r="J89">
            <v>4.05</v>
          </cell>
          <cell r="K89">
            <v>0.29999999999999982</v>
          </cell>
          <cell r="L89">
            <v>10</v>
          </cell>
          <cell r="M89">
            <v>10</v>
          </cell>
          <cell r="W89">
            <v>1.45</v>
          </cell>
          <cell r="Y89">
            <v>26.142758620689655</v>
          </cell>
          <cell r="Z89">
            <v>8.7238792230507212</v>
          </cell>
          <cell r="AE89">
            <v>4.3452000000000002</v>
          </cell>
          <cell r="AF89">
            <v>3.4799999999999995</v>
          </cell>
          <cell r="AG89">
            <v>2.3199999999999998</v>
          </cell>
          <cell r="AH89">
            <v>-0.02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79</v>
          </cell>
          <cell r="D90">
            <v>243</v>
          </cell>
          <cell r="E90">
            <v>211</v>
          </cell>
          <cell r="F90">
            <v>108</v>
          </cell>
          <cell r="G90">
            <v>0</v>
          </cell>
          <cell r="H90">
            <v>0.4</v>
          </cell>
          <cell r="I90" t="e">
            <v>#N/A</v>
          </cell>
          <cell r="J90">
            <v>232</v>
          </cell>
          <cell r="K90">
            <v>-21</v>
          </cell>
          <cell r="L90">
            <v>100</v>
          </cell>
          <cell r="M90">
            <v>160</v>
          </cell>
          <cell r="V90">
            <v>120</v>
          </cell>
          <cell r="W90">
            <v>70.333333333333329</v>
          </cell>
          <cell r="X90">
            <v>120</v>
          </cell>
          <cell r="Y90">
            <v>8.6445497630331758</v>
          </cell>
          <cell r="Z90">
            <v>9.6815286624203818</v>
          </cell>
          <cell r="AE90">
            <v>62.8</v>
          </cell>
          <cell r="AF90">
            <v>40</v>
          </cell>
          <cell r="AG90">
            <v>87.6</v>
          </cell>
          <cell r="AH90">
            <v>52</v>
          </cell>
          <cell r="AI90" t="str">
            <v>увел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25.093</v>
          </cell>
          <cell r="D91">
            <v>118.07</v>
          </cell>
          <cell r="E91">
            <v>23.2</v>
          </cell>
          <cell r="F91">
            <v>115.613</v>
          </cell>
          <cell r="G91">
            <v>0</v>
          </cell>
          <cell r="H91">
            <v>1</v>
          </cell>
          <cell r="I91" t="e">
            <v>#N/A</v>
          </cell>
          <cell r="J91">
            <v>69.650999999999996</v>
          </cell>
          <cell r="K91">
            <v>-46.450999999999993</v>
          </cell>
          <cell r="L91">
            <v>30</v>
          </cell>
          <cell r="M91">
            <v>70</v>
          </cell>
          <cell r="W91">
            <v>7.7333333333333334</v>
          </cell>
          <cell r="Y91">
            <v>27.880991379310345</v>
          </cell>
          <cell r="Z91">
            <v>8.8654473985016828</v>
          </cell>
          <cell r="AE91">
            <v>24.320599999999999</v>
          </cell>
          <cell r="AF91">
            <v>18.8474</v>
          </cell>
          <cell r="AG91">
            <v>10.157</v>
          </cell>
          <cell r="AH91">
            <v>11.4</v>
          </cell>
          <cell r="AI91" t="str">
            <v>увел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C92">
            <v>9</v>
          </cell>
          <cell r="E92">
            <v>5</v>
          </cell>
          <cell r="F92">
            <v>4</v>
          </cell>
          <cell r="G92" t="str">
            <v>выв2712</v>
          </cell>
          <cell r="H92">
            <v>0</v>
          </cell>
          <cell r="I92" t="e">
            <v>#N/A</v>
          </cell>
          <cell r="J92">
            <v>6</v>
          </cell>
          <cell r="K92">
            <v>-1</v>
          </cell>
          <cell r="L92">
            <v>0</v>
          </cell>
          <cell r="M92">
            <v>0</v>
          </cell>
          <cell r="W92">
            <v>1.6666666666666667</v>
          </cell>
          <cell r="Y92">
            <v>2.4</v>
          </cell>
          <cell r="Z92">
            <v>4</v>
          </cell>
          <cell r="AE92">
            <v>1</v>
          </cell>
          <cell r="AF92">
            <v>1.4</v>
          </cell>
          <cell r="AG92">
            <v>2.2000000000000002</v>
          </cell>
          <cell r="AH92">
            <v>0</v>
          </cell>
          <cell r="AI92" t="str">
            <v>вывод2712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63</v>
          </cell>
          <cell r="D93">
            <v>34</v>
          </cell>
          <cell r="E93">
            <v>32</v>
          </cell>
          <cell r="F93">
            <v>64</v>
          </cell>
          <cell r="G93">
            <v>0</v>
          </cell>
          <cell r="H93">
            <v>0.2</v>
          </cell>
          <cell r="I93" t="e">
            <v>#N/A</v>
          </cell>
          <cell r="J93">
            <v>43</v>
          </cell>
          <cell r="K93">
            <v>-11</v>
          </cell>
          <cell r="L93">
            <v>30</v>
          </cell>
          <cell r="M93">
            <v>30</v>
          </cell>
          <cell r="W93">
            <v>10.666666666666666</v>
          </cell>
          <cell r="Y93">
            <v>11.625</v>
          </cell>
          <cell r="Z93">
            <v>6.4583333333333339</v>
          </cell>
          <cell r="AE93">
            <v>19.2</v>
          </cell>
          <cell r="AF93">
            <v>17.8</v>
          </cell>
          <cell r="AG93">
            <v>19.2</v>
          </cell>
          <cell r="AH93">
            <v>7</v>
          </cell>
          <cell r="AI93">
            <v>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115</v>
          </cell>
          <cell r="D94">
            <v>48</v>
          </cell>
          <cell r="E94">
            <v>35</v>
          </cell>
          <cell r="F94">
            <v>127</v>
          </cell>
          <cell r="G94">
            <v>0</v>
          </cell>
          <cell r="H94">
            <v>0.2</v>
          </cell>
          <cell r="I94" t="e">
            <v>#N/A</v>
          </cell>
          <cell r="J94">
            <v>41</v>
          </cell>
          <cell r="K94">
            <v>-6</v>
          </cell>
          <cell r="L94">
            <v>0</v>
          </cell>
          <cell r="M94">
            <v>20</v>
          </cell>
          <cell r="W94">
            <v>11.666666666666666</v>
          </cell>
          <cell r="Y94">
            <v>12.600000000000001</v>
          </cell>
          <cell r="Z94">
            <v>8.0769230769230766</v>
          </cell>
          <cell r="AE94">
            <v>18.2</v>
          </cell>
          <cell r="AF94">
            <v>15.6</v>
          </cell>
          <cell r="AG94">
            <v>18.600000000000001</v>
          </cell>
          <cell r="AH94">
            <v>5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111</v>
          </cell>
          <cell r="D95">
            <v>60</v>
          </cell>
          <cell r="E95">
            <v>63</v>
          </cell>
          <cell r="F95">
            <v>106</v>
          </cell>
          <cell r="G95">
            <v>0</v>
          </cell>
          <cell r="H95">
            <v>0.2</v>
          </cell>
          <cell r="I95" t="e">
            <v>#N/A</v>
          </cell>
          <cell r="J95">
            <v>148</v>
          </cell>
          <cell r="K95">
            <v>-85</v>
          </cell>
          <cell r="L95">
            <v>80</v>
          </cell>
          <cell r="M95">
            <v>60</v>
          </cell>
          <cell r="W95">
            <v>21</v>
          </cell>
          <cell r="Y95">
            <v>11.714285714285714</v>
          </cell>
          <cell r="Z95">
            <v>7.4545454545454541</v>
          </cell>
          <cell r="AE95">
            <v>33</v>
          </cell>
          <cell r="AF95">
            <v>31.8</v>
          </cell>
          <cell r="AG95">
            <v>35.799999999999997</v>
          </cell>
          <cell r="AH95">
            <v>6</v>
          </cell>
          <cell r="AI95" t="str">
            <v>увел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283</v>
          </cell>
          <cell r="D96">
            <v>144</v>
          </cell>
          <cell r="E96">
            <v>303</v>
          </cell>
          <cell r="F96">
            <v>124</v>
          </cell>
          <cell r="G96">
            <v>0</v>
          </cell>
          <cell r="H96">
            <v>0.3</v>
          </cell>
          <cell r="I96" t="e">
            <v>#N/A</v>
          </cell>
          <cell r="J96">
            <v>318</v>
          </cell>
          <cell r="K96">
            <v>-15</v>
          </cell>
          <cell r="L96">
            <v>50</v>
          </cell>
          <cell r="M96">
            <v>110</v>
          </cell>
          <cell r="V96">
            <v>200</v>
          </cell>
          <cell r="W96">
            <v>101</v>
          </cell>
          <cell r="X96">
            <v>200</v>
          </cell>
          <cell r="Y96">
            <v>6.7722772277227721</v>
          </cell>
          <cell r="Z96">
            <v>10.891719745222931</v>
          </cell>
          <cell r="AE96">
            <v>62.8</v>
          </cell>
          <cell r="AF96">
            <v>71.400000000000006</v>
          </cell>
          <cell r="AG96">
            <v>79.400000000000006</v>
          </cell>
          <cell r="AH96">
            <v>37</v>
          </cell>
          <cell r="AI96" t="str">
            <v>декяб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172.404</v>
          </cell>
          <cell r="D97">
            <v>208.494</v>
          </cell>
          <cell r="E97">
            <v>212.79400000000001</v>
          </cell>
          <cell r="F97">
            <v>164.71199999999999</v>
          </cell>
          <cell r="G97" t="str">
            <v>рот</v>
          </cell>
          <cell r="H97">
            <v>1</v>
          </cell>
          <cell r="I97" t="e">
            <v>#N/A</v>
          </cell>
          <cell r="J97">
            <v>213.38900000000001</v>
          </cell>
          <cell r="K97">
            <v>-0.59499999999999886</v>
          </cell>
          <cell r="L97">
            <v>150</v>
          </cell>
          <cell r="M97">
            <v>120</v>
          </cell>
          <cell r="V97">
            <v>100</v>
          </cell>
          <cell r="W97">
            <v>70.931333333333342</v>
          </cell>
          <cell r="X97">
            <v>100</v>
          </cell>
          <cell r="Y97">
            <v>8.9482598193558083</v>
          </cell>
          <cell r="Z97">
            <v>9.2041137129565715</v>
          </cell>
          <cell r="AE97">
            <v>68.959599999999995</v>
          </cell>
          <cell r="AF97">
            <v>71.498999999999995</v>
          </cell>
          <cell r="AG97">
            <v>98.049000000000007</v>
          </cell>
          <cell r="AH97">
            <v>68.805999999999997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3136.268</v>
          </cell>
          <cell r="D98">
            <v>1072.327</v>
          </cell>
          <cell r="E98">
            <v>1756.7860000000001</v>
          </cell>
          <cell r="F98">
            <v>2434.3040000000001</v>
          </cell>
          <cell r="G98">
            <v>0</v>
          </cell>
          <cell r="H98">
            <v>1</v>
          </cell>
          <cell r="I98" t="e">
            <v>#N/A</v>
          </cell>
          <cell r="J98">
            <v>1804.588</v>
          </cell>
          <cell r="K98">
            <v>-47.801999999999907</v>
          </cell>
          <cell r="L98">
            <v>800</v>
          </cell>
          <cell r="M98">
            <v>700</v>
          </cell>
          <cell r="V98">
            <v>600</v>
          </cell>
          <cell r="W98">
            <v>585.59533333333331</v>
          </cell>
          <cell r="X98">
            <v>1300</v>
          </cell>
          <cell r="Y98">
            <v>9.9630302154047232</v>
          </cell>
          <cell r="Z98">
            <v>9.619300647001932</v>
          </cell>
          <cell r="AE98">
            <v>606.52060000000006</v>
          </cell>
          <cell r="AF98">
            <v>638.93860000000006</v>
          </cell>
          <cell r="AG98">
            <v>802.66160000000002</v>
          </cell>
          <cell r="AH98">
            <v>495.08199999999999</v>
          </cell>
          <cell r="AI98">
            <v>0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5535.9459999999999</v>
          </cell>
          <cell r="D99">
            <v>5767.701</v>
          </cell>
          <cell r="E99">
            <v>3671.277</v>
          </cell>
          <cell r="F99">
            <v>7599.5569999999998</v>
          </cell>
          <cell r="G99">
            <v>0</v>
          </cell>
          <cell r="H99">
            <v>1</v>
          </cell>
          <cell r="I99" t="e">
            <v>#N/A</v>
          </cell>
          <cell r="J99">
            <v>3779.7820000000002</v>
          </cell>
          <cell r="K99">
            <v>-108.50500000000011</v>
          </cell>
          <cell r="L99">
            <v>1000</v>
          </cell>
          <cell r="M99">
            <v>1200</v>
          </cell>
          <cell r="V99">
            <v>1000</v>
          </cell>
          <cell r="W99">
            <v>1223.759</v>
          </cell>
          <cell r="X99">
            <v>2300</v>
          </cell>
          <cell r="Y99">
            <v>10.704360090508017</v>
          </cell>
          <cell r="Z99">
            <v>9.1385138599667233</v>
          </cell>
          <cell r="AE99">
            <v>1433.4450000000002</v>
          </cell>
          <cell r="AF99">
            <v>1393.7703999999999</v>
          </cell>
          <cell r="AG99">
            <v>2339.5008000000003</v>
          </cell>
          <cell r="AH99">
            <v>900.84500000000003</v>
          </cell>
          <cell r="AI99" t="str">
            <v>проддек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2950.9189999999999</v>
          </cell>
          <cell r="D100">
            <v>4161.0559999999996</v>
          </cell>
          <cell r="E100">
            <v>2386</v>
          </cell>
          <cell r="F100">
            <v>3305</v>
          </cell>
          <cell r="G100" t="str">
            <v>акк</v>
          </cell>
          <cell r="H100">
            <v>1</v>
          </cell>
          <cell r="I100" t="e">
            <v>#N/A</v>
          </cell>
          <cell r="J100">
            <v>1949.4359999999999</v>
          </cell>
          <cell r="K100">
            <v>436.56400000000008</v>
          </cell>
          <cell r="L100">
            <v>500</v>
          </cell>
          <cell r="M100">
            <v>900</v>
          </cell>
          <cell r="V100">
            <v>1100</v>
          </cell>
          <cell r="W100">
            <v>795.33333333333337</v>
          </cell>
          <cell r="X100">
            <v>1900</v>
          </cell>
          <cell r="Y100">
            <v>9.687761944677284</v>
          </cell>
          <cell r="Z100">
            <v>10.913597733711049</v>
          </cell>
          <cell r="AE100">
            <v>706</v>
          </cell>
          <cell r="AF100">
            <v>818.2</v>
          </cell>
          <cell r="AG100">
            <v>1227.2</v>
          </cell>
          <cell r="AH100">
            <v>465.48899999999998</v>
          </cell>
          <cell r="AI100" t="str">
            <v>декяб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17.670999999999999</v>
          </cell>
          <cell r="D101">
            <v>10.816000000000001</v>
          </cell>
          <cell r="E101">
            <v>9.3940000000000001</v>
          </cell>
          <cell r="F101">
            <v>19.093</v>
          </cell>
          <cell r="G101">
            <v>0</v>
          </cell>
          <cell r="H101">
            <v>1</v>
          </cell>
          <cell r="I101" t="e">
            <v>#N/A</v>
          </cell>
          <cell r="J101">
            <v>18.2</v>
          </cell>
          <cell r="K101">
            <v>-8.8059999999999992</v>
          </cell>
          <cell r="L101">
            <v>0</v>
          </cell>
          <cell r="M101">
            <v>0</v>
          </cell>
          <cell r="W101">
            <v>3.1313333333333335</v>
          </cell>
          <cell r="X101">
            <v>10</v>
          </cell>
          <cell r="Y101">
            <v>9.2909303810943147</v>
          </cell>
          <cell r="Z101">
            <v>10.873448946030797</v>
          </cell>
          <cell r="AE101">
            <v>2.6756000000000002</v>
          </cell>
          <cell r="AF101">
            <v>1.6161999999999999</v>
          </cell>
          <cell r="AG101">
            <v>0.53680000000000005</v>
          </cell>
          <cell r="AH101">
            <v>9.3940000000000001</v>
          </cell>
          <cell r="AI101" t="str">
            <v>склад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14.670999999999999</v>
          </cell>
          <cell r="E102">
            <v>1.3420000000000001</v>
          </cell>
          <cell r="F102">
            <v>13.329000000000001</v>
          </cell>
          <cell r="G102" t="str">
            <v>выв2712</v>
          </cell>
          <cell r="H102">
            <v>0</v>
          </cell>
          <cell r="I102" t="e">
            <v>#N/A</v>
          </cell>
          <cell r="J102">
            <v>1.3</v>
          </cell>
          <cell r="K102">
            <v>4.2000000000000037E-2</v>
          </cell>
          <cell r="L102">
            <v>0</v>
          </cell>
          <cell r="M102">
            <v>0</v>
          </cell>
          <cell r="W102">
            <v>0.44733333333333336</v>
          </cell>
          <cell r="Y102">
            <v>29.796572280178836</v>
          </cell>
          <cell r="Z102">
            <v>4.9738786476602739</v>
          </cell>
          <cell r="AE102">
            <v>2.6797999999999997</v>
          </cell>
          <cell r="AF102">
            <v>1.0756000000000001</v>
          </cell>
          <cell r="AG102">
            <v>1.61</v>
          </cell>
          <cell r="AH102">
            <v>-2.6419999999999999</v>
          </cell>
          <cell r="AI102" t="str">
            <v>вывод2712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175.05699999999999</v>
          </cell>
          <cell r="D103">
            <v>111.708</v>
          </cell>
          <cell r="E103">
            <v>111.11199999999999</v>
          </cell>
          <cell r="F103">
            <v>171.56800000000001</v>
          </cell>
          <cell r="G103" t="str">
            <v>г</v>
          </cell>
          <cell r="H103">
            <v>1</v>
          </cell>
          <cell r="I103" t="e">
            <v>#N/A</v>
          </cell>
          <cell r="J103">
            <v>114.913</v>
          </cell>
          <cell r="K103">
            <v>-3.8010000000000019</v>
          </cell>
          <cell r="L103">
            <v>0</v>
          </cell>
          <cell r="M103">
            <v>40</v>
          </cell>
          <cell r="V103">
            <v>50</v>
          </cell>
          <cell r="W103">
            <v>37.037333333333329</v>
          </cell>
          <cell r="X103">
            <v>70</v>
          </cell>
          <cell r="Y103">
            <v>8.9522643818849463</v>
          </cell>
          <cell r="Z103">
            <v>10.085595916703674</v>
          </cell>
          <cell r="AE103">
            <v>32.875399999999999</v>
          </cell>
          <cell r="AF103">
            <v>38.097200000000001</v>
          </cell>
          <cell r="AG103">
            <v>48.122399999999999</v>
          </cell>
          <cell r="AH103">
            <v>34.064999999999998</v>
          </cell>
          <cell r="AI103">
            <v>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92</v>
          </cell>
          <cell r="D104">
            <v>99</v>
          </cell>
          <cell r="E104">
            <v>68</v>
          </cell>
          <cell r="F104">
            <v>117</v>
          </cell>
          <cell r="G104">
            <v>0</v>
          </cell>
          <cell r="H104">
            <v>0.5</v>
          </cell>
          <cell r="I104" t="e">
            <v>#N/A</v>
          </cell>
          <cell r="J104">
            <v>79</v>
          </cell>
          <cell r="K104">
            <v>-11</v>
          </cell>
          <cell r="L104">
            <v>60</v>
          </cell>
          <cell r="M104">
            <v>50</v>
          </cell>
          <cell r="W104">
            <v>22.666666666666668</v>
          </cell>
          <cell r="Y104">
            <v>10.01470588235294</v>
          </cell>
          <cell r="Z104">
            <v>7.72108843537415</v>
          </cell>
          <cell r="AE104">
            <v>29.4</v>
          </cell>
          <cell r="AF104">
            <v>33.200000000000003</v>
          </cell>
          <cell r="AG104">
            <v>50.6</v>
          </cell>
          <cell r="AH104">
            <v>20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21</v>
          </cell>
          <cell r="E105">
            <v>5</v>
          </cell>
          <cell r="F105">
            <v>16</v>
          </cell>
          <cell r="G105">
            <v>0</v>
          </cell>
          <cell r="H105">
            <v>0.4</v>
          </cell>
          <cell r="I105" t="e">
            <v>#N/A</v>
          </cell>
          <cell r="J105">
            <v>6</v>
          </cell>
          <cell r="K105">
            <v>-1</v>
          </cell>
          <cell r="L105">
            <v>0</v>
          </cell>
          <cell r="M105">
            <v>20</v>
          </cell>
          <cell r="W105">
            <v>1.6666666666666667</v>
          </cell>
          <cell r="Y105">
            <v>21.599999999999998</v>
          </cell>
          <cell r="Z105">
            <v>8.1818181818181817</v>
          </cell>
          <cell r="AE105">
            <v>4.4000000000000004</v>
          </cell>
          <cell r="AF105">
            <v>3</v>
          </cell>
          <cell r="AG105">
            <v>2.6</v>
          </cell>
          <cell r="AH105">
            <v>-1</v>
          </cell>
          <cell r="AI105" t="str">
            <v>увел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4</v>
          </cell>
          <cell r="E106">
            <v>4</v>
          </cell>
          <cell r="G106" t="str">
            <v>выв2712</v>
          </cell>
          <cell r="H106">
            <v>0</v>
          </cell>
          <cell r="I106" t="e">
            <v>#N/A</v>
          </cell>
          <cell r="J106">
            <v>4</v>
          </cell>
          <cell r="K106">
            <v>0</v>
          </cell>
          <cell r="L106">
            <v>0</v>
          </cell>
          <cell r="M106">
            <v>0</v>
          </cell>
          <cell r="W106">
            <v>1.3333333333333333</v>
          </cell>
          <cell r="Y106">
            <v>0</v>
          </cell>
          <cell r="Z106">
            <v>0</v>
          </cell>
          <cell r="AE106">
            <v>1.8</v>
          </cell>
          <cell r="AF106">
            <v>1.4</v>
          </cell>
          <cell r="AG106">
            <v>1.8</v>
          </cell>
          <cell r="AH106">
            <v>-1</v>
          </cell>
          <cell r="AI106" t="str">
            <v>вывод2712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B107" t="str">
            <v>шт</v>
          </cell>
          <cell r="C107">
            <v>41</v>
          </cell>
          <cell r="E107">
            <v>13</v>
          </cell>
          <cell r="F107">
            <v>28</v>
          </cell>
          <cell r="G107" t="str">
            <v>н</v>
          </cell>
          <cell r="H107">
            <v>0.3</v>
          </cell>
          <cell r="I107" t="e">
            <v>#N/A</v>
          </cell>
          <cell r="J107">
            <v>25</v>
          </cell>
          <cell r="K107">
            <v>-12</v>
          </cell>
          <cell r="L107">
            <v>30</v>
          </cell>
          <cell r="M107">
            <v>30</v>
          </cell>
          <cell r="W107">
            <v>4.333333333333333</v>
          </cell>
          <cell r="Y107">
            <v>20.30769230769231</v>
          </cell>
          <cell r="Z107">
            <v>27.5</v>
          </cell>
          <cell r="AE107">
            <v>3.2</v>
          </cell>
          <cell r="AF107">
            <v>2.8</v>
          </cell>
          <cell r="AG107">
            <v>3</v>
          </cell>
          <cell r="AH107">
            <v>0</v>
          </cell>
          <cell r="AI107" t="str">
            <v>Паша пз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B108" t="str">
            <v>шт</v>
          </cell>
          <cell r="C108">
            <v>57</v>
          </cell>
          <cell r="D108">
            <v>24</v>
          </cell>
          <cell r="E108">
            <v>19</v>
          </cell>
          <cell r="F108">
            <v>61</v>
          </cell>
          <cell r="G108" t="str">
            <v>н</v>
          </cell>
          <cell r="H108">
            <v>0.3</v>
          </cell>
          <cell r="I108" t="e">
            <v>#N/A</v>
          </cell>
          <cell r="J108">
            <v>71</v>
          </cell>
          <cell r="K108">
            <v>-52</v>
          </cell>
          <cell r="L108">
            <v>30</v>
          </cell>
          <cell r="M108">
            <v>30</v>
          </cell>
          <cell r="W108">
            <v>6.333333333333333</v>
          </cell>
          <cell r="Y108">
            <v>19.105263157894736</v>
          </cell>
          <cell r="Z108">
            <v>13.444444444444445</v>
          </cell>
          <cell r="AE108">
            <v>9</v>
          </cell>
          <cell r="AF108">
            <v>6</v>
          </cell>
          <cell r="AG108">
            <v>7</v>
          </cell>
          <cell r="AH108">
            <v>0</v>
          </cell>
          <cell r="AI108" t="str">
            <v>Паша пз</v>
          </cell>
        </row>
        <row r="109">
          <cell r="A109" t="str">
            <v xml:space="preserve"> 492  Колбаса Салями Филейская 0,3кг ТМ Вязанка  ПОКОМ</v>
          </cell>
          <cell r="B109" t="str">
            <v>шт</v>
          </cell>
          <cell r="C109">
            <v>49</v>
          </cell>
          <cell r="D109">
            <v>24</v>
          </cell>
          <cell r="E109">
            <v>27</v>
          </cell>
          <cell r="F109">
            <v>46</v>
          </cell>
          <cell r="G109" t="str">
            <v>н</v>
          </cell>
          <cell r="H109">
            <v>0.3</v>
          </cell>
          <cell r="I109" t="e">
            <v>#N/A</v>
          </cell>
          <cell r="J109">
            <v>61</v>
          </cell>
          <cell r="K109">
            <v>-34</v>
          </cell>
          <cell r="L109">
            <v>30</v>
          </cell>
          <cell r="M109">
            <v>30</v>
          </cell>
          <cell r="W109">
            <v>9</v>
          </cell>
          <cell r="Y109">
            <v>11.777777777777779</v>
          </cell>
          <cell r="Z109">
            <v>10.392156862745098</v>
          </cell>
          <cell r="AE109">
            <v>10.199999999999999</v>
          </cell>
          <cell r="AF109">
            <v>8</v>
          </cell>
          <cell r="AG109">
            <v>6.2</v>
          </cell>
          <cell r="AH109">
            <v>-4</v>
          </cell>
          <cell r="AI109" t="str">
            <v>Паша пз</v>
          </cell>
        </row>
        <row r="110">
          <cell r="A110" t="str">
            <v xml:space="preserve"> 493  Колбаса Салями Филейская ТМ Вязанка ВЕС  ПОКОМ</v>
          </cell>
          <cell r="B110" t="str">
            <v>кг</v>
          </cell>
          <cell r="C110">
            <v>0.41199999999999998</v>
          </cell>
          <cell r="E110">
            <v>0</v>
          </cell>
          <cell r="F110">
            <v>0.41199999999999998</v>
          </cell>
          <cell r="G110" t="str">
            <v>выв2712</v>
          </cell>
          <cell r="H110">
            <v>0</v>
          </cell>
          <cell r="I110" t="e">
            <v>#N/A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W110">
            <v>0</v>
          </cell>
          <cell r="Y110" t="e">
            <v>#DIV/0!</v>
          </cell>
          <cell r="Z110">
            <v>0.46818181818181809</v>
          </cell>
          <cell r="AE110">
            <v>0.88000000000000012</v>
          </cell>
          <cell r="AF110">
            <v>0.14599999999999999</v>
          </cell>
          <cell r="AG110">
            <v>0.73</v>
          </cell>
          <cell r="AH110">
            <v>0</v>
          </cell>
          <cell r="AI110" t="str">
            <v>вывод2712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B111" t="str">
            <v>шт</v>
          </cell>
          <cell r="C111">
            <v>319</v>
          </cell>
          <cell r="D111">
            <v>421</v>
          </cell>
          <cell r="E111">
            <v>439</v>
          </cell>
          <cell r="F111">
            <v>286</v>
          </cell>
          <cell r="G111" t="str">
            <v>нов041,</v>
          </cell>
          <cell r="H111">
            <v>0.3</v>
          </cell>
          <cell r="I111" t="e">
            <v>#N/A</v>
          </cell>
          <cell r="J111">
            <v>472</v>
          </cell>
          <cell r="K111">
            <v>-33</v>
          </cell>
          <cell r="L111">
            <v>300</v>
          </cell>
          <cell r="M111">
            <v>200</v>
          </cell>
          <cell r="V111">
            <v>250</v>
          </cell>
          <cell r="W111">
            <v>146.33333333333334</v>
          </cell>
          <cell r="X111">
            <v>250</v>
          </cell>
          <cell r="Y111">
            <v>8.7881548974943051</v>
          </cell>
          <cell r="Z111">
            <v>9.6691729323308273</v>
          </cell>
          <cell r="AE111">
            <v>133</v>
          </cell>
          <cell r="AF111">
            <v>128.80000000000001</v>
          </cell>
          <cell r="AG111">
            <v>170.4</v>
          </cell>
          <cell r="AH111">
            <v>124</v>
          </cell>
          <cell r="AI111" t="e">
            <v>#N/A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B112" t="str">
            <v>шт</v>
          </cell>
          <cell r="C112">
            <v>295</v>
          </cell>
          <cell r="D112">
            <v>308</v>
          </cell>
          <cell r="E112">
            <v>291</v>
          </cell>
          <cell r="F112">
            <v>307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311</v>
          </cell>
          <cell r="K112">
            <v>-20</v>
          </cell>
          <cell r="L112">
            <v>200</v>
          </cell>
          <cell r="M112">
            <v>160</v>
          </cell>
          <cell r="V112">
            <v>50</v>
          </cell>
          <cell r="W112">
            <v>97</v>
          </cell>
          <cell r="X112">
            <v>150</v>
          </cell>
          <cell r="Y112">
            <v>8.9381443298969074</v>
          </cell>
          <cell r="Z112">
            <v>8.3365384615384617</v>
          </cell>
          <cell r="AE112">
            <v>104</v>
          </cell>
          <cell r="AF112">
            <v>109</v>
          </cell>
          <cell r="AG112">
            <v>150</v>
          </cell>
          <cell r="AH112">
            <v>52</v>
          </cell>
          <cell r="AI112" t="e">
            <v>#N/A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B113" t="str">
            <v>шт</v>
          </cell>
          <cell r="C113">
            <v>309</v>
          </cell>
          <cell r="D113">
            <v>372</v>
          </cell>
          <cell r="E113">
            <v>380</v>
          </cell>
          <cell r="F113">
            <v>294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392</v>
          </cell>
          <cell r="K113">
            <v>-12</v>
          </cell>
          <cell r="L113">
            <v>320</v>
          </cell>
          <cell r="M113">
            <v>200</v>
          </cell>
          <cell r="V113">
            <v>100</v>
          </cell>
          <cell r="W113">
            <v>126.66666666666667</v>
          </cell>
          <cell r="X113">
            <v>250</v>
          </cell>
          <cell r="Y113">
            <v>9.189473684210526</v>
          </cell>
          <cell r="Z113">
            <v>8.8449848024316111</v>
          </cell>
          <cell r="AE113">
            <v>131.6</v>
          </cell>
          <cell r="AF113">
            <v>138.80000000000001</v>
          </cell>
          <cell r="AG113">
            <v>167.4</v>
          </cell>
          <cell r="AH113">
            <v>75</v>
          </cell>
          <cell r="AI113" t="e">
            <v>#N/A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B114" t="str">
            <v>шт</v>
          </cell>
          <cell r="C114">
            <v>158</v>
          </cell>
          <cell r="D114">
            <v>310</v>
          </cell>
          <cell r="E114">
            <v>243</v>
          </cell>
          <cell r="F114">
            <v>214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256</v>
          </cell>
          <cell r="K114">
            <v>-13</v>
          </cell>
          <cell r="L114">
            <v>200</v>
          </cell>
          <cell r="M114">
            <v>120</v>
          </cell>
          <cell r="V114">
            <v>50</v>
          </cell>
          <cell r="W114">
            <v>81</v>
          </cell>
          <cell r="X114">
            <v>150</v>
          </cell>
          <cell r="Y114">
            <v>9.0617283950617278</v>
          </cell>
          <cell r="Z114">
            <v>8.6352941176470583</v>
          </cell>
          <cell r="AE114">
            <v>85</v>
          </cell>
          <cell r="AF114">
            <v>82.2</v>
          </cell>
          <cell r="AG114">
            <v>107</v>
          </cell>
          <cell r="AH114">
            <v>37</v>
          </cell>
          <cell r="AI114" t="e">
            <v>#N/A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B115" t="str">
            <v>кг</v>
          </cell>
          <cell r="C115">
            <v>44.886000000000003</v>
          </cell>
          <cell r="E115">
            <v>21.824000000000002</v>
          </cell>
          <cell r="F115">
            <v>23.062000000000001</v>
          </cell>
          <cell r="G115" t="str">
            <v>нов041,</v>
          </cell>
          <cell r="H115">
            <v>1</v>
          </cell>
          <cell r="I115" t="e">
            <v>#N/A</v>
          </cell>
          <cell r="J115">
            <v>26.35</v>
          </cell>
          <cell r="K115">
            <v>-4.5259999999999998</v>
          </cell>
          <cell r="L115">
            <v>0</v>
          </cell>
          <cell r="M115">
            <v>20</v>
          </cell>
          <cell r="W115">
            <v>7.2746666666666675</v>
          </cell>
          <cell r="X115">
            <v>20</v>
          </cell>
          <cell r="Y115">
            <v>8.6687133431085037</v>
          </cell>
          <cell r="Z115">
            <v>5.7553024495309018</v>
          </cell>
          <cell r="AE115">
            <v>10.9572</v>
          </cell>
          <cell r="AF115">
            <v>8.8054000000000006</v>
          </cell>
          <cell r="AG115">
            <v>6.0415999999999999</v>
          </cell>
          <cell r="AH115">
            <v>7.0629999999999997</v>
          </cell>
          <cell r="AI115" t="e">
            <v>#N/A</v>
          </cell>
        </row>
        <row r="116">
          <cell r="A116" t="str">
            <v xml:space="preserve"> 500  Сосиски Сливушки по-венски ВЕС ТМ Вязанка  ПОКОМ</v>
          </cell>
          <cell r="B116" t="str">
            <v>кг</v>
          </cell>
          <cell r="C116">
            <v>9.3330000000000002</v>
          </cell>
          <cell r="E116">
            <v>0</v>
          </cell>
          <cell r="F116">
            <v>9.3330000000000002</v>
          </cell>
          <cell r="G116" t="str">
            <v>выв2712</v>
          </cell>
          <cell r="H116">
            <v>0</v>
          </cell>
          <cell r="I116" t="e">
            <v>#N/A</v>
          </cell>
          <cell r="J116">
            <v>5.3</v>
          </cell>
          <cell r="K116">
            <v>-5.3</v>
          </cell>
          <cell r="L116">
            <v>0</v>
          </cell>
          <cell r="M116">
            <v>0</v>
          </cell>
          <cell r="W116">
            <v>0</v>
          </cell>
          <cell r="Y116" t="e">
            <v>#DIV/0!</v>
          </cell>
          <cell r="Z116">
            <v>8.1368788142981696</v>
          </cell>
          <cell r="AE116">
            <v>1.147</v>
          </cell>
          <cell r="AF116">
            <v>1.056</v>
          </cell>
          <cell r="AG116">
            <v>1.3333999999999999</v>
          </cell>
          <cell r="AH116">
            <v>0</v>
          </cell>
          <cell r="AI116" t="str">
            <v>вывод2712</v>
          </cell>
        </row>
        <row r="117">
          <cell r="A117" t="str">
            <v xml:space="preserve"> 502  Колбаски Краковюрст ТМ Баварушка с изысканными пряностями в оболочке NDX в мгс 0,28 кг. ПОКОМ</v>
          </cell>
          <cell r="B117" t="str">
            <v>шт</v>
          </cell>
          <cell r="C117">
            <v>412</v>
          </cell>
          <cell r="D117">
            <v>272</v>
          </cell>
          <cell r="E117">
            <v>330</v>
          </cell>
          <cell r="F117">
            <v>343</v>
          </cell>
          <cell r="G117" t="str">
            <v>нов23,10,</v>
          </cell>
          <cell r="H117">
            <v>0.28000000000000003</v>
          </cell>
          <cell r="I117" t="e">
            <v>#N/A</v>
          </cell>
          <cell r="J117">
            <v>387</v>
          </cell>
          <cell r="K117">
            <v>-57</v>
          </cell>
          <cell r="L117">
            <v>300</v>
          </cell>
          <cell r="M117">
            <v>200</v>
          </cell>
          <cell r="W117">
            <v>110</v>
          </cell>
          <cell r="X117">
            <v>100</v>
          </cell>
          <cell r="Y117">
            <v>8.5727272727272723</v>
          </cell>
          <cell r="Z117">
            <v>7.2315950920245395</v>
          </cell>
          <cell r="AE117">
            <v>130.4</v>
          </cell>
          <cell r="AF117">
            <v>112.8</v>
          </cell>
          <cell r="AG117">
            <v>126.4</v>
          </cell>
          <cell r="AH117">
            <v>34</v>
          </cell>
          <cell r="AI117" t="str">
            <v>увел</v>
          </cell>
        </row>
        <row r="118">
          <cell r="A118" t="str">
            <v xml:space="preserve"> 504  Ветчина Мясорубская с окороком 0,33кг срез ТМ Стародворье  ПОКОМ</v>
          </cell>
          <cell r="B118" t="str">
            <v>шт</v>
          </cell>
          <cell r="C118">
            <v>12</v>
          </cell>
          <cell r="D118">
            <v>24</v>
          </cell>
          <cell r="E118">
            <v>15</v>
          </cell>
          <cell r="F118">
            <v>21</v>
          </cell>
          <cell r="G118" t="str">
            <v>нов 06,11,</v>
          </cell>
          <cell r="H118">
            <v>0.33</v>
          </cell>
          <cell r="I118" t="e">
            <v>#N/A</v>
          </cell>
          <cell r="J118">
            <v>20</v>
          </cell>
          <cell r="K118">
            <v>-5</v>
          </cell>
          <cell r="L118">
            <v>0</v>
          </cell>
          <cell r="M118">
            <v>20</v>
          </cell>
          <cell r="W118">
            <v>5</v>
          </cell>
          <cell r="Y118">
            <v>8.1999999999999993</v>
          </cell>
          <cell r="Z118">
            <v>6.6129032258064511</v>
          </cell>
          <cell r="AE118">
            <v>6.2</v>
          </cell>
          <cell r="AF118">
            <v>3</v>
          </cell>
          <cell r="AG118">
            <v>5.6</v>
          </cell>
          <cell r="AH118">
            <v>2</v>
          </cell>
          <cell r="AI118" t="str">
            <v>увел</v>
          </cell>
        </row>
        <row r="119">
          <cell r="A119" t="str">
            <v xml:space="preserve"> 506 Сосиски Филейские рубленые ТМ Вязанка в оболочке целлофан в м/г среде. ВЕС.ПОКОМ</v>
          </cell>
          <cell r="B119" t="str">
            <v>кг</v>
          </cell>
          <cell r="D119">
            <v>248.85300000000001</v>
          </cell>
          <cell r="E119">
            <v>0</v>
          </cell>
          <cell r="F119">
            <v>248.85300000000001</v>
          </cell>
          <cell r="G119" t="str">
            <v>н0801,</v>
          </cell>
          <cell r="H119">
            <v>1</v>
          </cell>
          <cell r="I119" t="e">
            <v>#N/A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W119">
            <v>0</v>
          </cell>
          <cell r="Y119" t="e">
            <v>#DIV/0!</v>
          </cell>
          <cell r="Z119" t="e">
            <v>#DIV/0!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e">
            <v>#N/A</v>
          </cell>
        </row>
        <row r="120">
          <cell r="A120" t="str">
            <v xml:space="preserve"> 507  Колбаса Персидская халяль ВЕС ТМ Вязанка  ПОКОМ</v>
          </cell>
          <cell r="B120" t="str">
            <v>кг</v>
          </cell>
          <cell r="C120">
            <v>351.233</v>
          </cell>
          <cell r="E120">
            <v>36.841999999999999</v>
          </cell>
          <cell r="F120">
            <v>311.55700000000002</v>
          </cell>
          <cell r="G120" t="str">
            <v>н03,01,</v>
          </cell>
          <cell r="H120">
            <v>1</v>
          </cell>
          <cell r="I120" t="e">
            <v>#N/A</v>
          </cell>
          <cell r="J120">
            <v>44.75</v>
          </cell>
          <cell r="K120">
            <v>-7.9080000000000013</v>
          </cell>
          <cell r="L120">
            <v>0</v>
          </cell>
          <cell r="M120">
            <v>0</v>
          </cell>
          <cell r="W120">
            <v>12.280666666666667</v>
          </cell>
          <cell r="Y120">
            <v>25.369713913468324</v>
          </cell>
          <cell r="Z120" t="e">
            <v>#DIV/0!</v>
          </cell>
          <cell r="AE120">
            <v>0</v>
          </cell>
          <cell r="AF120">
            <v>0</v>
          </cell>
          <cell r="AG120">
            <v>0</v>
          </cell>
          <cell r="AH120">
            <v>21.254999999999999</v>
          </cell>
          <cell r="AI120" t="e">
            <v>#N/A</v>
          </cell>
        </row>
        <row r="121">
          <cell r="A121" t="str">
            <v xml:space="preserve"> 508  Сосиски Аравийские ВЕС ТМ Вязанка  ПОКОМ</v>
          </cell>
          <cell r="B121" t="str">
            <v>кг</v>
          </cell>
          <cell r="C121">
            <v>200.602</v>
          </cell>
          <cell r="E121">
            <v>23.620999999999999</v>
          </cell>
          <cell r="F121">
            <v>175.95400000000001</v>
          </cell>
          <cell r="G121" t="str">
            <v>н03,01,</v>
          </cell>
          <cell r="H121">
            <v>1</v>
          </cell>
          <cell r="I121" t="e">
            <v>#N/A</v>
          </cell>
          <cell r="J121">
            <v>34.401000000000003</v>
          </cell>
          <cell r="K121">
            <v>-10.780000000000005</v>
          </cell>
          <cell r="L121">
            <v>0</v>
          </cell>
          <cell r="M121">
            <v>0</v>
          </cell>
          <cell r="W121">
            <v>7.8736666666666659</v>
          </cell>
          <cell r="Y121">
            <v>22.347148723593417</v>
          </cell>
          <cell r="Z121" t="e">
            <v>#DIV/0!</v>
          </cell>
          <cell r="AE121">
            <v>0</v>
          </cell>
          <cell r="AF121">
            <v>0</v>
          </cell>
          <cell r="AG121">
            <v>0</v>
          </cell>
          <cell r="AH121">
            <v>12.324</v>
          </cell>
          <cell r="AI121" t="e">
            <v>#N/A</v>
          </cell>
        </row>
        <row r="122">
          <cell r="A122" t="str">
            <v xml:space="preserve"> 509  Колбаса Пряная Халяль ВЕС ТМ Сафияль  ПОКОМ</v>
          </cell>
          <cell r="B122" t="str">
            <v>кг</v>
          </cell>
          <cell r="C122">
            <v>253.26300000000001</v>
          </cell>
          <cell r="E122">
            <v>37.128</v>
          </cell>
          <cell r="F122">
            <v>213.95099999999999</v>
          </cell>
          <cell r="G122" t="str">
            <v>н03,01,</v>
          </cell>
          <cell r="H122">
            <v>1</v>
          </cell>
          <cell r="I122" t="e">
            <v>#N/A</v>
          </cell>
          <cell r="J122">
            <v>46.000999999999998</v>
          </cell>
          <cell r="K122">
            <v>-8.8729999999999976</v>
          </cell>
          <cell r="L122">
            <v>0</v>
          </cell>
          <cell r="M122">
            <v>0</v>
          </cell>
          <cell r="W122">
            <v>12.375999999999999</v>
          </cell>
          <cell r="Y122">
            <v>17.287572721396252</v>
          </cell>
          <cell r="Z122" t="e">
            <v>#DIV/0!</v>
          </cell>
          <cell r="AE122">
            <v>0</v>
          </cell>
          <cell r="AF122">
            <v>0</v>
          </cell>
          <cell r="AG122">
            <v>0</v>
          </cell>
          <cell r="AH122">
            <v>17.472000000000001</v>
          </cell>
          <cell r="AI122" t="e">
            <v>#N/A</v>
          </cell>
        </row>
        <row r="123">
          <cell r="A123" t="str">
            <v>БОНУС_ 457  Колбаса Молочная ТМ Особый рецепт ВЕС большой батон  ПОКОМ</v>
          </cell>
          <cell r="B123" t="str">
            <v>кг</v>
          </cell>
          <cell r="C123">
            <v>38.365000000000002</v>
          </cell>
          <cell r="D123">
            <v>2613.3760000000002</v>
          </cell>
          <cell r="E123">
            <v>505.00099999999998</v>
          </cell>
          <cell r="F123">
            <v>1730.864</v>
          </cell>
          <cell r="G123" t="str">
            <v>ак</v>
          </cell>
          <cell r="H123">
            <v>0</v>
          </cell>
          <cell r="I123" t="e">
            <v>#N/A</v>
          </cell>
          <cell r="J123">
            <v>525.04899999999998</v>
          </cell>
          <cell r="K123">
            <v>-20.048000000000002</v>
          </cell>
          <cell r="L123">
            <v>0</v>
          </cell>
          <cell r="M123">
            <v>0</v>
          </cell>
          <cell r="W123">
            <v>168.33366666666666</v>
          </cell>
          <cell r="Y123">
            <v>10.282340034970229</v>
          </cell>
          <cell r="Z123">
            <v>10.243556586633209</v>
          </cell>
          <cell r="AE123">
            <v>168.971</v>
          </cell>
          <cell r="AF123">
            <v>180.04239999999999</v>
          </cell>
          <cell r="AG123">
            <v>295.22879999999998</v>
          </cell>
          <cell r="AH123">
            <v>157.5</v>
          </cell>
          <cell r="AI123" t="e">
            <v>#N/A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91</v>
          </cell>
          <cell r="D124">
            <v>920</v>
          </cell>
          <cell r="E124">
            <v>19</v>
          </cell>
          <cell r="F124">
            <v>-2</v>
          </cell>
          <cell r="G124" t="str">
            <v>оконч</v>
          </cell>
          <cell r="H124">
            <v>0</v>
          </cell>
          <cell r="I124">
            <v>0</v>
          </cell>
          <cell r="J124">
            <v>32</v>
          </cell>
          <cell r="K124">
            <v>-13</v>
          </cell>
          <cell r="L124">
            <v>0</v>
          </cell>
          <cell r="M124">
            <v>0</v>
          </cell>
          <cell r="W124">
            <v>6.333333333333333</v>
          </cell>
          <cell r="Y124">
            <v>-0.31578947368421056</v>
          </cell>
          <cell r="Z124">
            <v>-7.4404761904761901E-3</v>
          </cell>
          <cell r="AE124">
            <v>268.8</v>
          </cell>
          <cell r="AF124">
            <v>243.6</v>
          </cell>
          <cell r="AG124">
            <v>285.2</v>
          </cell>
          <cell r="AH124">
            <v>2</v>
          </cell>
          <cell r="AI124" t="e">
            <v>#N/A</v>
          </cell>
        </row>
        <row r="125">
          <cell r="A125" t="str">
            <v>БОНУС_283  Сосиски Сочинки, ВЕС, ТМ Стародворье ПОКОМ</v>
          </cell>
          <cell r="B125" t="str">
            <v>кг</v>
          </cell>
          <cell r="D125">
            <v>90</v>
          </cell>
          <cell r="E125">
            <v>0</v>
          </cell>
          <cell r="G125" t="str">
            <v>нет</v>
          </cell>
          <cell r="H125">
            <v>0</v>
          </cell>
          <cell r="I125" t="e">
            <v>#N/A</v>
          </cell>
          <cell r="J125">
            <v>1.3</v>
          </cell>
          <cell r="K125">
            <v>-1.3</v>
          </cell>
          <cell r="L125">
            <v>0</v>
          </cell>
          <cell r="M125">
            <v>0</v>
          </cell>
          <cell r="W125">
            <v>0</v>
          </cell>
          <cell r="Y125" t="e">
            <v>#DIV/0!</v>
          </cell>
          <cell r="Z125" t="e">
            <v>#DIV/0!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e">
            <v>#N/A</v>
          </cell>
        </row>
        <row r="126">
          <cell r="A126" t="str">
            <v>БОНУС_302  Сосиски Сочинки по-баварски,  0.4кг, ТМ Стародворье  ПОКОМ</v>
          </cell>
          <cell r="B126" t="str">
            <v>шт</v>
          </cell>
          <cell r="D126">
            <v>500</v>
          </cell>
          <cell r="E126">
            <v>174</v>
          </cell>
          <cell r="F126">
            <v>326</v>
          </cell>
          <cell r="G126" t="str">
            <v>ак</v>
          </cell>
          <cell r="H126">
            <v>0</v>
          </cell>
          <cell r="I126" t="e">
            <v>#N/A</v>
          </cell>
          <cell r="J126">
            <v>180</v>
          </cell>
          <cell r="K126">
            <v>-6</v>
          </cell>
          <cell r="L126">
            <v>0</v>
          </cell>
          <cell r="M126">
            <v>0</v>
          </cell>
          <cell r="W126">
            <v>58</v>
          </cell>
          <cell r="Y126">
            <v>5.6206896551724137</v>
          </cell>
          <cell r="Z126" t="e">
            <v>#DIV/0!</v>
          </cell>
          <cell r="AE126">
            <v>0</v>
          </cell>
          <cell r="AF126">
            <v>0</v>
          </cell>
          <cell r="AG126">
            <v>0</v>
          </cell>
          <cell r="AH126">
            <v>128</v>
          </cell>
          <cell r="AI126" t="e">
            <v>#N/A</v>
          </cell>
        </row>
        <row r="127">
          <cell r="A127" t="str">
            <v>БОНУС_319  Колбаса вареная Филейская ТМ Вязанка ТС Классическая, 0,45 кг. ПОКОМ</v>
          </cell>
          <cell r="B127" t="str">
            <v>шт</v>
          </cell>
          <cell r="D127">
            <v>500</v>
          </cell>
          <cell r="E127">
            <v>58</v>
          </cell>
          <cell r="F127">
            <v>442</v>
          </cell>
          <cell r="G127" t="str">
            <v>ак</v>
          </cell>
          <cell r="H127">
            <v>0</v>
          </cell>
          <cell r="I127" t="e">
            <v>#N/A</v>
          </cell>
          <cell r="J127">
            <v>58</v>
          </cell>
          <cell r="K127">
            <v>0</v>
          </cell>
          <cell r="L127">
            <v>0</v>
          </cell>
          <cell r="M127">
            <v>0</v>
          </cell>
          <cell r="W127">
            <v>19.333333333333332</v>
          </cell>
          <cell r="Y127">
            <v>22.862068965517242</v>
          </cell>
          <cell r="Z127" t="e">
            <v>#DIV/0!</v>
          </cell>
          <cell r="AE127">
            <v>0</v>
          </cell>
          <cell r="AF127">
            <v>0</v>
          </cell>
          <cell r="AG127">
            <v>0</v>
          </cell>
          <cell r="AH127">
            <v>29</v>
          </cell>
          <cell r="AI127" t="e">
            <v>#N/A</v>
          </cell>
        </row>
        <row r="128">
          <cell r="A128" t="str">
            <v>БОНУС_336  Ветчина Сливушка с индейкой ТМ Вязанка. ВЕС  ПОКОМ</v>
          </cell>
          <cell r="B128" t="str">
            <v>кг</v>
          </cell>
          <cell r="D128">
            <v>70</v>
          </cell>
          <cell r="E128">
            <v>24.902000000000001</v>
          </cell>
          <cell r="F128">
            <v>42.497999999999998</v>
          </cell>
          <cell r="G128" t="str">
            <v>ак</v>
          </cell>
          <cell r="H128">
            <v>0</v>
          </cell>
          <cell r="I128" t="e">
            <v>#N/A</v>
          </cell>
          <cell r="J128">
            <v>31.402000000000001</v>
          </cell>
          <cell r="K128">
            <v>-6.5</v>
          </cell>
          <cell r="L128">
            <v>0</v>
          </cell>
          <cell r="M128">
            <v>0</v>
          </cell>
          <cell r="W128">
            <v>8.3006666666666664</v>
          </cell>
          <cell r="Y128">
            <v>5.1198297325516018</v>
          </cell>
          <cell r="Z128" t="e">
            <v>#DIV/0!</v>
          </cell>
          <cell r="AE128">
            <v>0</v>
          </cell>
          <cell r="AF128">
            <v>0</v>
          </cell>
          <cell r="AG128">
            <v>0</v>
          </cell>
          <cell r="AH128">
            <v>11.901999999999999</v>
          </cell>
          <cell r="AI128" t="e">
            <v>#N/A</v>
          </cell>
        </row>
        <row r="129">
          <cell r="A129" t="str">
            <v>БОНУС_Колбаса вареная Филейская ТМ Вязанка. ВЕС  ПОКОМ</v>
          </cell>
          <cell r="B129" t="str">
            <v>кг</v>
          </cell>
          <cell r="C129">
            <v>-81.608000000000004</v>
          </cell>
          <cell r="D129">
            <v>412.19499999999999</v>
          </cell>
          <cell r="E129">
            <v>4.0650000000000004</v>
          </cell>
          <cell r="F129">
            <v>-1.355</v>
          </cell>
          <cell r="G129" t="str">
            <v>оконч</v>
          </cell>
          <cell r="H129">
            <v>0</v>
          </cell>
          <cell r="I129" t="e">
            <v>#N/A</v>
          </cell>
          <cell r="J129">
            <v>14.651</v>
          </cell>
          <cell r="K129">
            <v>-10.585999999999999</v>
          </cell>
          <cell r="L129">
            <v>0</v>
          </cell>
          <cell r="M129">
            <v>0</v>
          </cell>
          <cell r="W129">
            <v>1.3550000000000002</v>
          </cell>
          <cell r="Y129">
            <v>-0.99999999999999989</v>
          </cell>
          <cell r="Z129">
            <v>-2.0921471142266005E-2</v>
          </cell>
          <cell r="AE129">
            <v>64.765999999999991</v>
          </cell>
          <cell r="AF129">
            <v>64.572199999999995</v>
          </cell>
          <cell r="AG129">
            <v>97.165599999999998</v>
          </cell>
          <cell r="AH129">
            <v>1.355</v>
          </cell>
          <cell r="AI129" t="e">
            <v>#N/A</v>
          </cell>
        </row>
        <row r="130">
          <cell r="A130" t="str">
            <v>БОНУС_Колбаса Сервелат Филедворский, фиброуз, в/у 0,35 кг срез,  ПОКОМ</v>
          </cell>
          <cell r="B130" t="str">
            <v>шт</v>
          </cell>
          <cell r="C130">
            <v>115</v>
          </cell>
          <cell r="D130">
            <v>829</v>
          </cell>
          <cell r="E130">
            <v>2</v>
          </cell>
          <cell r="G130" t="str">
            <v>оконч</v>
          </cell>
          <cell r="H130">
            <v>0</v>
          </cell>
          <cell r="I130">
            <v>0</v>
          </cell>
          <cell r="J130">
            <v>9</v>
          </cell>
          <cell r="K130">
            <v>-7</v>
          </cell>
          <cell r="L130">
            <v>0</v>
          </cell>
          <cell r="M130">
            <v>0</v>
          </cell>
          <cell r="W130">
            <v>0.66666666666666663</v>
          </cell>
          <cell r="Y130">
            <v>0</v>
          </cell>
          <cell r="Z130">
            <v>0</v>
          </cell>
          <cell r="AE130">
            <v>78</v>
          </cell>
          <cell r="AF130">
            <v>75.400000000000006</v>
          </cell>
          <cell r="AG130">
            <v>116.4</v>
          </cell>
          <cell r="AH130">
            <v>-1</v>
          </cell>
          <cell r="AI130" t="e">
            <v>#N/A</v>
          </cell>
        </row>
        <row r="131">
          <cell r="A131" t="str">
            <v>БОНУС_Сосиски Вязанка Сливочные, Вязанка амицел МГС, 0.45кг, ПОКОМ</v>
          </cell>
          <cell r="B131" t="str">
            <v>шт</v>
          </cell>
          <cell r="D131">
            <v>900</v>
          </cell>
          <cell r="E131">
            <v>80</v>
          </cell>
          <cell r="F131">
            <v>817</v>
          </cell>
          <cell r="G131" t="str">
            <v>ак</v>
          </cell>
          <cell r="H131">
            <v>0</v>
          </cell>
          <cell r="I131" t="e">
            <v>#N/A</v>
          </cell>
          <cell r="J131">
            <v>86</v>
          </cell>
          <cell r="K131">
            <v>-6</v>
          </cell>
          <cell r="L131">
            <v>0</v>
          </cell>
          <cell r="M131">
            <v>0</v>
          </cell>
          <cell r="W131">
            <v>26.666666666666668</v>
          </cell>
          <cell r="Y131">
            <v>30.637499999999999</v>
          </cell>
          <cell r="Z131" t="e">
            <v>#DIV/0!</v>
          </cell>
          <cell r="AE131">
            <v>0</v>
          </cell>
          <cell r="AF131">
            <v>0</v>
          </cell>
          <cell r="AG131">
            <v>0</v>
          </cell>
          <cell r="AH131">
            <v>30</v>
          </cell>
          <cell r="AI13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03.01.2025 - 09.01.2025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529.49300000000005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426.35700000000003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1157.7650000000001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11</v>
          </cell>
          <cell r="F10">
            <v>1892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</v>
          </cell>
          <cell r="F11">
            <v>2530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14</v>
          </cell>
          <cell r="F12">
            <v>2548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61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255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169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5</v>
          </cell>
          <cell r="F16">
            <v>1270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350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99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255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456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</v>
          </cell>
          <cell r="F21">
            <v>293.53899999999999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7.5</v>
          </cell>
          <cell r="F22">
            <v>3029.2289999999998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</v>
          </cell>
          <cell r="F23">
            <v>244.34899999999999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1008.384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F25">
            <v>434.315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138.84800000000001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148.245</v>
          </cell>
        </row>
        <row r="28">
          <cell r="A28" t="str">
            <v xml:space="preserve"> 240  Колбаса Салями охотничья, ВЕС. ПОКОМ</v>
          </cell>
          <cell r="F28">
            <v>16.154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347.01100000000002</v>
          </cell>
        </row>
        <row r="30">
          <cell r="A30" t="str">
            <v xml:space="preserve"> 247  Сардельки Нежные, ВЕС.  ПОКОМ</v>
          </cell>
          <cell r="F30">
            <v>161.31700000000001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132.47499999999999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1.3</v>
          </cell>
          <cell r="F32">
            <v>904.08299999999997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1.3</v>
          </cell>
          <cell r="F33">
            <v>62.1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124.45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117.604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65.37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79.808000000000007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64.753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F39">
            <v>927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</v>
          </cell>
          <cell r="F40">
            <v>1907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</v>
          </cell>
          <cell r="F41">
            <v>2896</v>
          </cell>
        </row>
        <row r="42">
          <cell r="A42" t="str">
            <v xml:space="preserve"> 278  Сосиски Сочинки с сочным окороком, МГС 0.4кг,   ПОКОМ</v>
          </cell>
          <cell r="D42">
            <v>1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F43">
            <v>378.67899999999997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F44">
            <v>612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3</v>
          </cell>
          <cell r="F45">
            <v>1170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F46">
            <v>223.648</v>
          </cell>
        </row>
        <row r="47">
          <cell r="A47" t="str">
            <v xml:space="preserve"> 298  Колбаса Сливушка ТМ Вязанка, 0,375кг,  ПОКОМ</v>
          </cell>
          <cell r="F47">
            <v>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</v>
          </cell>
          <cell r="F48">
            <v>1267</v>
          </cell>
        </row>
        <row r="49">
          <cell r="A49" t="str">
            <v xml:space="preserve"> 302  Сосиски Сочинки по-баварски,  0.4кг, ТМ Стародворье  ПОКОМ</v>
          </cell>
          <cell r="F49">
            <v>2376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68.328999999999994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F51">
            <v>200.25899999999999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</v>
          </cell>
          <cell r="F52">
            <v>1036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6</v>
          </cell>
          <cell r="F53">
            <v>1433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9</v>
          </cell>
          <cell r="F54">
            <v>916</v>
          </cell>
        </row>
        <row r="55">
          <cell r="A55" t="str">
            <v xml:space="preserve"> 312  Ветчина Филейская ВЕС ТМ  Вязанка ТС Столичная  ПОКОМ</v>
          </cell>
          <cell r="F55">
            <v>272.75900000000001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639.31500000000005</v>
          </cell>
        </row>
        <row r="57">
          <cell r="A57" t="str">
            <v xml:space="preserve"> 316  Колбаса Нежная ТМ Зареченские ВЕС  ПОКОМ</v>
          </cell>
          <cell r="F57">
            <v>42.95</v>
          </cell>
        </row>
        <row r="58">
          <cell r="A58" t="str">
            <v xml:space="preserve"> 318  Сосиски Датские ТМ Зареченские, ВЕС  ПОКОМ</v>
          </cell>
          <cell r="D58">
            <v>2.5</v>
          </cell>
          <cell r="F58">
            <v>1914.2249999999999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14</v>
          </cell>
          <cell r="F59">
            <v>2767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14</v>
          </cell>
          <cell r="F60">
            <v>3284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4</v>
          </cell>
          <cell r="F61">
            <v>1068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</v>
          </cell>
          <cell r="F62">
            <v>365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2</v>
          </cell>
          <cell r="F63">
            <v>400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F64">
            <v>920.52700000000004</v>
          </cell>
        </row>
        <row r="65">
          <cell r="A65" t="str">
            <v xml:space="preserve"> 334  Паштет Любительский ТМ Стародворье ламистер 0,1 кг  ПОКОМ</v>
          </cell>
          <cell r="F65">
            <v>372</v>
          </cell>
        </row>
        <row r="66">
          <cell r="A66" t="str">
            <v xml:space="preserve"> 335  Колбаса Сливушка ТМ Вязанка. ВЕС.  ПОКОМ </v>
          </cell>
          <cell r="F66">
            <v>270.89100000000002</v>
          </cell>
        </row>
        <row r="67">
          <cell r="A67" t="str">
            <v xml:space="preserve"> 336  Ветчина Сливушка с индейкой ТМ Вязанка. ВЕС  ПОКОМ</v>
          </cell>
          <cell r="F67">
            <v>7.9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3</v>
          </cell>
          <cell r="F68">
            <v>1904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3</v>
          </cell>
          <cell r="F69">
            <v>1756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2</v>
          </cell>
          <cell r="F70">
            <v>373.524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2</v>
          </cell>
          <cell r="F71">
            <v>261.72199999999998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</v>
          </cell>
          <cell r="F72">
            <v>493.04300000000001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</v>
          </cell>
          <cell r="F73">
            <v>314.01799999999997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F74">
            <v>93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1</v>
          </cell>
          <cell r="F75">
            <v>223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4</v>
          </cell>
          <cell r="F76">
            <v>394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131.10900000000001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7</v>
          </cell>
          <cell r="F78">
            <v>474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3</v>
          </cell>
          <cell r="F79">
            <v>690</v>
          </cell>
        </row>
        <row r="80">
          <cell r="A80" t="str">
            <v xml:space="preserve"> 378  Колбаса Докторская Дугушка 0,6кг НЕГОСТ ТМ Стародворье  ПОКОМ </v>
          </cell>
          <cell r="F80">
            <v>8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</v>
          </cell>
          <cell r="F81">
            <v>635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7</v>
          </cell>
          <cell r="F82">
            <v>635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F83">
            <v>527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F84">
            <v>235</v>
          </cell>
        </row>
        <row r="85">
          <cell r="A85" t="str">
            <v xml:space="preserve"> 408  Ветчина Сливушка с индейкой ТМ Вязанка, 0,4кг  ПОКОМ</v>
          </cell>
          <cell r="F85">
            <v>1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</v>
          </cell>
          <cell r="F86">
            <v>2543</v>
          </cell>
        </row>
        <row r="87">
          <cell r="A87" t="str">
            <v xml:space="preserve"> 412  Сосиски Баварские ТМ Стародворье 0,35 кг ПОКОМ</v>
          </cell>
          <cell r="F87">
            <v>5258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F88">
            <v>30</v>
          </cell>
        </row>
        <row r="89">
          <cell r="A89" t="str">
            <v xml:space="preserve"> 418  Колбаса Балыкбургская с мраморным балыком и нотками кориандра 0,06 кг нарезка ТМ Баварушка  ПО</v>
          </cell>
          <cell r="F89">
            <v>3</v>
          </cell>
        </row>
        <row r="90">
          <cell r="A90" t="str">
            <v xml:space="preserve"> 419  Колбаса Филейбургская зернистая 0,06 кг нарезка ТМ Баварушка  ПОКОМ</v>
          </cell>
          <cell r="F90">
            <v>41</v>
          </cell>
        </row>
        <row r="91">
          <cell r="A91" t="str">
            <v xml:space="preserve"> 421  Сосиски Царедворские 0,33 кг ТМ Стародворье  ПОКОМ</v>
          </cell>
          <cell r="F91">
            <v>2</v>
          </cell>
        </row>
        <row r="92">
          <cell r="A92" t="str">
            <v xml:space="preserve"> 422  Деликатесы Бекон Балыкбургский ТМ Баварушка  0,15 кг.ПОКОМ</v>
          </cell>
          <cell r="D92">
            <v>4</v>
          </cell>
          <cell r="F92">
            <v>44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F93">
            <v>640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F94">
            <v>169.75299999999999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F95">
            <v>12.25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F96">
            <v>303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F97">
            <v>94.451999999999998</v>
          </cell>
        </row>
        <row r="98">
          <cell r="A98" t="str">
            <v xml:space="preserve"> 438  Колбаса Филедворская 0,4 кг. ТМ Стародворье  ПОКОМ</v>
          </cell>
          <cell r="F98">
            <v>6</v>
          </cell>
        </row>
        <row r="99">
          <cell r="A99" t="str">
            <v xml:space="preserve"> 445  Колбаса Краковюрст ТМ Баварушка рубленая в оболочке черева в в.у 0,2 кг ПОКОМ</v>
          </cell>
          <cell r="F99">
            <v>63</v>
          </cell>
        </row>
        <row r="100">
          <cell r="A100" t="str">
            <v xml:space="preserve"> 446  Колбаса Краковюрст ТМ Баварушка с душистым чесноком в оболочке черева в в.у 0,2 кг. ПОКОМ</v>
          </cell>
          <cell r="F100">
            <v>49</v>
          </cell>
        </row>
        <row r="101">
          <cell r="A101" t="str">
            <v xml:space="preserve"> 447  Колбаски Краковюрст ТМ Баварушка с изысканными пряностями в оболочке NDX в в.у 0,2 кг. ПОКОМ </v>
          </cell>
          <cell r="D101">
            <v>1</v>
          </cell>
          <cell r="F101">
            <v>207</v>
          </cell>
        </row>
        <row r="102">
          <cell r="A102" t="str">
            <v xml:space="preserve"> 448  Сосиски Сливушки по-венски ТМ Вязанка. 0,3 кг ПОКОМ</v>
          </cell>
          <cell r="F102">
            <v>343</v>
          </cell>
        </row>
        <row r="103">
          <cell r="A103" t="str">
            <v xml:space="preserve"> 449  Колбаса Дугушка Стародворская ВЕС ТС Дугушка ПОКОМ</v>
          </cell>
          <cell r="D103">
            <v>1</v>
          </cell>
          <cell r="F103">
            <v>262.95100000000002</v>
          </cell>
        </row>
        <row r="104">
          <cell r="A104" t="str">
            <v xml:space="preserve"> 452  Колбаса Со шпиком ВЕС большой батон ТМ Особый рецепт  ПОКОМ</v>
          </cell>
          <cell r="D104">
            <v>5</v>
          </cell>
          <cell r="F104">
            <v>2419.462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D105">
            <v>5</v>
          </cell>
          <cell r="F105">
            <v>4769.8779999999997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D106">
            <v>10</v>
          </cell>
          <cell r="F106">
            <v>2455.172</v>
          </cell>
        </row>
        <row r="107">
          <cell r="A107" t="str">
            <v xml:space="preserve"> 460  Колбаса Стародворская Традиционная ВЕС ТМ Стародворье в оболочке полиамид. ПОКОМ</v>
          </cell>
          <cell r="F107">
            <v>19.55</v>
          </cell>
        </row>
        <row r="108">
          <cell r="A108" t="str">
            <v xml:space="preserve"> 463  Колбаса Молочная Традиционнаяв оболочке полиамид.ТМ Стародворье. ВЕС ПОКОМ</v>
          </cell>
          <cell r="F108">
            <v>1.3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F109">
            <v>166.33099999999999</v>
          </cell>
        </row>
        <row r="110">
          <cell r="A110" t="str">
            <v xml:space="preserve"> 467  Колбаса Филейная 0,5кг ТМ Особый рецепт  ПОКОМ</v>
          </cell>
          <cell r="F110">
            <v>134</v>
          </cell>
        </row>
        <row r="111">
          <cell r="A111" t="str">
            <v xml:space="preserve"> 468  Колбаса Стародворская Традиционная ТМ Стародворье в оболочке полиамид 0,4 кг. ПОКОМ</v>
          </cell>
          <cell r="F111">
            <v>9</v>
          </cell>
        </row>
        <row r="112">
          <cell r="A112" t="str">
            <v xml:space="preserve"> 483  Колбаса Молочная Традиционная ТМ Стародворье в оболочке полиамид 0,4 кг. ПОКОМ </v>
          </cell>
          <cell r="F112">
            <v>4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F113">
            <v>52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F114">
            <v>118</v>
          </cell>
        </row>
        <row r="115">
          <cell r="A115" t="str">
            <v xml:space="preserve"> 492  Колбаса Салями Филейская 0,3кг ТМ Вязанка  ПОКОМ</v>
          </cell>
          <cell r="F115">
            <v>102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2</v>
          </cell>
          <cell r="F116">
            <v>730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F117">
            <v>464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1</v>
          </cell>
          <cell r="F118">
            <v>567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F119">
            <v>380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59.631999999999998</v>
          </cell>
        </row>
        <row r="121">
          <cell r="A121" t="str">
            <v xml:space="preserve"> 500  Сосиски Сливушки по-венски ВЕС ТМ Вязанка  ПОКОМ</v>
          </cell>
          <cell r="F121">
            <v>5.3</v>
          </cell>
        </row>
        <row r="122">
          <cell r="A122" t="str">
            <v xml:space="preserve"> 502  Колбаски Краковюрст ТМ Баварушка с изысканными пряностями в оболочке NDX в мгс 0,28 кг. ПОКОМ</v>
          </cell>
          <cell r="F122">
            <v>560</v>
          </cell>
        </row>
        <row r="123">
          <cell r="A123" t="str">
            <v xml:space="preserve"> 504  Ветчина Мясорубская с окороком 0,33кг срез ТМ Стародворье  ПОКОМ</v>
          </cell>
          <cell r="F123">
            <v>21</v>
          </cell>
        </row>
        <row r="124">
          <cell r="A124" t="str">
            <v xml:space="preserve"> 507  Колбаса Персидская халяль ВЕС ТМ Вязанка  ПОКОМ</v>
          </cell>
          <cell r="F124">
            <v>80.200999999999993</v>
          </cell>
        </row>
        <row r="125">
          <cell r="A125" t="str">
            <v xml:space="preserve"> 508  Сосиски Аравийские ВЕС ТМ Вязанка  ПОКОМ</v>
          </cell>
          <cell r="F125">
            <v>82.156000000000006</v>
          </cell>
        </row>
        <row r="126">
          <cell r="A126" t="str">
            <v xml:space="preserve"> 509  Колбаса Пряная Халяль ВЕС ТМ Сафияль  ПОКОМ</v>
          </cell>
          <cell r="F126">
            <v>72.001000000000005</v>
          </cell>
        </row>
        <row r="127">
          <cell r="A127" t="str">
            <v>1146 Ароматная с/к в/у ОСТАНКИНО</v>
          </cell>
          <cell r="D127">
            <v>4</v>
          </cell>
          <cell r="F127">
            <v>4</v>
          </cell>
        </row>
        <row r="128">
          <cell r="A128" t="str">
            <v>3215 ВЕТЧ.МЯСНАЯ Папа может п/о 0.4кг 8шт.    ОСТАНКИНО</v>
          </cell>
          <cell r="D128">
            <v>274</v>
          </cell>
          <cell r="F128">
            <v>274</v>
          </cell>
        </row>
        <row r="129">
          <cell r="A129" t="str">
            <v>3680 ПРЕСИЖН с/к дек. спец мгс ОСТАНКИНО</v>
          </cell>
          <cell r="D129">
            <v>6</v>
          </cell>
          <cell r="F129">
            <v>6</v>
          </cell>
        </row>
        <row r="130">
          <cell r="A130" t="str">
            <v>3684 ПРЕСИЖН с/к в/у 1/250 8шт.   ОСТАНКИНО</v>
          </cell>
          <cell r="D130">
            <v>65</v>
          </cell>
          <cell r="F130">
            <v>65</v>
          </cell>
        </row>
        <row r="131">
          <cell r="A131" t="str">
            <v>4063 МЯСНАЯ Папа может вар п/о_Л   ОСТАНКИНО</v>
          </cell>
          <cell r="D131">
            <v>1260.4590000000001</v>
          </cell>
          <cell r="F131">
            <v>1260.4590000000001</v>
          </cell>
        </row>
        <row r="132">
          <cell r="A132" t="str">
            <v>4117 ЭКСТРА Папа может с/к в/у_Л   ОСТАНКИНО</v>
          </cell>
          <cell r="D132">
            <v>69.2</v>
          </cell>
          <cell r="F132">
            <v>69.2</v>
          </cell>
        </row>
        <row r="133">
          <cell r="A133" t="str">
            <v>4342 Салями Финская п/к в/у ОСТАНКИНО</v>
          </cell>
          <cell r="D133">
            <v>6</v>
          </cell>
          <cell r="F133">
            <v>6</v>
          </cell>
        </row>
        <row r="134">
          <cell r="A134" t="str">
            <v>4555 Докторская ГОСТ вар п/о ОСТАНКИНО</v>
          </cell>
          <cell r="D134">
            <v>10.6</v>
          </cell>
          <cell r="F134">
            <v>10.6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89.161000000000001</v>
          </cell>
          <cell r="F135">
            <v>89.161000000000001</v>
          </cell>
        </row>
        <row r="136">
          <cell r="A136" t="str">
            <v>4574 Мясная со шпиком Папа может вар п/о ОСТАНКИНО</v>
          </cell>
          <cell r="D136">
            <v>2.6</v>
          </cell>
          <cell r="F136">
            <v>2.6</v>
          </cell>
        </row>
        <row r="137">
          <cell r="A137" t="str">
            <v>4691 ШЕЙКА КОПЧЕНАЯ к/в мл/к в/у 300*6  ОСТАНКИНО</v>
          </cell>
          <cell r="D137">
            <v>108</v>
          </cell>
          <cell r="F137">
            <v>108</v>
          </cell>
        </row>
        <row r="138">
          <cell r="A138" t="str">
            <v>4786 КОЛБ.СНЭКИ Папа может в/к мгс 1/70_5  ОСТАНКИНО</v>
          </cell>
          <cell r="D138">
            <v>72</v>
          </cell>
          <cell r="F138">
            <v>72</v>
          </cell>
        </row>
        <row r="139">
          <cell r="A139" t="str">
            <v>4813 ФИЛЕЙНАЯ Папа может вар п/о_Л   ОСТАНКИНО</v>
          </cell>
          <cell r="D139">
            <v>428.75</v>
          </cell>
          <cell r="F139">
            <v>428.75</v>
          </cell>
        </row>
        <row r="140">
          <cell r="A140" t="str">
            <v>4993 САЛЯМИ ИТАЛЬЯНСКАЯ с/к в/у 1/250*8_120c ОСТАНКИНО</v>
          </cell>
          <cell r="D140">
            <v>338</v>
          </cell>
          <cell r="F140">
            <v>338</v>
          </cell>
        </row>
        <row r="141">
          <cell r="A141" t="str">
            <v>5246 ДОКТОРСКАЯ ПРЕМИУМ вар б/о мгс_30с ОСТАНКИНО</v>
          </cell>
          <cell r="D141">
            <v>42.6</v>
          </cell>
          <cell r="F141">
            <v>42.6</v>
          </cell>
        </row>
        <row r="142">
          <cell r="A142" t="str">
            <v>5341 СЕРВЕЛАТ ОХОТНИЧИЙ в/к в/у  ОСТАНКИНО</v>
          </cell>
          <cell r="D142">
            <v>368.9</v>
          </cell>
          <cell r="F142">
            <v>368.9</v>
          </cell>
        </row>
        <row r="143">
          <cell r="A143" t="str">
            <v>5483 ЭКСТРА Папа может с/к в/у 1/250 8шт.   ОСТАНКИНО</v>
          </cell>
          <cell r="D143">
            <v>494</v>
          </cell>
          <cell r="F143">
            <v>494</v>
          </cell>
        </row>
        <row r="144">
          <cell r="A144" t="str">
            <v>5544 Сервелат Финский в/к в/у_45с НОВАЯ ОСТАНКИНО</v>
          </cell>
          <cell r="D144">
            <v>631.4</v>
          </cell>
          <cell r="F144">
            <v>631.4</v>
          </cell>
        </row>
        <row r="145">
          <cell r="A145" t="str">
            <v>5679 САЛЯМИ ИТАЛЬЯНСКАЯ с/к в/у 1/150_60с ОСТАНКИНО</v>
          </cell>
          <cell r="D145">
            <v>236</v>
          </cell>
          <cell r="F145">
            <v>236</v>
          </cell>
        </row>
        <row r="146">
          <cell r="A146" t="str">
            <v>5682 САЛЯМИ МЕЛКОЗЕРНЕНАЯ с/к в/у 1/120_60с   ОСТАНКИНО</v>
          </cell>
          <cell r="D146">
            <v>1568</v>
          </cell>
          <cell r="F146">
            <v>1568</v>
          </cell>
        </row>
        <row r="147">
          <cell r="A147" t="str">
            <v>5698 СЫТНЫЕ Папа может сар б/о мгс 1*3_Маяк  ОСТАНКИНО</v>
          </cell>
          <cell r="D147">
            <v>248.8</v>
          </cell>
          <cell r="F147">
            <v>248.8</v>
          </cell>
        </row>
        <row r="148">
          <cell r="A148" t="str">
            <v>5706 АРОМАТНАЯ Папа может с/к в/у 1/250 8шт.  ОСТАНКИНО</v>
          </cell>
          <cell r="D148">
            <v>579</v>
          </cell>
          <cell r="F148">
            <v>579</v>
          </cell>
        </row>
        <row r="149">
          <cell r="A149" t="str">
            <v>5708 ПОСОЛЬСКАЯ Папа может с/к в/у ОСТАНКИНО</v>
          </cell>
          <cell r="D149">
            <v>59.2</v>
          </cell>
          <cell r="F149">
            <v>59.2</v>
          </cell>
        </row>
        <row r="150">
          <cell r="A150" t="str">
            <v>5851 ЭКСТРА Папа может вар п/о   ОСТАНКИНО</v>
          </cell>
          <cell r="D150">
            <v>332.25</v>
          </cell>
          <cell r="F150">
            <v>332.25</v>
          </cell>
        </row>
        <row r="151">
          <cell r="A151" t="str">
            <v>5931 ОХОТНИЧЬЯ Папа может с/к в/у 1/220 8шт.   ОСТАНКИНО</v>
          </cell>
          <cell r="D151">
            <v>617</v>
          </cell>
          <cell r="F151">
            <v>617</v>
          </cell>
        </row>
        <row r="152">
          <cell r="A152" t="str">
            <v>5992 ВРЕМЯ ОКРОШКИ Папа может вар п/о 0.4кг   ОСТАНКИНО</v>
          </cell>
          <cell r="D152">
            <v>10</v>
          </cell>
          <cell r="F152">
            <v>10</v>
          </cell>
        </row>
        <row r="153">
          <cell r="A153" t="str">
            <v>6004 РАГУ СВИНОЕ 1кг 8шт.зам_120с ОСТАНКИНО</v>
          </cell>
          <cell r="D153">
            <v>48</v>
          </cell>
          <cell r="F153">
            <v>48</v>
          </cell>
        </row>
        <row r="154">
          <cell r="A154" t="str">
            <v>6158 ВРЕМЯ ОЛИВЬЕ Папа может вар п/о 0.4кг   ОСТАНКИНО</v>
          </cell>
          <cell r="D154">
            <v>671</v>
          </cell>
          <cell r="F154">
            <v>671</v>
          </cell>
        </row>
        <row r="155">
          <cell r="A155" t="str">
            <v>6159 ВРЕМЯ ОЛИВЬЕ.Папа может вар п/о ОСТАНКИНО</v>
          </cell>
          <cell r="D155">
            <v>17.100000000000001</v>
          </cell>
          <cell r="F155">
            <v>17.100000000000001</v>
          </cell>
        </row>
        <row r="156">
          <cell r="A156" t="str">
            <v>6200 ГРУДИНКА ПРЕМИУМ к/в мл/к в/у 0.3кг  ОСТАНКИНО</v>
          </cell>
          <cell r="D156">
            <v>369</v>
          </cell>
          <cell r="F156">
            <v>369</v>
          </cell>
        </row>
        <row r="157">
          <cell r="A157" t="str">
            <v>6201 ГРУДИНКА ПРЕМИУМ к/в с/н в/у 1/150 8 шт ОСТАНКИНО</v>
          </cell>
          <cell r="D157">
            <v>54</v>
          </cell>
          <cell r="F157">
            <v>54</v>
          </cell>
        </row>
        <row r="158">
          <cell r="A158" t="str">
            <v>6206 СВИНИНА ПО-ДОМАШНЕМУ к/в мл/к в/у 0.3кг  ОСТАНКИНО</v>
          </cell>
          <cell r="D158">
            <v>507</v>
          </cell>
          <cell r="F158">
            <v>507</v>
          </cell>
        </row>
        <row r="159">
          <cell r="A159" t="str">
            <v>6221 НЕАПОЛИТАНСКИЙ ДУЭТ с/к с/н мгс 1/90  ОСТАНКИНО</v>
          </cell>
          <cell r="D159">
            <v>348</v>
          </cell>
          <cell r="F159">
            <v>348</v>
          </cell>
        </row>
        <row r="160">
          <cell r="A160" t="str">
            <v>6222 ИТАЛЬЯНСКОЕ АССОРТИ с/в с/н мгс 1/90 ОСТАНКИНО</v>
          </cell>
          <cell r="D160">
            <v>222</v>
          </cell>
          <cell r="F160">
            <v>222</v>
          </cell>
        </row>
        <row r="161">
          <cell r="A161" t="str">
            <v>6228 МЯСНОЕ АССОРТИ к/з с/н мгс 1/90 10шт.  ОСТАНКИНО</v>
          </cell>
          <cell r="D161">
            <v>573</v>
          </cell>
          <cell r="F161">
            <v>573</v>
          </cell>
        </row>
        <row r="162">
          <cell r="A162" t="str">
            <v>6247 ДОМАШНЯЯ Папа может вар п/о 0,4кг 8шт.  ОСТАНКИНО</v>
          </cell>
          <cell r="D162">
            <v>222</v>
          </cell>
          <cell r="F162">
            <v>222</v>
          </cell>
        </row>
        <row r="163">
          <cell r="A163" t="str">
            <v>6268 ГОВЯЖЬЯ Папа может вар п/о 0,4кг 8 шт.  ОСТАНКИНО</v>
          </cell>
          <cell r="D163">
            <v>381</v>
          </cell>
          <cell r="F163">
            <v>381</v>
          </cell>
        </row>
        <row r="164">
          <cell r="A164" t="str">
            <v>6279 КОРЕЙКА ПО-ОСТ.к/в в/с с/н в/у 1/150_45с  ОСТАНКИНО</v>
          </cell>
          <cell r="D164">
            <v>359</v>
          </cell>
          <cell r="F164">
            <v>359</v>
          </cell>
        </row>
        <row r="165">
          <cell r="A165" t="str">
            <v>6303 МЯСНЫЕ Папа может сос п/о мгс 1.5*3  ОСТАНКИНО</v>
          </cell>
          <cell r="D165">
            <v>335.9</v>
          </cell>
          <cell r="F165">
            <v>335.9</v>
          </cell>
        </row>
        <row r="166">
          <cell r="A166" t="str">
            <v>6324 ДОКТОРСКАЯ ГОСТ вар п/о 0.4кг 8шт.  ОСТАНКИНО</v>
          </cell>
          <cell r="D166">
            <v>517</v>
          </cell>
          <cell r="F166">
            <v>517</v>
          </cell>
        </row>
        <row r="167">
          <cell r="A167" t="str">
            <v>6325 ДОКТОРСКАЯ ПРЕМИУМ вар п/о 0.4кг 8шт.  ОСТАНКИНО</v>
          </cell>
          <cell r="D167">
            <v>455</v>
          </cell>
          <cell r="F167">
            <v>455</v>
          </cell>
        </row>
        <row r="168">
          <cell r="A168" t="str">
            <v>6333 МЯСНАЯ Папа может вар п/о 0.4кг 8шт.  ОСТАНКИНО</v>
          </cell>
          <cell r="D168">
            <v>4069</v>
          </cell>
          <cell r="F168">
            <v>4069</v>
          </cell>
        </row>
        <row r="169">
          <cell r="A169" t="str">
            <v>6340 ДОМАШНИЙ РЕЦЕПТ Коровино 0.5кг 8шт.  ОСТАНКИНО</v>
          </cell>
          <cell r="D169">
            <v>658</v>
          </cell>
          <cell r="F169">
            <v>659</v>
          </cell>
        </row>
        <row r="170">
          <cell r="A170" t="str">
            <v>6341 ДОМАШНИЙ РЕЦЕПТ СО ШПИКОМ Коровино 0.5кг  ОСТАНКИНО</v>
          </cell>
          <cell r="D170">
            <v>48</v>
          </cell>
          <cell r="F170">
            <v>48</v>
          </cell>
        </row>
        <row r="171">
          <cell r="A171" t="str">
            <v>6353 ЭКСТРА Папа может вар п/о 0.4кг 8шт.  ОСТАНКИНО</v>
          </cell>
          <cell r="D171">
            <v>1950</v>
          </cell>
          <cell r="F171">
            <v>1951</v>
          </cell>
        </row>
        <row r="172">
          <cell r="A172" t="str">
            <v>6392 ФИЛЕЙНАЯ Папа может вар п/о 0.4кг. ОСТАНКИНО</v>
          </cell>
          <cell r="D172">
            <v>2879</v>
          </cell>
          <cell r="F172">
            <v>2879</v>
          </cell>
        </row>
        <row r="173">
          <cell r="A173" t="str">
            <v>6415 БАЛЫКОВАЯ Коровино п/к в/у 0.84кг 6шт.  ОСТАНКИНО</v>
          </cell>
          <cell r="D173">
            <v>44</v>
          </cell>
          <cell r="F173">
            <v>44</v>
          </cell>
        </row>
        <row r="174">
          <cell r="A174" t="str">
            <v>6426 КЛАССИЧЕСКАЯ ПМ вар п/о 0.3кг 8шт.  ОСТАНКИНО</v>
          </cell>
          <cell r="D174">
            <v>969</v>
          </cell>
          <cell r="F174">
            <v>969</v>
          </cell>
        </row>
        <row r="175">
          <cell r="A175" t="str">
            <v>6448 СВИНИНА МАДЕРА с/к с/н в/у 1/100 10шт.   ОСТАНКИНО</v>
          </cell>
          <cell r="D175">
            <v>399</v>
          </cell>
          <cell r="F175">
            <v>399</v>
          </cell>
        </row>
        <row r="176">
          <cell r="A176" t="str">
            <v>6453 ЭКСТРА Папа может с/к с/н в/у 1/100 14шт.   ОСТАНКИНО</v>
          </cell>
          <cell r="D176">
            <v>1326</v>
          </cell>
          <cell r="F176">
            <v>1326</v>
          </cell>
        </row>
        <row r="177">
          <cell r="A177" t="str">
            <v>6454 АРОМАТНАЯ с/к с/н в/у 1/100 14шт.  ОСТАНКИНО</v>
          </cell>
          <cell r="D177">
            <v>1418</v>
          </cell>
          <cell r="F177">
            <v>1418</v>
          </cell>
        </row>
        <row r="178">
          <cell r="A178" t="str">
            <v>6459 СЕРВЕЛАТ ШВЕЙЦАРСК. в/к с/н в/у 1/100*10  ОСТАНКИНО</v>
          </cell>
          <cell r="D178">
            <v>205</v>
          </cell>
          <cell r="F178">
            <v>205</v>
          </cell>
        </row>
        <row r="179">
          <cell r="A179" t="str">
            <v>6470 ВЕТЧ.МРАМОРНАЯ в/у_45с  ОСТАНКИНО</v>
          </cell>
          <cell r="D179">
            <v>60.1</v>
          </cell>
          <cell r="F179">
            <v>60.1</v>
          </cell>
        </row>
        <row r="180">
          <cell r="A180" t="str">
            <v>6492 ШПИК С ЧЕСНОК.И ПЕРЦЕМ к/в в/у 0.3кг_45c  ОСТАНКИНО</v>
          </cell>
          <cell r="D180">
            <v>175</v>
          </cell>
          <cell r="F180">
            <v>175</v>
          </cell>
        </row>
        <row r="181">
          <cell r="A181" t="str">
            <v>6495 ВЕТЧ.МРАМОРНАЯ в/у срез 0.3кг 6шт_45с  ОСТАНКИНО</v>
          </cell>
          <cell r="D181">
            <v>460</v>
          </cell>
          <cell r="F181">
            <v>460</v>
          </cell>
        </row>
        <row r="182">
          <cell r="A182" t="str">
            <v>6527 ШПИКАЧКИ СОЧНЫЕ ПМ сар б/о мгс 1*3 45с ОСТАНКИНО</v>
          </cell>
          <cell r="D182">
            <v>343.9</v>
          </cell>
          <cell r="F182">
            <v>343.9</v>
          </cell>
        </row>
        <row r="183">
          <cell r="A183" t="str">
            <v>6586 МРАМОРНАЯ И БАЛЫКОВАЯ в/к с/н мгс 1/90 ОСТАНКИНО</v>
          </cell>
          <cell r="D183">
            <v>405</v>
          </cell>
          <cell r="F183">
            <v>405</v>
          </cell>
        </row>
        <row r="184">
          <cell r="A184" t="str">
            <v>6609 С ГОВЯДИНОЙ ПМ сар б/о мгс 0.4кг_45с ОСТАНКИНО</v>
          </cell>
          <cell r="D184">
            <v>50</v>
          </cell>
          <cell r="F184">
            <v>50</v>
          </cell>
        </row>
        <row r="185">
          <cell r="A185" t="str">
            <v>6653 ШПИКАЧКИ СОЧНЫЕ С БЕКОНОМ п/о мгс 0.3кг. ОСТАНКИНО</v>
          </cell>
          <cell r="D185">
            <v>100</v>
          </cell>
          <cell r="F185">
            <v>100</v>
          </cell>
        </row>
        <row r="186">
          <cell r="A186" t="str">
            <v>6666 БОЯНСКАЯ Папа может п/к в/у 0,28кг 8 шт. ОСТАНКИНО</v>
          </cell>
          <cell r="D186">
            <v>998</v>
          </cell>
          <cell r="F186">
            <v>998</v>
          </cell>
        </row>
        <row r="187">
          <cell r="A187" t="str">
            <v>6683 СЕРВЕЛАТ ЗЕРНИСТЫЙ ПМ в/к в/у 0,35кг  ОСТАНКИНО</v>
          </cell>
          <cell r="D187">
            <v>1879</v>
          </cell>
          <cell r="F187">
            <v>1879</v>
          </cell>
        </row>
        <row r="188">
          <cell r="A188" t="str">
            <v>6684 СЕРВЕЛАТ КАРЕЛЬСКИЙ ПМ в/к в/у 0.28кг  ОСТАНКИНО</v>
          </cell>
          <cell r="D188">
            <v>1396</v>
          </cell>
          <cell r="F188">
            <v>1397</v>
          </cell>
        </row>
        <row r="189">
          <cell r="A189" t="str">
            <v>6689 СЕРВЕЛАТ ОХОТНИЧИЙ ПМ в/к в/у 0,35кг 8шт  ОСТАНКИНО</v>
          </cell>
          <cell r="D189">
            <v>2029</v>
          </cell>
          <cell r="F189">
            <v>2029</v>
          </cell>
        </row>
        <row r="190">
          <cell r="A190" t="str">
            <v>6697 СЕРВЕЛАТ ФИНСКИЙ ПМ в/к в/у 0,35кг 8шт.  ОСТАНКИНО</v>
          </cell>
          <cell r="D190">
            <v>2853</v>
          </cell>
          <cell r="F190">
            <v>2853</v>
          </cell>
        </row>
        <row r="191">
          <cell r="A191" t="str">
            <v>6713 СОЧНЫЙ ГРИЛЬ ПМ сос п/о мгс 0.41кг 8шт.  ОСТАНКИНО</v>
          </cell>
          <cell r="D191">
            <v>827</v>
          </cell>
          <cell r="F191">
            <v>827</v>
          </cell>
        </row>
        <row r="192">
          <cell r="A192" t="str">
            <v>6722 СОЧНЫЕ ПМ сос п/о мгс 0,41кг 10шт.  ОСТАНКИНО</v>
          </cell>
          <cell r="D192">
            <v>4030</v>
          </cell>
          <cell r="F192">
            <v>4030</v>
          </cell>
        </row>
        <row r="193">
          <cell r="A193" t="str">
            <v>6724 МОЛОЧНЫЕ ПМ сос п/о мгс 0.41кг 10шт.  ОСТАНКИНО</v>
          </cell>
          <cell r="D193">
            <v>54</v>
          </cell>
          <cell r="F193">
            <v>54</v>
          </cell>
        </row>
        <row r="194">
          <cell r="A194" t="str">
            <v>6726 СЛИВОЧНЫЕ ПМ сос п/о мгс 0.41кг 10шт.  ОСТАНКИНО</v>
          </cell>
          <cell r="D194">
            <v>1841</v>
          </cell>
          <cell r="F194">
            <v>1842</v>
          </cell>
        </row>
        <row r="195">
          <cell r="A195" t="str">
            <v>6747 РУССКАЯ ПРЕМИУМ ПМ вар ф/о в/у  ОСТАНКИНО</v>
          </cell>
          <cell r="D195">
            <v>6</v>
          </cell>
          <cell r="F195">
            <v>6</v>
          </cell>
        </row>
        <row r="196">
          <cell r="A196" t="str">
            <v>6762 СЛИВОЧНЫЕ сос ц/о мгс 0.41кг 8шт.  ОСТАНКИНО</v>
          </cell>
          <cell r="D196">
            <v>152</v>
          </cell>
          <cell r="F196">
            <v>152</v>
          </cell>
        </row>
        <row r="197">
          <cell r="A197" t="str">
            <v>6765 РУБЛЕНЫЕ сос ц/о мгс 0.36кг 6шт.  ОСТАНКИНО</v>
          </cell>
          <cell r="D197">
            <v>511</v>
          </cell>
          <cell r="F197">
            <v>511</v>
          </cell>
        </row>
        <row r="198">
          <cell r="A198" t="str">
            <v>6767 РУБЛЕНЫЕ сос ц/о мгс 1*4  ОСТАНКИНО</v>
          </cell>
          <cell r="D198">
            <v>34</v>
          </cell>
          <cell r="F198">
            <v>34</v>
          </cell>
        </row>
        <row r="199">
          <cell r="A199" t="str">
            <v>6768 С СЫРОМ сос ц/о мгс 0.41кг 6шт.  ОСТАНКИНО</v>
          </cell>
          <cell r="D199">
            <v>131</v>
          </cell>
          <cell r="F199">
            <v>132</v>
          </cell>
        </row>
        <row r="200">
          <cell r="A200" t="str">
            <v>6773 САЛЯМИ Папа может п/к в/у 0,28кг 8шт.  ОСТАНКИНО</v>
          </cell>
          <cell r="D200">
            <v>403</v>
          </cell>
          <cell r="F200">
            <v>403</v>
          </cell>
        </row>
        <row r="201">
          <cell r="A201" t="str">
            <v>6777 МЯСНЫЕ С ГОВЯДИНОЙ ПМ сос п/о мгс 0.4кг  ОСТАНКИНО</v>
          </cell>
          <cell r="D201">
            <v>697</v>
          </cell>
          <cell r="F201">
            <v>697</v>
          </cell>
        </row>
        <row r="202">
          <cell r="A202" t="str">
            <v>6785 ВЕНСКАЯ САЛЯМИ п/к в/у 0.33кг 8шт.  ОСТАНКИНО</v>
          </cell>
          <cell r="D202">
            <v>308</v>
          </cell>
          <cell r="F202">
            <v>308</v>
          </cell>
        </row>
        <row r="203">
          <cell r="A203" t="str">
            <v>6787 СЕРВЕЛАТ КРЕМЛЕВСКИЙ в/к в/у 0,33кг 8шт.  ОСТАНКИНО</v>
          </cell>
          <cell r="D203">
            <v>241</v>
          </cell>
          <cell r="F203">
            <v>241</v>
          </cell>
        </row>
        <row r="204">
          <cell r="A204" t="str">
            <v>6791 СЕРВЕЛАТ ПРЕМИУМ в/к в/у 0,33кг 8шт.  ОСТАНКИНО</v>
          </cell>
          <cell r="D204">
            <v>188</v>
          </cell>
          <cell r="F204">
            <v>188</v>
          </cell>
        </row>
        <row r="205">
          <cell r="A205" t="str">
            <v>6793 БАЛЫКОВАЯ в/к в/у 0,33кг 8шт.  ОСТАНКИНО</v>
          </cell>
          <cell r="D205">
            <v>580</v>
          </cell>
          <cell r="F205">
            <v>580</v>
          </cell>
        </row>
        <row r="206">
          <cell r="A206" t="str">
            <v>6794 БАЛЫКОВАЯ в/к в/у  ОСТАНКИНО</v>
          </cell>
          <cell r="D206">
            <v>35.76</v>
          </cell>
          <cell r="F206">
            <v>35.76</v>
          </cell>
        </row>
        <row r="207">
          <cell r="A207" t="str">
            <v>6795 ОСТАНКИНСКАЯ в/к в/у 0,33кг 8шт.  ОСТАНКИНО</v>
          </cell>
          <cell r="D207">
            <v>77</v>
          </cell>
          <cell r="F207">
            <v>77</v>
          </cell>
        </row>
        <row r="208">
          <cell r="A208" t="str">
            <v>6801 ОСТАНКИНСКАЯ вар п/о 0.4кг 8шт.  ОСТАНКИНО</v>
          </cell>
          <cell r="D208">
            <v>106</v>
          </cell>
          <cell r="F208">
            <v>106</v>
          </cell>
        </row>
        <row r="209">
          <cell r="A209" t="str">
            <v>6807 СЕРВЕЛАТ ЕВРОПЕЙСКИЙ в/к в/у 0,33кг 8шт.  ОСТАНКИНО</v>
          </cell>
          <cell r="D209">
            <v>59</v>
          </cell>
          <cell r="F209">
            <v>59</v>
          </cell>
        </row>
        <row r="210">
          <cell r="A210" t="str">
            <v>6829 МОЛОЧНЫЕ КЛАССИЧЕСКИЕ сос п/о мгс 2*4_С  ОСТАНКИНО</v>
          </cell>
          <cell r="D210">
            <v>325.2</v>
          </cell>
          <cell r="F210">
            <v>325.2</v>
          </cell>
        </row>
        <row r="211">
          <cell r="A211" t="str">
            <v>6834 ПОСОЛЬСКАЯ ПМ с/к с/н в/у 1/100 10шт.  ОСТАНКИНО</v>
          </cell>
          <cell r="D211">
            <v>13</v>
          </cell>
          <cell r="F211">
            <v>13</v>
          </cell>
        </row>
        <row r="212">
          <cell r="A212" t="str">
            <v>6837 ФИЛЕЙНЫЕ Папа Может сос ц/о мгс 0.4кг  ОСТАНКИНО</v>
          </cell>
          <cell r="D212">
            <v>658</v>
          </cell>
          <cell r="F212">
            <v>658</v>
          </cell>
        </row>
        <row r="213">
          <cell r="A213" t="str">
            <v>6842 ДЫМОВИЦА ИЗ ОКОРОКА к/в мл/к в/у 0,3кг  ОСТАНКИНО</v>
          </cell>
          <cell r="D213">
            <v>71</v>
          </cell>
          <cell r="F213">
            <v>71</v>
          </cell>
        </row>
        <row r="214">
          <cell r="A214" t="str">
            <v>6852 МОЛОЧНЫЕ ПРЕМИУМ ПМ сос п/о в/ у 1/350  ОСТАНКИНО</v>
          </cell>
          <cell r="D214">
            <v>1787</v>
          </cell>
          <cell r="F214">
            <v>1788</v>
          </cell>
        </row>
        <row r="215">
          <cell r="A215" t="str">
            <v>6854 МОЛОЧНЫЕ ПРЕМИУМ ПМ сос п/о мгс 0.6кг  ОСТАНКИНО</v>
          </cell>
          <cell r="D215">
            <v>307</v>
          </cell>
          <cell r="F215">
            <v>307</v>
          </cell>
        </row>
        <row r="216">
          <cell r="A216" t="str">
            <v>6861 ДОМАШНИЙ РЕЦЕПТ Коровино вар п/о  ОСТАНКИНО</v>
          </cell>
          <cell r="D216">
            <v>252.1</v>
          </cell>
          <cell r="F216">
            <v>252.1</v>
          </cell>
        </row>
        <row r="217">
          <cell r="A217" t="str">
            <v>6862 ДОМАШНИЙ РЕЦЕПТ СО ШПИК. Коровино вар п/о  ОСТАНКИНО</v>
          </cell>
          <cell r="D217">
            <v>65.5</v>
          </cell>
          <cell r="F217">
            <v>65.5</v>
          </cell>
        </row>
        <row r="218">
          <cell r="A218" t="str">
            <v>6866 ВЕТЧ.НЕЖНАЯ Коровино п/о_Маяк  ОСТАНКИНО</v>
          </cell>
          <cell r="D218">
            <v>136.6</v>
          </cell>
          <cell r="F218">
            <v>136.6</v>
          </cell>
        </row>
        <row r="219">
          <cell r="A219" t="str">
            <v>6869 С ГОВЯДИНОЙ СН сос п/о мгс 1кг 6шт.  ОСТАНКИНО</v>
          </cell>
          <cell r="D219">
            <v>68</v>
          </cell>
          <cell r="F219">
            <v>68</v>
          </cell>
        </row>
        <row r="220">
          <cell r="A220" t="str">
            <v>6909 ДЛЯ ДЕТЕЙ сос п/о мгс 0.33кг 8шт.  ОСТАНКИНО</v>
          </cell>
          <cell r="D220">
            <v>447</v>
          </cell>
          <cell r="F220">
            <v>447</v>
          </cell>
        </row>
        <row r="221">
          <cell r="A221" t="str">
            <v>6919 БЕКОН с/к с/н в/у 1/180 10шт.  ОСТАНКИНО</v>
          </cell>
          <cell r="D221">
            <v>295</v>
          </cell>
          <cell r="F221">
            <v>295</v>
          </cell>
        </row>
        <row r="222">
          <cell r="A222" t="str">
            <v>6921 БЕКОН Папа может с/к с/н в/у 1/140 10шт  ОСТАНКИНО</v>
          </cell>
          <cell r="D222">
            <v>842</v>
          </cell>
          <cell r="F222">
            <v>842</v>
          </cell>
        </row>
        <row r="223">
          <cell r="A223" t="str">
            <v>6948 МОЛОЧНЫЕ ПРЕМИУМ.ПМ сос п/о мгс 1,5*4 Останкино</v>
          </cell>
          <cell r="D223">
            <v>179.2</v>
          </cell>
          <cell r="F223">
            <v>179.2</v>
          </cell>
        </row>
        <row r="224">
          <cell r="A224" t="str">
            <v>6951 СЛИВОЧНЫЕ Папа может сос п/о мгс 1.5*4  ОСТАНКИНО</v>
          </cell>
          <cell r="D224">
            <v>157.30000000000001</v>
          </cell>
          <cell r="F224">
            <v>157.30000000000001</v>
          </cell>
        </row>
        <row r="225">
          <cell r="A225" t="str">
            <v>6955 СОЧНЫЕ Папа может сос п/о мгс1.5*4_А Останкино</v>
          </cell>
          <cell r="D225">
            <v>2065.8000000000002</v>
          </cell>
          <cell r="F225">
            <v>2065.8000000000002</v>
          </cell>
        </row>
        <row r="226">
          <cell r="A226" t="str">
            <v>7035 ВЕТЧ.КЛАССИЧЕСКАЯ ПМ п/о 0.35кг 8шт.  ОСТАНКИНО</v>
          </cell>
          <cell r="D226">
            <v>99</v>
          </cell>
          <cell r="F226">
            <v>99</v>
          </cell>
        </row>
        <row r="227">
          <cell r="A227" t="str">
            <v>7038 С ГОВЯДИНОЙ ПМ сос п/о мгс 1.5*4  ОСТАНКИНО</v>
          </cell>
          <cell r="D227">
            <v>15.4</v>
          </cell>
          <cell r="F227">
            <v>15.4</v>
          </cell>
        </row>
        <row r="228">
          <cell r="A228" t="str">
            <v>7040 С ИНДЕЙКОЙ ПМ сос ц/о в/у 1/270 8шт.  ОСТАНКИНО</v>
          </cell>
          <cell r="D228">
            <v>151</v>
          </cell>
          <cell r="F228">
            <v>151</v>
          </cell>
        </row>
        <row r="229">
          <cell r="A229" t="str">
            <v>7045 БЕКОН Папа может с/к с/н в/у 1/250 7 шт ОСТАНКИНО</v>
          </cell>
          <cell r="D229">
            <v>41</v>
          </cell>
          <cell r="F229">
            <v>41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224</v>
          </cell>
          <cell r="F230">
            <v>224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316</v>
          </cell>
          <cell r="F231">
            <v>316</v>
          </cell>
        </row>
        <row r="232">
          <cell r="A232" t="str">
            <v>Балыковая с/к 200 гр. срез "Эликатессе" термоформ.пак.  СПК</v>
          </cell>
          <cell r="D232">
            <v>168</v>
          </cell>
          <cell r="F232">
            <v>168</v>
          </cell>
        </row>
        <row r="233">
          <cell r="A233" t="str">
            <v>БОНУС ДОМАШНИЙ РЕЦЕПТ Коровино 0.5кг 8шт. (6305)</v>
          </cell>
          <cell r="D233">
            <v>28</v>
          </cell>
          <cell r="F233">
            <v>28</v>
          </cell>
        </row>
        <row r="234">
          <cell r="A234" t="str">
            <v>БОНУС ДОМАШНИЙ РЕЦЕПТ Коровино вар п/о (5324)</v>
          </cell>
          <cell r="D234">
            <v>26</v>
          </cell>
          <cell r="F234">
            <v>26</v>
          </cell>
        </row>
        <row r="235">
          <cell r="A235" t="str">
            <v>БОНУС СОЧНЫЕ Папа может сос п/о мгс 1.5*4 (6954)  ОСТАНКИНО</v>
          </cell>
          <cell r="D235">
            <v>161</v>
          </cell>
          <cell r="F235">
            <v>161</v>
          </cell>
        </row>
        <row r="236">
          <cell r="A236" t="str">
            <v>БОНУС СОЧНЫЕ сос п/о мгс 0.41кг_UZ (6087)  ОСТАНКИНО</v>
          </cell>
          <cell r="D236">
            <v>119</v>
          </cell>
          <cell r="F236">
            <v>119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690.05399999999997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35</v>
          </cell>
        </row>
        <row r="239">
          <cell r="A239" t="str">
            <v>БОНУС_283  Сосиски Сочинки, ВЕС, ТМ Стародворье ПОКОМ</v>
          </cell>
          <cell r="F239">
            <v>1.3</v>
          </cell>
        </row>
        <row r="240">
          <cell r="A240" t="str">
            <v>БОНУС_302  Сосиски Сочинки по-баварски,  0.4кг, ТМ Стародворье  ПОКОМ</v>
          </cell>
          <cell r="F240">
            <v>416</v>
          </cell>
        </row>
        <row r="241">
          <cell r="A241" t="str">
            <v>БОНУС_319  Колбаса вареная Филейская ТМ Вязанка ТС Классическая, 0,45 кг. ПОКОМ</v>
          </cell>
          <cell r="F241">
            <v>130</v>
          </cell>
        </row>
        <row r="242">
          <cell r="A242" t="str">
            <v>БОНУС_336  Ветчина Сливушка с индейкой ТМ Вязанка. ВЕС  ПОКОМ</v>
          </cell>
          <cell r="F242">
            <v>52.252000000000002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399</v>
          </cell>
        </row>
        <row r="244">
          <cell r="A244" t="str">
            <v>БОНУС_Колбаса вареная Филейская ТМ Вязанка. ВЕС  ПОКОМ</v>
          </cell>
          <cell r="F244">
            <v>14.651</v>
          </cell>
        </row>
        <row r="245">
          <cell r="A245" t="str">
            <v>БОНУС_Колбаса Сервелат Филедворский, фиброуз, в/у 0,35 кг срез,  ПОКОМ</v>
          </cell>
          <cell r="F245">
            <v>9</v>
          </cell>
        </row>
        <row r="246">
          <cell r="A246" t="str">
            <v>БОНУС_Пельмени Бульмени с говядиной и свининой Наваристые 2,7кг Горячая штучка ВЕС  ПОКОМ</v>
          </cell>
          <cell r="F246">
            <v>2.7</v>
          </cell>
        </row>
        <row r="247">
          <cell r="A247" t="str">
            <v>БОНУС_Пельмени Отборные из свинины и говядины 0,9 кг ТМ Стародворье ТС Медвежье ушко  ПОКОМ</v>
          </cell>
          <cell r="F247">
            <v>4</v>
          </cell>
        </row>
        <row r="248">
          <cell r="A248" t="str">
            <v>БОНУС_Сосиски Вязанка Сливочные, Вязанка амицел МГС, 0.45кг, ПОКОМ</v>
          </cell>
          <cell r="F248">
            <v>122</v>
          </cell>
        </row>
        <row r="249">
          <cell r="A249" t="str">
            <v>Бутербродная вареная 0,47 кг шт.  СПК</v>
          </cell>
          <cell r="D249">
            <v>46</v>
          </cell>
          <cell r="F249">
            <v>46</v>
          </cell>
        </row>
        <row r="250">
          <cell r="A250" t="str">
            <v>Вацлавская п/к (черева) 390 гр.шт. термоус.пак  СПК</v>
          </cell>
          <cell r="D250">
            <v>21</v>
          </cell>
          <cell r="F250">
            <v>21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1</v>
          </cell>
          <cell r="F251">
            <v>448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1</v>
          </cell>
          <cell r="F252">
            <v>1645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1</v>
          </cell>
          <cell r="F253">
            <v>1452</v>
          </cell>
        </row>
        <row r="254">
          <cell r="A254" t="str">
            <v>Готовые чебуреки с мясом ТМ Горячая штучка 0,09 кг флоу-пак ПОКОМ</v>
          </cell>
          <cell r="F254">
            <v>196</v>
          </cell>
        </row>
        <row r="255">
          <cell r="A255" t="str">
            <v>Гуцульская с/к "КолбасГрад" 160 гр.шт. термоус. пак  СПК</v>
          </cell>
          <cell r="D255">
            <v>106</v>
          </cell>
          <cell r="F255">
            <v>106</v>
          </cell>
        </row>
        <row r="256">
          <cell r="A256" t="str">
            <v>Дельгаро с/в "Эликатессе" 140 гр.шт.  СПК</v>
          </cell>
          <cell r="D256">
            <v>121</v>
          </cell>
          <cell r="F256">
            <v>121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51</v>
          </cell>
          <cell r="F257">
            <v>51</v>
          </cell>
        </row>
        <row r="258">
          <cell r="A258" t="str">
            <v>Докторская вареная в/с  СПК</v>
          </cell>
          <cell r="D258">
            <v>1</v>
          </cell>
          <cell r="F258">
            <v>1</v>
          </cell>
        </row>
        <row r="259">
          <cell r="A259" t="str">
            <v>Докторская вареная в/с 0,47 кг шт.  СПК</v>
          </cell>
          <cell r="D259">
            <v>45</v>
          </cell>
          <cell r="F259">
            <v>45</v>
          </cell>
        </row>
        <row r="260">
          <cell r="A260" t="str">
            <v>Докторская вареная термоус.пак. "Высокий вкус"  СПК</v>
          </cell>
          <cell r="D260">
            <v>30</v>
          </cell>
          <cell r="F260">
            <v>30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39</v>
          </cell>
        </row>
        <row r="262">
          <cell r="A262" t="str">
            <v>ЖАР-ладушки с мясом 0,2кг ТМ Стародворье  ПОКОМ</v>
          </cell>
          <cell r="F262">
            <v>339</v>
          </cell>
        </row>
        <row r="263">
          <cell r="A263" t="str">
            <v>ЖАР-ладушки с яблоком и грушей ТМ Стародворье 0,2 кг. ПОКОМ</v>
          </cell>
          <cell r="F263">
            <v>29</v>
          </cell>
        </row>
        <row r="264">
          <cell r="A264" t="str">
            <v>Карбонад Юбилейный термоус.пак.  СПК</v>
          </cell>
          <cell r="D264">
            <v>20</v>
          </cell>
          <cell r="F264">
            <v>20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1</v>
          </cell>
          <cell r="F265">
            <v>1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</v>
          </cell>
          <cell r="F266">
            <v>1</v>
          </cell>
        </row>
        <row r="267">
          <cell r="A267" t="str">
            <v>Классическая с/к 80 гр.шт.нар. (лоток с ср.защ.атм.)  СПК</v>
          </cell>
          <cell r="D267">
            <v>13</v>
          </cell>
          <cell r="F267">
            <v>13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510</v>
          </cell>
          <cell r="F268">
            <v>510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511</v>
          </cell>
          <cell r="F269">
            <v>511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130</v>
          </cell>
          <cell r="F270">
            <v>130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1</v>
          </cell>
          <cell r="F271">
            <v>696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1</v>
          </cell>
          <cell r="F272">
            <v>957</v>
          </cell>
        </row>
        <row r="273">
          <cell r="A273" t="str">
            <v>Ла Фаворте с/в "Эликатессе" 140 гр.шт.  СПК</v>
          </cell>
          <cell r="D273">
            <v>125</v>
          </cell>
          <cell r="F273">
            <v>125</v>
          </cell>
        </row>
        <row r="274">
          <cell r="A274" t="str">
            <v>Ливерная Печеночная "Просто выгодно" 0,3 кг.шт.  СПК</v>
          </cell>
          <cell r="D274">
            <v>19</v>
          </cell>
          <cell r="F274">
            <v>19</v>
          </cell>
        </row>
        <row r="275">
          <cell r="A275" t="str">
            <v>Любительская вареная термоус.пак. "Высокий вкус"  СПК</v>
          </cell>
          <cell r="D275">
            <v>19</v>
          </cell>
          <cell r="F275">
            <v>19</v>
          </cell>
        </row>
        <row r="276">
          <cell r="A276" t="str">
            <v>Мини-пицца Владимирский стандарт с ветчиной и грибами 0,25кг ТМ Владимирский стандарт  ПОКОМ</v>
          </cell>
          <cell r="F276">
            <v>18</v>
          </cell>
        </row>
        <row r="277">
          <cell r="A277" t="str">
            <v>Мини-пицца с ветчиной и сыром 0,3кг ТМ Зареченские  ПОКОМ</v>
          </cell>
          <cell r="F277">
            <v>10</v>
          </cell>
        </row>
        <row r="278">
          <cell r="A278" t="str">
            <v>Мини-сосиски в тесте 3,7кг ВЕС заморож. ТМ Зареченские  ПОКОМ</v>
          </cell>
          <cell r="F278">
            <v>197.7</v>
          </cell>
        </row>
        <row r="279">
          <cell r="A279" t="str">
            <v>Мини-чебуречки с мясом ВЕС 5,5кг ТМ Зареченские  ПОКОМ</v>
          </cell>
          <cell r="F279">
            <v>81.5</v>
          </cell>
        </row>
        <row r="280">
          <cell r="A280" t="str">
            <v>Мини-чебуречки с сыром и ветчиной 0,3кг ТМ Зареченские  ПОКОМ</v>
          </cell>
          <cell r="F280">
            <v>2</v>
          </cell>
        </row>
        <row r="281">
          <cell r="A281" t="str">
            <v>Мини-шарики с курочкой и сыром ТМ Зареченские ВЕС  ПОКОМ</v>
          </cell>
          <cell r="F281">
            <v>126.7</v>
          </cell>
        </row>
        <row r="282">
          <cell r="A282" t="str">
            <v>Мусульманская п/к "Просто выгодно" термофор.пак.  СПК</v>
          </cell>
          <cell r="D282">
            <v>1</v>
          </cell>
          <cell r="F282">
            <v>1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1</v>
          </cell>
          <cell r="F283">
            <v>2090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1</v>
          </cell>
          <cell r="F284">
            <v>1237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1</v>
          </cell>
          <cell r="F285">
            <v>1593</v>
          </cell>
        </row>
        <row r="286">
          <cell r="A286" t="str">
            <v>Наггетсы с куриным филе и сыром ТМ Вязанка 0,25 кг ПОКОМ</v>
          </cell>
          <cell r="F286">
            <v>958</v>
          </cell>
        </row>
        <row r="287">
          <cell r="A287" t="str">
            <v>Наггетсы Хрустящие 0,3кг ТМ Зареченские  ПОКОМ</v>
          </cell>
          <cell r="F287">
            <v>52</v>
          </cell>
        </row>
        <row r="288">
          <cell r="A288" t="str">
            <v>Наггетсы Хрустящие ТМ Зареченские. ВЕС ПОКОМ</v>
          </cell>
          <cell r="F288">
            <v>579</v>
          </cell>
        </row>
        <row r="289">
          <cell r="A289" t="str">
            <v>Оригинальная с перцем с/к  СПК</v>
          </cell>
          <cell r="D289">
            <v>108.75</v>
          </cell>
          <cell r="F289">
            <v>108.75</v>
          </cell>
        </row>
        <row r="290">
          <cell r="A290" t="str">
            <v>Особая вареная  СПК</v>
          </cell>
          <cell r="D290">
            <v>6.9180000000000001</v>
          </cell>
          <cell r="F290">
            <v>6.9180000000000001</v>
          </cell>
        </row>
        <row r="291">
          <cell r="A291" t="str">
            <v>Паштет печеночный 140 гр.шт.  СПК</v>
          </cell>
          <cell r="D291">
            <v>36</v>
          </cell>
          <cell r="F291">
            <v>36</v>
          </cell>
        </row>
        <row r="292">
          <cell r="A292" t="str">
            <v>Пельмени Grandmeni со сливочным маслом Горячая штучка 0,75 кг ПОКОМ</v>
          </cell>
          <cell r="F292">
            <v>227</v>
          </cell>
        </row>
        <row r="293">
          <cell r="A293" t="str">
            <v>Пельмени Бигбули #МЕГАВКУСИЩЕ с сочной грудинкой 0,43 кг  ПОКОМ</v>
          </cell>
          <cell r="F293">
            <v>8</v>
          </cell>
        </row>
        <row r="294">
          <cell r="A294" t="str">
            <v>Пельмени Бигбули #МЕГАВКУСИЩЕ с сочной грудинкой 0,9 кг  ПОКОМ</v>
          </cell>
          <cell r="D294">
            <v>1</v>
          </cell>
          <cell r="F294">
            <v>112</v>
          </cell>
        </row>
        <row r="295">
          <cell r="A295" t="str">
            <v>Пельмени Бигбули #МЕГАВКУСИЩЕ с сочной грудинкой ТМ Горячая штучка 0,4 кг. ПОКОМ</v>
          </cell>
          <cell r="F295">
            <v>86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F296">
            <v>420</v>
          </cell>
        </row>
        <row r="297">
          <cell r="A297" t="str">
            <v>Пельмени Бигбули с мясом ТМ Горячая штучка. флоу-пак сфера 0,4 кг. ПОКОМ</v>
          </cell>
          <cell r="F297">
            <v>123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2</v>
          </cell>
          <cell r="F298">
            <v>388</v>
          </cell>
        </row>
        <row r="299">
          <cell r="A299" t="str">
            <v>Пельмени Бигбули с мясом, Горячая штучка 0,9кг  ПОКОМ</v>
          </cell>
          <cell r="F299">
            <v>4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102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1</v>
          </cell>
        </row>
        <row r="302">
          <cell r="A302" t="str">
            <v>Пельмени Бигбули со сливочным маслом ТМ Горячая штучка, флоу-пак сфера 0,4. ПОКОМ</v>
          </cell>
          <cell r="D302">
            <v>2</v>
          </cell>
          <cell r="F302">
            <v>69</v>
          </cell>
        </row>
        <row r="303">
          <cell r="A303" t="str">
            <v>Пельмени Бигбули со сливочным маслом ТМ Горячая штучка, флоу-пак сфера 0,7. ПОКОМ</v>
          </cell>
          <cell r="D303">
            <v>5</v>
          </cell>
          <cell r="F303">
            <v>457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407</v>
          </cell>
        </row>
        <row r="305">
          <cell r="A305" t="str">
            <v>Пельмени Бульмени с говядиной и свининой Горячая шт. 0,9 кг  ПОКОМ</v>
          </cell>
          <cell r="F305">
            <v>492</v>
          </cell>
        </row>
        <row r="306">
          <cell r="A306" t="str">
            <v>Пельмени Бульмени с говядиной и свининой Горячая штучка 0,43  ПОКОМ</v>
          </cell>
          <cell r="F306">
            <v>3</v>
          </cell>
        </row>
        <row r="307">
          <cell r="A307" t="str">
            <v>Пельмени Бульмени с говядиной и свининой Наваристые 2,7кг Горячая штучка ВЕС  ПОКОМ</v>
          </cell>
          <cell r="F307">
            <v>133.101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F308">
            <v>970.4</v>
          </cell>
        </row>
        <row r="309">
          <cell r="A309" t="str">
            <v>Пельмени Бульмени с говядиной и свининой ТМ Горячая штучка. флоу-пак сфера 0,4 кг ПОКОМ</v>
          </cell>
          <cell r="D309">
            <v>6</v>
          </cell>
          <cell r="F309">
            <v>1008</v>
          </cell>
        </row>
        <row r="310">
          <cell r="A310" t="str">
            <v>Пельмени Бульмени с говядиной и свининой ТМ Горячая штучка. флоу-пак сфера 0,7 кг ПОКОМ</v>
          </cell>
          <cell r="D310">
            <v>10</v>
          </cell>
          <cell r="F310">
            <v>1426</v>
          </cell>
        </row>
        <row r="311">
          <cell r="A311" t="str">
            <v>Пельмени Бульмени со сливочным маслом Горячая штучка 0,9 кг  ПОКОМ</v>
          </cell>
          <cell r="F311">
            <v>12</v>
          </cell>
        </row>
        <row r="312">
          <cell r="A312" t="str">
            <v>Пельмени Бульмени со сливочным маслом ТМ Горячая шт. 0,43 кг  ПОКОМ</v>
          </cell>
          <cell r="F312">
            <v>17</v>
          </cell>
        </row>
        <row r="313">
          <cell r="A313" t="str">
            <v>Пельмени Бульмени со сливочным маслом ТМ Горячая штучка. флоу-пак сфера 0,4 кг. ПОКОМ</v>
          </cell>
          <cell r="D313">
            <v>6</v>
          </cell>
          <cell r="F313">
            <v>1071</v>
          </cell>
        </row>
        <row r="314">
          <cell r="A314" t="str">
            <v>Пельмени Бульмени со сливочным маслом ТМ Горячая штучка.флоу-пак сфера 0,7 кг. ПОКОМ</v>
          </cell>
          <cell r="D314">
            <v>8</v>
          </cell>
          <cell r="F314">
            <v>2161</v>
          </cell>
        </row>
        <row r="315">
          <cell r="A315" t="str">
            <v>Пельмени Домашние с говядиной и свининой 0,7кг, сфера ТМ Зареченские  ПОКОМ</v>
          </cell>
          <cell r="F315">
            <v>6</v>
          </cell>
        </row>
        <row r="316">
          <cell r="A316" t="str">
            <v>Пельмени Домашние со сливочным маслом 0,7кг, сфера ТМ Зареченские  ПОКОМ</v>
          </cell>
          <cell r="F316">
            <v>21</v>
          </cell>
        </row>
        <row r="317">
          <cell r="A317" t="str">
            <v>Пельмени Жемчужные сфера 1,0кг ТМ Зареченские  ПОКОМ</v>
          </cell>
          <cell r="F317">
            <v>4</v>
          </cell>
        </row>
        <row r="318">
          <cell r="A318" t="str">
            <v>Пельмени Медвежьи ушки с фермерскими сливками 0,7кг  ПОКОМ</v>
          </cell>
          <cell r="D318">
            <v>1</v>
          </cell>
          <cell r="F318">
            <v>94</v>
          </cell>
        </row>
        <row r="319">
          <cell r="A319" t="str">
            <v>Пельмени Медвежьи ушки с фермерской свининой и говядиной Малые 0,7кг  ПОКОМ</v>
          </cell>
          <cell r="F319">
            <v>170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F320">
            <v>78</v>
          </cell>
        </row>
        <row r="321">
          <cell r="A321" t="str">
            <v>Пельмени Мясорубские ТМ Стародворье фоупак равиоли 0,7 кг  ПОКОМ</v>
          </cell>
          <cell r="F321">
            <v>1062</v>
          </cell>
        </row>
        <row r="322">
          <cell r="A322" t="str">
            <v>Пельмени Отборные из свинины и говядины 0,9 кг ТМ Стародворье ТС Медвежье ушко  ПОКОМ</v>
          </cell>
          <cell r="F322">
            <v>222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F323">
            <v>306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F324">
            <v>527</v>
          </cell>
        </row>
        <row r="325">
          <cell r="A325" t="str">
            <v>Пельмени Сочные сфера 0,8 кг ТМ Стародворье  ПОКОМ</v>
          </cell>
          <cell r="F325">
            <v>41</v>
          </cell>
        </row>
        <row r="326">
          <cell r="A326" t="str">
            <v>Пипперони с/к "Эликатессе" 0,10 кг.шт.  СПК</v>
          </cell>
          <cell r="D326">
            <v>4</v>
          </cell>
          <cell r="F326">
            <v>4</v>
          </cell>
        </row>
        <row r="327">
          <cell r="A327" t="str">
            <v>Пирожки с мясом 3,7кг ВЕС ТМ Зареченские  ПОКОМ</v>
          </cell>
          <cell r="F327">
            <v>169.21100000000001</v>
          </cell>
        </row>
        <row r="328">
          <cell r="A328" t="str">
            <v>Пирожки с яблоком и грушей ВЕС ТМ Зареченские  ПОКОМ</v>
          </cell>
          <cell r="F328">
            <v>7.4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9</v>
          </cell>
          <cell r="F329">
            <v>9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22</v>
          </cell>
          <cell r="F330">
            <v>22</v>
          </cell>
        </row>
        <row r="331">
          <cell r="A331" t="str">
            <v>Плавленый Сыр 45% "С грибами" СТМ "ПапаМожет 180гр  ОСТАНКИНО</v>
          </cell>
          <cell r="D331">
            <v>22</v>
          </cell>
          <cell r="F331">
            <v>22</v>
          </cell>
        </row>
        <row r="332">
          <cell r="A332" t="str">
            <v>Покровская вареная 0,47 кг шт.  СПК</v>
          </cell>
          <cell r="D332">
            <v>4</v>
          </cell>
          <cell r="F332">
            <v>4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5</v>
          </cell>
          <cell r="F333">
            <v>5</v>
          </cell>
        </row>
        <row r="334">
          <cell r="A334" t="str">
            <v>Ричеза с/к 230 гр.шт.  СПК</v>
          </cell>
          <cell r="D334">
            <v>159</v>
          </cell>
          <cell r="F334">
            <v>159</v>
          </cell>
        </row>
        <row r="335">
          <cell r="A335" t="str">
            <v>Российский сливочный 45% ТМ Папа Может, брус (2шт)  ОСТАНКИНО</v>
          </cell>
          <cell r="D335">
            <v>48</v>
          </cell>
          <cell r="F335">
            <v>48</v>
          </cell>
        </row>
        <row r="336">
          <cell r="A336" t="str">
            <v>Сальчетти с/к 230 гр.шт.  СПК</v>
          </cell>
          <cell r="D336">
            <v>206</v>
          </cell>
          <cell r="F336">
            <v>206</v>
          </cell>
        </row>
        <row r="337">
          <cell r="A337" t="str">
            <v>Сальчичон с/к 200 гр. срез "Эликатессе" термоформ.пак.  СПК</v>
          </cell>
          <cell r="D337">
            <v>41</v>
          </cell>
          <cell r="F337">
            <v>41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83</v>
          </cell>
          <cell r="F338">
            <v>83</v>
          </cell>
        </row>
        <row r="339">
          <cell r="A339" t="str">
            <v>Салями с/к 100 гр.шт.нар. (лоток с ср.защ.атм.)  СПК</v>
          </cell>
          <cell r="D339">
            <v>5</v>
          </cell>
          <cell r="F339">
            <v>5</v>
          </cell>
        </row>
        <row r="340">
          <cell r="A340" t="str">
            <v>Салями Трюфель с/в "Эликатессе" 0,16 кг.шт.  СПК</v>
          </cell>
          <cell r="D340">
            <v>196</v>
          </cell>
          <cell r="F340">
            <v>196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31</v>
          </cell>
          <cell r="F341">
            <v>31</v>
          </cell>
        </row>
        <row r="342">
          <cell r="A342" t="str">
            <v>Сардельки Докторские (черева) 400 гр.шт. (лоток с ср.защ.атм.) "Высокий вкус"  СПК</v>
          </cell>
          <cell r="D342">
            <v>35</v>
          </cell>
          <cell r="F342">
            <v>35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39.5</v>
          </cell>
          <cell r="F343">
            <v>39.5</v>
          </cell>
        </row>
        <row r="344">
          <cell r="A344" t="str">
            <v>Семейная с чесночком Экстра вареная  СПК</v>
          </cell>
          <cell r="D344">
            <v>11</v>
          </cell>
          <cell r="F344">
            <v>11</v>
          </cell>
        </row>
        <row r="345">
          <cell r="A345" t="str">
            <v>Семейная с чесночком Экстра вареная 0,5 кг.шт.  СПК</v>
          </cell>
          <cell r="D345">
            <v>2</v>
          </cell>
          <cell r="F345">
            <v>2</v>
          </cell>
        </row>
        <row r="346">
          <cell r="A346" t="str">
            <v>Сервелат Европейский в/к, в/с 0,38 кг.шт.термофор.пак  СПК</v>
          </cell>
          <cell r="D346">
            <v>18</v>
          </cell>
          <cell r="F346">
            <v>18</v>
          </cell>
        </row>
        <row r="347">
          <cell r="A347" t="str">
            <v>Сервелат Коньячный в/к 0,38 кг.шт термофор.пак  СПК</v>
          </cell>
          <cell r="D347">
            <v>47</v>
          </cell>
          <cell r="F347">
            <v>47</v>
          </cell>
        </row>
        <row r="348">
          <cell r="A348" t="str">
            <v>Сервелат мелкозернистый в/к 0,5 кг.шт. термоус.пак. "Высокий вкус"  СПК</v>
          </cell>
          <cell r="D348">
            <v>23</v>
          </cell>
          <cell r="F348">
            <v>23</v>
          </cell>
        </row>
        <row r="349">
          <cell r="A349" t="str">
            <v>Сервелат Финский в/к 0,38 кг.шт. термофор.пак.  СПК</v>
          </cell>
          <cell r="D349">
            <v>34</v>
          </cell>
          <cell r="F349">
            <v>34</v>
          </cell>
        </row>
        <row r="350">
          <cell r="A350" t="str">
            <v>Сервелат Фирменный в/к 0,10 кг.шт. нарезка (лоток с ср.защ.атм.)  СПК</v>
          </cell>
          <cell r="D350">
            <v>13</v>
          </cell>
          <cell r="F350">
            <v>13</v>
          </cell>
        </row>
        <row r="351">
          <cell r="A351" t="str">
            <v>Сервелат Фирменный в/к 0,38 кг.шт. термофор.пак.  СПК</v>
          </cell>
          <cell r="D351">
            <v>6</v>
          </cell>
          <cell r="F351">
            <v>6</v>
          </cell>
        </row>
        <row r="352">
          <cell r="A352" t="str">
            <v>Сибирская особая с/к 0,10 кг.шт. нарезка (лоток с ср.защ.атм.)  СПК</v>
          </cell>
          <cell r="D352">
            <v>113</v>
          </cell>
          <cell r="F352">
            <v>113</v>
          </cell>
        </row>
        <row r="353">
          <cell r="A353" t="str">
            <v>Сибирская особая с/к 0,235 кг шт.  СПК</v>
          </cell>
          <cell r="D353">
            <v>185</v>
          </cell>
          <cell r="F353">
            <v>185</v>
          </cell>
        </row>
        <row r="354">
          <cell r="A354" t="str">
            <v>Сливочный со вкусом топл. молока 45% тм Папа Может. брус (2шт)  ОСТАНКИНО</v>
          </cell>
          <cell r="D354">
            <v>34.200000000000003</v>
          </cell>
          <cell r="F354">
            <v>34.200000000000003</v>
          </cell>
        </row>
        <row r="355">
          <cell r="A355" t="str">
            <v>Сосиски "Баварские" 0,36 кг.шт. вак.упак.  СПК</v>
          </cell>
          <cell r="D355">
            <v>6</v>
          </cell>
          <cell r="F355">
            <v>6</v>
          </cell>
        </row>
        <row r="356">
          <cell r="A356" t="str">
            <v>Сосиски "БОЛЬШАЯ SOSиска" Бекон (лоток с ср.защ.атм.)  СПК</v>
          </cell>
          <cell r="D356">
            <v>5.5919999999999996</v>
          </cell>
          <cell r="F356">
            <v>5.5919999999999996</v>
          </cell>
        </row>
        <row r="357">
          <cell r="A357" t="str">
            <v>Сосиски "Молочные" 0,36 кг.шт. вак.упак.  СПК</v>
          </cell>
          <cell r="D357">
            <v>4</v>
          </cell>
          <cell r="F357">
            <v>4</v>
          </cell>
        </row>
        <row r="358">
          <cell r="A358" t="str">
            <v>Сосиски Мини (коллаген) (лоток с ср.защ.атм.) (для ХОРЕКА)  СПК</v>
          </cell>
          <cell r="D358">
            <v>9.5</v>
          </cell>
          <cell r="F358">
            <v>9.5</v>
          </cell>
        </row>
        <row r="359">
          <cell r="A359" t="str">
            <v>Сосиски Мусульманские "Просто выгодно" (в ср.защ.атм.)  СПК</v>
          </cell>
          <cell r="D359">
            <v>21</v>
          </cell>
          <cell r="F359">
            <v>21</v>
          </cell>
        </row>
        <row r="360">
          <cell r="A360" t="str">
            <v>Сосиски Хот-дог подкопченные (лоток с ср.защ.атм.)  СПК</v>
          </cell>
          <cell r="D360">
            <v>7</v>
          </cell>
          <cell r="F360">
            <v>7</v>
          </cell>
        </row>
        <row r="361">
          <cell r="A361" t="str">
            <v>Сочный мегачебурек ТМ Зареченские ВЕС ПОКОМ</v>
          </cell>
          <cell r="F361">
            <v>153.47</v>
          </cell>
        </row>
        <row r="362">
          <cell r="A362" t="str">
            <v>Сыр "Пармезан" 40% колотый 100 гр  ОСТАНКИНО</v>
          </cell>
          <cell r="D362">
            <v>2</v>
          </cell>
          <cell r="F362">
            <v>2</v>
          </cell>
        </row>
        <row r="363">
          <cell r="A363" t="str">
            <v>Сыр "Пармезан" 40% кусок 180 гр  ОСТАНКИНО</v>
          </cell>
          <cell r="D363">
            <v>36</v>
          </cell>
          <cell r="F363">
            <v>36</v>
          </cell>
        </row>
        <row r="364">
          <cell r="A364" t="str">
            <v>Сыр Боккончини копченый 40% 100 гр.  ОСТАНКИНО</v>
          </cell>
          <cell r="D364">
            <v>63</v>
          </cell>
          <cell r="F364">
            <v>63</v>
          </cell>
        </row>
        <row r="365">
          <cell r="A365" t="str">
            <v>Сыр колбасный копченый Папа Может 400 гр  ОСТАНКИНО</v>
          </cell>
          <cell r="D365">
            <v>14</v>
          </cell>
          <cell r="F365">
            <v>14</v>
          </cell>
        </row>
        <row r="366">
          <cell r="A366" t="str">
            <v>Сыр Останкино "Алтайский Gold" 50% вес  ОСТАНКИНО</v>
          </cell>
          <cell r="D366">
            <v>7.39</v>
          </cell>
          <cell r="F366">
            <v>7.39</v>
          </cell>
        </row>
        <row r="367">
          <cell r="A367" t="str">
            <v>Сыр ПАПА МОЖЕТ "Гауда Голд" 45% 180 г  ОСТАНКИНО</v>
          </cell>
          <cell r="D367">
            <v>327</v>
          </cell>
          <cell r="F367">
            <v>327</v>
          </cell>
        </row>
        <row r="368">
          <cell r="A368" t="str">
            <v>Сыр ПАПА МОЖЕТ "Голландский традиционный" 45% 180 г  ОСТАНКИНО</v>
          </cell>
          <cell r="D368">
            <v>665</v>
          </cell>
          <cell r="F368">
            <v>665</v>
          </cell>
        </row>
        <row r="369">
          <cell r="A369" t="str">
            <v>Сыр Папа Может "Голландский традиционный", 45% брусок ВЕС ОСТАНКИНО</v>
          </cell>
          <cell r="D369">
            <v>3</v>
          </cell>
          <cell r="F369">
            <v>3</v>
          </cell>
        </row>
        <row r="370">
          <cell r="A370" t="str">
            <v>Сыр ПАПА МОЖЕТ "Министерский" 180гр, 45 %  ОСТАНКИНО</v>
          </cell>
          <cell r="D370">
            <v>71</v>
          </cell>
          <cell r="F370">
            <v>71</v>
          </cell>
        </row>
        <row r="371">
          <cell r="A371" t="str">
            <v>Сыр ПАПА МОЖЕТ "Папин завтрак" 180гр, 45 %  ОСТАНКИНО</v>
          </cell>
          <cell r="D371">
            <v>42</v>
          </cell>
          <cell r="F371">
            <v>42</v>
          </cell>
        </row>
        <row r="372">
          <cell r="A372" t="str">
            <v>Сыр ПАПА МОЖЕТ "Российский традиционный" 45% 180 г  ОСТАНКИНО</v>
          </cell>
          <cell r="D372">
            <v>848</v>
          </cell>
          <cell r="F372">
            <v>848</v>
          </cell>
        </row>
        <row r="373">
          <cell r="A373" t="str">
            <v>Сыр ПАПА МОЖЕТ "Тильзитер" 45% 180 г  ОСТАНКИНО</v>
          </cell>
          <cell r="D373">
            <v>250</v>
          </cell>
          <cell r="F373">
            <v>250</v>
          </cell>
        </row>
        <row r="374">
          <cell r="A374" t="str">
            <v>Сыр Папа Может "Тильзитер", 45% брусок ВЕС   ОСТАНКИНО</v>
          </cell>
          <cell r="D374">
            <v>31.5</v>
          </cell>
          <cell r="F374">
            <v>31.5</v>
          </cell>
        </row>
        <row r="375">
          <cell r="A375" t="str">
            <v>Сыр Папа Может Голландский 45%, нарез, 125г (9 шт)  Останкино</v>
          </cell>
          <cell r="D375">
            <v>9</v>
          </cell>
          <cell r="F375">
            <v>9</v>
          </cell>
        </row>
        <row r="376">
          <cell r="A376" t="str">
            <v>Сыр плавленый Сливочный ж 45 % 180г ТМ Папа Может (16шт) ОСТАНКИНО</v>
          </cell>
          <cell r="D376">
            <v>60</v>
          </cell>
          <cell r="F376">
            <v>60</v>
          </cell>
        </row>
        <row r="377">
          <cell r="A377" t="str">
            <v>Сыр полутвердый "Гауда", 45%, ВЕС брус из блока 1/5  ОСТАНКИНО</v>
          </cell>
          <cell r="D377">
            <v>11</v>
          </cell>
          <cell r="F377">
            <v>11</v>
          </cell>
        </row>
        <row r="378">
          <cell r="A378" t="str">
            <v>Сыр полутвердый "Голландский" 45%, брус ВЕС  ОСТАНКИНО</v>
          </cell>
          <cell r="D378">
            <v>15.3</v>
          </cell>
          <cell r="F378">
            <v>15.3</v>
          </cell>
        </row>
        <row r="379">
          <cell r="A379" t="str">
            <v>Сыр полутвердый "Тильзитер" 45%, ВЕС брус ТМ "Папа может"  ОСТАНКИНО</v>
          </cell>
          <cell r="D379">
            <v>2.5</v>
          </cell>
          <cell r="F379">
            <v>2.5</v>
          </cell>
        </row>
        <row r="380">
          <cell r="A380" t="str">
            <v>Сыр рассольный жирный Чечил 45% 100 гр  ОСТАНКИНО</v>
          </cell>
          <cell r="D380">
            <v>1</v>
          </cell>
          <cell r="F380">
            <v>1</v>
          </cell>
        </row>
        <row r="381">
          <cell r="A381" t="str">
            <v>Сыр Скаморца свежий 40% 100 гр.  ОСТАНКИНО</v>
          </cell>
          <cell r="D381">
            <v>87</v>
          </cell>
          <cell r="F381">
            <v>87</v>
          </cell>
        </row>
        <row r="382">
          <cell r="A382" t="str">
            <v>Сыр Творож. с Зеленью 140 гр.  ОСТАНКИНО</v>
          </cell>
          <cell r="D382">
            <v>2</v>
          </cell>
          <cell r="F382">
            <v>2</v>
          </cell>
        </row>
        <row r="383">
          <cell r="A383" t="str">
            <v>Сыр Творож. Сливочный 140 гр  ОСТАНКИНО</v>
          </cell>
          <cell r="D383">
            <v>1</v>
          </cell>
          <cell r="F383">
            <v>1</v>
          </cell>
        </row>
        <row r="384">
          <cell r="A384" t="str">
            <v>Сыр творожный с зеленью 60% Папа может 140 гр.  ОСТАНКИНО</v>
          </cell>
          <cell r="D384">
            <v>40</v>
          </cell>
          <cell r="F384">
            <v>40</v>
          </cell>
        </row>
        <row r="385">
          <cell r="A385" t="str">
            <v>Сыр Чечил копченый 43% 100г/6шт ТМ Папа Может  ОСТАНКИНО</v>
          </cell>
          <cell r="D385">
            <v>120</v>
          </cell>
          <cell r="F385">
            <v>120</v>
          </cell>
        </row>
        <row r="386">
          <cell r="A386" t="str">
            <v>Сыр Чечил свежий 45% 100г/6шт ТМ Папа Может  ОСТАНКИНО</v>
          </cell>
          <cell r="D386">
            <v>211</v>
          </cell>
          <cell r="F386">
            <v>211</v>
          </cell>
        </row>
        <row r="387">
          <cell r="A387" t="str">
            <v>Сыч/Прод Коровино Российский 50% 200г СЗМЖ  ОСТАНКИНО</v>
          </cell>
          <cell r="D387">
            <v>41</v>
          </cell>
          <cell r="F387">
            <v>41</v>
          </cell>
        </row>
        <row r="388">
          <cell r="A388" t="str">
            <v>Сыч/Прод Коровино Российский Оригин 50% ВЕС (5 кг)  ОСТАНКИНО</v>
          </cell>
          <cell r="D388">
            <v>113.5</v>
          </cell>
          <cell r="F388">
            <v>113.5</v>
          </cell>
        </row>
        <row r="389">
          <cell r="A389" t="str">
            <v>Сыч/Прод Коровино Тильзитер 50% 200г СЗМЖ  ОСТАНКИНО</v>
          </cell>
          <cell r="D389">
            <v>9</v>
          </cell>
          <cell r="F389">
            <v>9</v>
          </cell>
        </row>
        <row r="390">
          <cell r="A390" t="str">
            <v>Сыч/Прод Коровино Тильзитер Оригин 50% ВЕС (5 кг брус) СЗМЖ  ОСТАНКИНО</v>
          </cell>
          <cell r="D390">
            <v>99</v>
          </cell>
          <cell r="F390">
            <v>99</v>
          </cell>
        </row>
        <row r="391">
          <cell r="A391" t="str">
            <v>Творожный Сыр 60% С маринованными огурчиками и укропом 140 гр  ОСТАНКИНО</v>
          </cell>
          <cell r="D391">
            <v>4</v>
          </cell>
          <cell r="F391">
            <v>4</v>
          </cell>
        </row>
        <row r="392">
          <cell r="A392" t="str">
            <v>Творожный Сыр 60% Сливочный  СТМ "ПапаМожет" - 140гр  ОСТАНКИНО</v>
          </cell>
          <cell r="D392">
            <v>329</v>
          </cell>
          <cell r="F392">
            <v>329</v>
          </cell>
        </row>
        <row r="393">
          <cell r="A393" t="str">
            <v>Торо Неро с/в "Эликатессе" 140 гр.шт.  СПК</v>
          </cell>
          <cell r="D393">
            <v>89</v>
          </cell>
          <cell r="F393">
            <v>89</v>
          </cell>
        </row>
        <row r="394">
          <cell r="A394" t="str">
            <v>Уши свиные копченые к пиву 0,15кг нар. д/ф шт.  СПК</v>
          </cell>
          <cell r="D394">
            <v>14</v>
          </cell>
          <cell r="F394">
            <v>14</v>
          </cell>
        </row>
        <row r="395">
          <cell r="A395" t="str">
            <v>Фестивальная пора с/к 100 гр.шт.нар. (лоток с ср.защ.атм.)  СПК</v>
          </cell>
          <cell r="D395">
            <v>191</v>
          </cell>
          <cell r="F395">
            <v>191</v>
          </cell>
        </row>
        <row r="396">
          <cell r="A396" t="str">
            <v>Фестивальная пора с/к 235 гр.шт.  СПК</v>
          </cell>
          <cell r="D396">
            <v>396</v>
          </cell>
          <cell r="F396">
            <v>396</v>
          </cell>
        </row>
        <row r="397">
          <cell r="A397" t="str">
            <v>Фестивальная пора с/к термоус.пак  СПК</v>
          </cell>
          <cell r="D397">
            <v>9</v>
          </cell>
          <cell r="F397">
            <v>9</v>
          </cell>
        </row>
        <row r="398">
          <cell r="A398" t="str">
            <v>Фирменная с/к 200 гр. срез "Эликатессе" термоформ.пак.  СПК</v>
          </cell>
          <cell r="D398">
            <v>208</v>
          </cell>
          <cell r="F398">
            <v>208</v>
          </cell>
        </row>
        <row r="399">
          <cell r="A399" t="str">
            <v>Фуэт с/в "Эликатессе" 160 гр.шт.  СПК</v>
          </cell>
          <cell r="D399">
            <v>210</v>
          </cell>
          <cell r="F399">
            <v>210</v>
          </cell>
        </row>
        <row r="400">
          <cell r="A400" t="str">
            <v>Хинкали Классические ТМ Зареченские ВЕС ПОКОМ</v>
          </cell>
          <cell r="F400">
            <v>65</v>
          </cell>
        </row>
        <row r="401">
          <cell r="A401" t="str">
            <v>Хот-догстер ТМ Горячая штучка ТС Хот-Догстер флоу-пак 0,09 кг. ПОКОМ</v>
          </cell>
          <cell r="F401">
            <v>401</v>
          </cell>
        </row>
        <row r="402">
          <cell r="A402" t="str">
            <v>Хотстеры с сыром 0,25кг ТМ Горячая штучка  ПОКОМ</v>
          </cell>
          <cell r="F402">
            <v>560</v>
          </cell>
        </row>
        <row r="403">
          <cell r="A403" t="str">
            <v>Хотстеры ТМ Горячая штучка ТС Хотстеры 0,25 кг зам  ПОКОМ</v>
          </cell>
          <cell r="D403">
            <v>2</v>
          </cell>
          <cell r="F403">
            <v>1445</v>
          </cell>
        </row>
        <row r="404">
          <cell r="A404" t="str">
            <v>Хрустипай с ветчиной и сыром ТМ Горячая штучка флоу-пак 0,07 кг. ПОКОМ</v>
          </cell>
          <cell r="F404">
            <v>313</v>
          </cell>
        </row>
        <row r="405">
          <cell r="A405" t="str">
            <v>Хрустипай спелая вишня ТМ Горячая штучка флоу-пак 0,07 кг. ПОКОМ</v>
          </cell>
          <cell r="F405">
            <v>131</v>
          </cell>
        </row>
        <row r="406">
          <cell r="A406" t="str">
            <v>Хрустящие крылышки острые к пиву ТМ Горячая штучка 0,3кг зам  ПОКОМ</v>
          </cell>
          <cell r="D406">
            <v>2</v>
          </cell>
          <cell r="F406">
            <v>474</v>
          </cell>
        </row>
        <row r="407">
          <cell r="A407" t="str">
            <v>Хрустящие крылышки ТМ Горячая штучка 0,3 кг зам  ПОКОМ</v>
          </cell>
          <cell r="D407">
            <v>1</v>
          </cell>
          <cell r="F407">
            <v>660</v>
          </cell>
        </row>
        <row r="408">
          <cell r="A408" t="str">
            <v>Чебупай сладкая клубника 0,2кг ТМ Горячая штучка  ПОКОМ</v>
          </cell>
          <cell r="F408">
            <v>26</v>
          </cell>
        </row>
        <row r="409">
          <cell r="A409" t="str">
            <v>Чебупели Foodgital 0,25кг ТМ Горячая штучка  ПОКОМ</v>
          </cell>
          <cell r="F409">
            <v>8</v>
          </cell>
        </row>
        <row r="410">
          <cell r="A410" t="str">
            <v>Чебупели Курочка гриль ТМ Горячая штучка, 0,3 кг зам  ПОКОМ</v>
          </cell>
          <cell r="F410">
            <v>253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1</v>
          </cell>
          <cell r="F411">
            <v>1736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2</v>
          </cell>
          <cell r="F412">
            <v>2474</v>
          </cell>
        </row>
        <row r="413">
          <cell r="A413" t="str">
            <v>Чебуреки Мясные вес 2,7 кг ТМ Зареченские ВЕС ПОКОМ</v>
          </cell>
          <cell r="F413">
            <v>24.300999999999998</v>
          </cell>
        </row>
        <row r="414">
          <cell r="A414" t="str">
            <v>Чебуреки сочные ВЕС ТМ Зареченские  ПОКОМ</v>
          </cell>
          <cell r="F414">
            <v>456</v>
          </cell>
        </row>
        <row r="415">
          <cell r="A415" t="str">
            <v>Шпикачки Русские (черева) (в ср.защ.атм.) "Высокий вкус"  СПК</v>
          </cell>
          <cell r="D415">
            <v>13</v>
          </cell>
          <cell r="F415">
            <v>13</v>
          </cell>
        </row>
        <row r="416">
          <cell r="A416" t="str">
            <v>Эликапреза с/в "Эликатессе" 0,10 кг.шт. нарезка (лоток с ср.защ.атм.)  СПК</v>
          </cell>
          <cell r="D416">
            <v>2</v>
          </cell>
          <cell r="F416">
            <v>2</v>
          </cell>
        </row>
        <row r="417">
          <cell r="A417" t="str">
            <v>Эликапреза с/в "Эликатессе" 85 гр.шт. нарезка (лоток с ср.защ.атм.)  СПК</v>
          </cell>
          <cell r="D417">
            <v>81</v>
          </cell>
          <cell r="F417">
            <v>81</v>
          </cell>
        </row>
        <row r="418">
          <cell r="A418" t="str">
            <v>Юбилейная с/к 0,10 кг.шт. нарезка (лоток с ср.защ.атм.)  СПК</v>
          </cell>
          <cell r="D418">
            <v>2</v>
          </cell>
          <cell r="F418">
            <v>2</v>
          </cell>
        </row>
        <row r="419">
          <cell r="A419" t="str">
            <v>Юбилейная с/к 0,235 кг.шт.  СПК</v>
          </cell>
          <cell r="D419">
            <v>462</v>
          </cell>
          <cell r="F419">
            <v>462</v>
          </cell>
        </row>
        <row r="420">
          <cell r="A420" t="str">
            <v>Юбилейная с/к термоус.пак.  СПК</v>
          </cell>
          <cell r="D420">
            <v>4</v>
          </cell>
          <cell r="F420">
            <v>4</v>
          </cell>
        </row>
        <row r="421">
          <cell r="A421" t="str">
            <v>Итого</v>
          </cell>
          <cell r="D421">
            <v>65851.63</v>
          </cell>
          <cell r="F421">
            <v>181394.106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09.01.2025 - 09.01.2025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30.722000000000001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97.832999999999998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181.56399999999999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308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376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526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48.695999999999998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570.88199999999995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57.738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279.40699999999998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79.114000000000004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23.850999999999999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32.798999999999999</v>
          </cell>
        </row>
        <row r="28">
          <cell r="A28" t="str">
            <v xml:space="preserve"> 240  Колбаса Салями охотничья, ВЕС. ПОКОМ</v>
          </cell>
          <cell r="D28">
            <v>3.1520000000000001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72.656999999999996</v>
          </cell>
        </row>
        <row r="30">
          <cell r="A30" t="str">
            <v xml:space="preserve"> 247  Сардельки Нежные, ВЕС.  ПОКОМ</v>
          </cell>
          <cell r="D30">
            <v>37.676000000000002</v>
          </cell>
        </row>
        <row r="31">
          <cell r="A31" t="str">
            <v xml:space="preserve"> 248  Сардельки Сочные ТМ Особый рецепт,   ПОКОМ</v>
          </cell>
          <cell r="D31">
            <v>28.056000000000001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139.607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2.1429999999999998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-5.4240000000000004</v>
          </cell>
        </row>
        <row r="35">
          <cell r="A35" t="str">
            <v xml:space="preserve"> 263  Шпикачки Стародворские, ВЕС.  ПОКОМ</v>
          </cell>
          <cell r="D35">
            <v>-0.99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11.166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22.951000000000001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9.1579999999999995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86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617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337</v>
          </cell>
        </row>
        <row r="42">
          <cell r="A42" t="str">
            <v xml:space="preserve"> 283  Сосиски Сочинки, ВЕС, ТМ Стародворье ПОКОМ</v>
          </cell>
          <cell r="D42">
            <v>93.393000000000001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224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270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33.314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305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485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14.038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47.155999999999999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211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327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236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42.792000000000002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70.652000000000001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15.77</v>
          </cell>
        </row>
        <row r="56">
          <cell r="A56" t="str">
            <v xml:space="preserve"> 317 Колбаса Сервелат Рижский ТМ Зареченские, ВЕС  ПОКОМ</v>
          </cell>
          <cell r="D56">
            <v>-1.4</v>
          </cell>
        </row>
        <row r="57">
          <cell r="A57" t="str">
            <v xml:space="preserve"> 318  Сосиски Датские ТМ Зареченские, ВЕС  ПОКОМ</v>
          </cell>
          <cell r="D57">
            <v>205.45099999999999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524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576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174</v>
          </cell>
        </row>
        <row r="61">
          <cell r="A61" t="str">
            <v xml:space="preserve"> 328  Сардельки Сочинки Стародворье ТМ  0,4 кг ПОКОМ</v>
          </cell>
          <cell r="D61">
            <v>84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93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109.711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150</v>
          </cell>
        </row>
        <row r="65">
          <cell r="A65" t="str">
            <v xml:space="preserve"> 335  Колбаса Сливушка ТМ Вязанка. ВЕС.  ПОКОМ </v>
          </cell>
          <cell r="D65">
            <v>44.87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1.3759999999999999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439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377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82.537000000000006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47.618000000000002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76.415000000000006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51.779000000000003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38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29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96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15.065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104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110</v>
          </cell>
        </row>
        <row r="79">
          <cell r="A79" t="str">
            <v xml:space="preserve"> 378  Колбаса Докторская Дугушка 0,6кг НЕГОСТ ТМ Стародворье  ПОКОМ </v>
          </cell>
          <cell r="D79">
            <v>5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131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187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130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13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537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1116</v>
          </cell>
        </row>
        <row r="86">
          <cell r="A86" t="str">
            <v xml:space="preserve"> 414  Колбаса Филейбургская с филе сочного окорока 0,11 кг ТМ Баварушка ПОКОМ</v>
          </cell>
          <cell r="D86">
            <v>1</v>
          </cell>
        </row>
        <row r="87">
          <cell r="A87" t="str">
            <v xml:space="preserve"> 418  Колбаса Балыкбургская с мраморным балыком и нотками кориандра 0,06 кг нарезка ТМ Баварушка  ПО</v>
          </cell>
          <cell r="D87">
            <v>-1</v>
          </cell>
        </row>
        <row r="88">
          <cell r="A88" t="str">
            <v xml:space="preserve"> 419  Колбаса Филейбургская зернистая 0,06 кг нарезка ТМ Баварушка  ПОКОМ</v>
          </cell>
          <cell r="D88">
            <v>-6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193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63.371000000000002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D91">
            <v>3.7770000000000001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44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18.282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-2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-10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-2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-13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17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39.975999999999999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548.01599999999996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893.31899999999996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427.666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48.292999999999999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49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-5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D106">
            <v>-6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D107">
            <v>2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D108">
            <v>11</v>
          </cell>
        </row>
        <row r="109">
          <cell r="A109" t="str">
            <v xml:space="preserve"> 492  Колбаса Салями Филейская 0,3кг ТМ Вязанка  ПОКОМ</v>
          </cell>
          <cell r="D109">
            <v>-3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212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76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110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58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10.814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47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-1</v>
          </cell>
        </row>
        <row r="117">
          <cell r="A117" t="str">
            <v xml:space="preserve"> 507  Колбаса Персидская халяль ВЕС ТМ Вязанка  ПОКОМ</v>
          </cell>
          <cell r="D117">
            <v>35.424999999999997</v>
          </cell>
        </row>
        <row r="118">
          <cell r="A118" t="str">
            <v xml:space="preserve"> 508  Сосиски Аравийские ВЕС ТМ Вязанка  ПОКОМ</v>
          </cell>
          <cell r="D118">
            <v>35.945</v>
          </cell>
        </row>
        <row r="119">
          <cell r="A119" t="str">
            <v xml:space="preserve"> 509  Колбаса Пряная Халяль ВЕС ТМ Сафияль  ПОКОМ</v>
          </cell>
          <cell r="D119">
            <v>24.751999999999999</v>
          </cell>
        </row>
        <row r="120">
          <cell r="A120" t="str">
            <v>1146 Ароматная с/к в/у ОСТАНКИНО</v>
          </cell>
          <cell r="D120">
            <v>0.999</v>
          </cell>
        </row>
        <row r="121">
          <cell r="A121" t="str">
            <v>3215 ВЕТЧ.МЯСНАЯ Папа может п/о 0.4кг 8шт.    ОСТАНКИНО</v>
          </cell>
          <cell r="D121">
            <v>77</v>
          </cell>
        </row>
        <row r="122">
          <cell r="A122" t="str">
            <v>3680 ПРЕСИЖН с/к дек. спец мгс ОСТАНКИНО</v>
          </cell>
          <cell r="D122">
            <v>2.1890000000000001</v>
          </cell>
        </row>
        <row r="123">
          <cell r="A123" t="str">
            <v>3684 ПРЕСИЖН с/к в/у 1/250 8шт.   ОСТАНКИНО</v>
          </cell>
          <cell r="D123">
            <v>11</v>
          </cell>
        </row>
        <row r="124">
          <cell r="A124" t="str">
            <v>4063 МЯСНАЯ Папа может вар п/о_Л   ОСТАНКИНО</v>
          </cell>
          <cell r="D124">
            <v>213.31299999999999</v>
          </cell>
        </row>
        <row r="125">
          <cell r="A125" t="str">
            <v>4117 ЭКСТРА Папа может с/к в/у_Л   ОСТАНКИНО</v>
          </cell>
          <cell r="D125">
            <v>10.590999999999999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18.974</v>
          </cell>
        </row>
        <row r="127">
          <cell r="A127" t="str">
            <v>4691 ШЕЙКА КОПЧЕНАЯ к/в мл/к в/у 300*6  ОСТАНКИНО</v>
          </cell>
          <cell r="D127">
            <v>16</v>
          </cell>
        </row>
        <row r="128">
          <cell r="A128" t="str">
            <v>4786 КОЛБ.СНЭКИ Папа может в/к мгс 1/70_5  ОСТАНКИНО</v>
          </cell>
          <cell r="D128">
            <v>5</v>
          </cell>
        </row>
        <row r="129">
          <cell r="A129" t="str">
            <v>4813 ФИЛЕЙНАЯ Папа может вар п/о_Л   ОСТАНКИНО</v>
          </cell>
          <cell r="D129">
            <v>77.015000000000001</v>
          </cell>
        </row>
        <row r="130">
          <cell r="A130" t="str">
            <v>4993 САЛЯМИ ИТАЛЬЯНСКАЯ с/к в/у 1/250*8_120c ОСТАНКИНО</v>
          </cell>
          <cell r="D130">
            <v>67</v>
          </cell>
        </row>
        <row r="131">
          <cell r="A131" t="str">
            <v>5246 ДОКТОРСКАЯ ПРЕМИУМ вар б/о мгс_30с ОСТАНКИНО</v>
          </cell>
          <cell r="D131">
            <v>3.0249999999999999</v>
          </cell>
        </row>
        <row r="132">
          <cell r="A132" t="str">
            <v>5341 СЕРВЕЛАТ ОХОТНИЧИЙ в/к в/у  ОСТАНКИНО</v>
          </cell>
          <cell r="D132">
            <v>26.611999999999998</v>
          </cell>
        </row>
        <row r="133">
          <cell r="A133" t="str">
            <v>5483 ЭКСТРА Папа может с/к в/у 1/250 8шт.   ОСТАНКИНО</v>
          </cell>
          <cell r="D133">
            <v>117</v>
          </cell>
        </row>
        <row r="134">
          <cell r="A134" t="str">
            <v>5544 Сервелат Финский в/к в/у_45с НОВАЯ ОСТАНКИНО</v>
          </cell>
          <cell r="D134">
            <v>60.115000000000002</v>
          </cell>
        </row>
        <row r="135">
          <cell r="A135" t="str">
            <v>5679 САЛЯМИ ИТАЛЬЯНСКАЯ с/к в/у 1/150_60с ОСТАНКИНО</v>
          </cell>
          <cell r="D135">
            <v>60</v>
          </cell>
        </row>
        <row r="136">
          <cell r="A136" t="str">
            <v>5682 САЛЯМИ МЕЛКОЗЕРНЕНАЯ с/к в/у 1/120_60с   ОСТАНКИНО</v>
          </cell>
          <cell r="D136">
            <v>230</v>
          </cell>
        </row>
        <row r="137">
          <cell r="A137" t="str">
            <v>5698 СЫТНЫЕ Папа может сар б/о мгс 1*3_Маяк  ОСТАНКИНО</v>
          </cell>
          <cell r="D137">
            <v>53.302</v>
          </cell>
        </row>
        <row r="138">
          <cell r="A138" t="str">
            <v>5706 АРОМАТНАЯ Папа может с/к в/у 1/250 8шт.  ОСТАНКИНО</v>
          </cell>
          <cell r="D138">
            <v>176</v>
          </cell>
        </row>
        <row r="139">
          <cell r="A139" t="str">
            <v>5708 ПОСОЛЬСКАЯ Папа может с/к в/у ОСТАНКИНО</v>
          </cell>
          <cell r="D139">
            <v>3.93</v>
          </cell>
        </row>
        <row r="140">
          <cell r="A140" t="str">
            <v>5851 ЭКСТРА Папа может вар п/о   ОСТАНКИНО</v>
          </cell>
          <cell r="D140">
            <v>37.692999999999998</v>
          </cell>
        </row>
        <row r="141">
          <cell r="A141" t="str">
            <v>5931 ОХОТНИЧЬЯ Папа может с/к в/у 1/220 8шт.   ОСТАНКИНО</v>
          </cell>
          <cell r="D141">
            <v>131</v>
          </cell>
        </row>
        <row r="142">
          <cell r="A142" t="str">
            <v>6004 РАГУ СВИНОЕ 1кг 8шт.зам_120с ОСТАНКИНО</v>
          </cell>
          <cell r="D142">
            <v>40</v>
          </cell>
        </row>
        <row r="143">
          <cell r="A143" t="str">
            <v>6158 ВРЕМЯ ОЛИВЬЕ Папа может вар п/о 0.4кг   ОСТАНКИНО</v>
          </cell>
          <cell r="D143">
            <v>36</v>
          </cell>
        </row>
        <row r="144">
          <cell r="A144" t="str">
            <v>6200 ГРУДИНКА ПРЕМИУМ к/в мл/к в/у 0.3кг  ОСТАНКИНО</v>
          </cell>
          <cell r="D144">
            <v>43</v>
          </cell>
        </row>
        <row r="145">
          <cell r="A145" t="str">
            <v>6201 ГРУДИНКА ПРЕМИУМ к/в с/н в/у 1/150 8 шт ОСТАНКИНО</v>
          </cell>
          <cell r="D145">
            <v>15</v>
          </cell>
        </row>
        <row r="146">
          <cell r="A146" t="str">
            <v>6206 СВИНИНА ПО-ДОМАШНЕМУ к/в мл/к в/у 0.3кг  ОСТАНКИНО</v>
          </cell>
          <cell r="D146">
            <v>51</v>
          </cell>
        </row>
        <row r="147">
          <cell r="A147" t="str">
            <v>6221 НЕАПОЛИТАНСКИЙ ДУЭТ с/к с/н мгс 1/90  ОСТАНКИНО</v>
          </cell>
          <cell r="D147">
            <v>77</v>
          </cell>
        </row>
        <row r="148">
          <cell r="A148" t="str">
            <v>6222 ИТАЛЬЯНСКОЕ АССОРТИ с/в с/н мгс 1/90 ОСТАНКИНО</v>
          </cell>
          <cell r="D148">
            <v>1</v>
          </cell>
        </row>
        <row r="149">
          <cell r="A149" t="str">
            <v>6228 МЯСНОЕ АССОРТИ к/з с/н мгс 1/90 10шт.  ОСТАНКИНО</v>
          </cell>
          <cell r="D149">
            <v>62</v>
          </cell>
        </row>
        <row r="150">
          <cell r="A150" t="str">
            <v>6247 ДОМАШНЯЯ Папа может вар п/о 0,4кг 8шт.  ОСТАНКИНО</v>
          </cell>
          <cell r="D150">
            <v>14</v>
          </cell>
        </row>
        <row r="151">
          <cell r="A151" t="str">
            <v>6268 ГОВЯЖЬЯ Папа может вар п/о 0,4кг 8 шт.  ОСТАНКИНО</v>
          </cell>
          <cell r="D151">
            <v>76</v>
          </cell>
        </row>
        <row r="152">
          <cell r="A152" t="str">
            <v>6279 КОРЕЙКА ПО-ОСТ.к/в в/с с/н в/у 1/150_45с  ОСТАНКИНО</v>
          </cell>
          <cell r="D152">
            <v>41</v>
          </cell>
        </row>
        <row r="153">
          <cell r="A153" t="str">
            <v>6297 ФИЛЕЙНЫЕ сос ц/о в/у 1/270 12шт_45с  ОСТАНКИНО</v>
          </cell>
          <cell r="D153">
            <v>-1</v>
          </cell>
        </row>
        <row r="154">
          <cell r="A154" t="str">
            <v>6303 МЯСНЫЕ Папа может сос п/о мгс 1.5*3  ОСТАНКИНО</v>
          </cell>
          <cell r="D154">
            <v>40.472999999999999</v>
          </cell>
        </row>
        <row r="155">
          <cell r="A155" t="str">
            <v>6324 ДОКТОРСКАЯ ГОСТ вар п/о 0.4кг 8шт.  ОСТАНКИНО</v>
          </cell>
          <cell r="D155">
            <v>117</v>
          </cell>
        </row>
        <row r="156">
          <cell r="A156" t="str">
            <v>6325 ДОКТОРСКАЯ ПРЕМИУМ вар п/о 0.4кг 8шт.  ОСТАНКИНО</v>
          </cell>
          <cell r="D156">
            <v>78</v>
          </cell>
        </row>
        <row r="157">
          <cell r="A157" t="str">
            <v>6333 МЯСНАЯ Папа может вар п/о 0.4кг 8шт.  ОСТАНКИНО</v>
          </cell>
          <cell r="D157">
            <v>785</v>
          </cell>
        </row>
        <row r="158">
          <cell r="A158" t="str">
            <v>6340 ДОМАШНИЙ РЕЦЕПТ Коровино 0.5кг 8шт.  ОСТАНКИНО</v>
          </cell>
          <cell r="D158">
            <v>128</v>
          </cell>
        </row>
        <row r="159">
          <cell r="A159" t="str">
            <v>6341 ДОМАШНИЙ РЕЦЕПТ СО ШПИКОМ Коровино 0.5кг  ОСТАНКИНО</v>
          </cell>
          <cell r="D159">
            <v>5</v>
          </cell>
        </row>
        <row r="160">
          <cell r="A160" t="str">
            <v>6353 ЭКСТРА Папа может вар п/о 0.4кг 8шт.  ОСТАНКИНО</v>
          </cell>
          <cell r="D160">
            <v>287</v>
          </cell>
        </row>
        <row r="161">
          <cell r="A161" t="str">
            <v>6392 ФИЛЕЙНАЯ Папа может вар п/о 0.4кг. ОСТАНКИНО</v>
          </cell>
          <cell r="D161">
            <v>581</v>
          </cell>
        </row>
        <row r="162">
          <cell r="A162" t="str">
            <v>6415 БАЛЫКОВАЯ Коровино п/к в/у 0.84кг 6шт.  ОСТАНКИНО</v>
          </cell>
          <cell r="D162">
            <v>8</v>
          </cell>
        </row>
        <row r="163">
          <cell r="A163" t="str">
            <v>6426 КЛАССИЧЕСКАЯ ПМ вар п/о 0.3кг 8шт.  ОСТАНКИНО</v>
          </cell>
          <cell r="D163">
            <v>106</v>
          </cell>
        </row>
        <row r="164">
          <cell r="A164" t="str">
            <v>6448 СВИНИНА МАДЕРА с/к с/н в/у 1/100 10шт.   ОСТАНКИНО</v>
          </cell>
          <cell r="D164">
            <v>81</v>
          </cell>
        </row>
        <row r="165">
          <cell r="A165" t="str">
            <v>6453 ЭКСТРА Папа может с/к с/н в/у 1/100 14шт.   ОСТАНКИНО</v>
          </cell>
          <cell r="D165">
            <v>308</v>
          </cell>
        </row>
        <row r="166">
          <cell r="A166" t="str">
            <v>6454 АРОМАТНАЯ с/к с/н в/у 1/100 14шт.  ОСТАНКИНО</v>
          </cell>
          <cell r="D166">
            <v>318</v>
          </cell>
        </row>
        <row r="167">
          <cell r="A167" t="str">
            <v>6459 СЕРВЕЛАТ ШВЕЙЦАРСК. в/к с/н в/у 1/100*10  ОСТАНКИНО</v>
          </cell>
          <cell r="D167">
            <v>49</v>
          </cell>
        </row>
        <row r="168">
          <cell r="A168" t="str">
            <v>6470 ВЕТЧ.МРАМОРНАЯ в/у_45с  ОСТАНКИНО</v>
          </cell>
          <cell r="D168">
            <v>4.7629999999999999</v>
          </cell>
        </row>
        <row r="169">
          <cell r="A169" t="str">
            <v>6492 ШПИК С ЧЕСНОК.И ПЕРЦЕМ к/в в/у 0.3кг_45c  ОСТАНКИНО</v>
          </cell>
          <cell r="D169">
            <v>31</v>
          </cell>
        </row>
        <row r="170">
          <cell r="A170" t="str">
            <v>6495 ВЕТЧ.МРАМОРНАЯ в/у срез 0.3кг 6шт_45с  ОСТАНКИНО</v>
          </cell>
          <cell r="D170">
            <v>106</v>
          </cell>
        </row>
        <row r="171">
          <cell r="A171" t="str">
            <v>6527 ШПИКАЧКИ СОЧНЫЕ ПМ сар б/о мгс 1*3 45с ОСТАНКИНО</v>
          </cell>
          <cell r="D171">
            <v>101.063</v>
          </cell>
        </row>
        <row r="172">
          <cell r="A172" t="str">
            <v>6586 МРАМОРНАЯ И БАЛЫКОВАЯ в/к с/н мгс 1/90 ОСТАНКИНО</v>
          </cell>
          <cell r="D172">
            <v>55</v>
          </cell>
        </row>
        <row r="173">
          <cell r="A173" t="str">
            <v>6609 С ГОВЯДИНОЙ ПМ сар б/о мгс 0.4кг_45с ОСТАНКИНО</v>
          </cell>
          <cell r="D173">
            <v>9</v>
          </cell>
        </row>
        <row r="174">
          <cell r="A174" t="str">
            <v>6653 ШПИКАЧКИ СОЧНЫЕ С БЕКОНОМ п/о мгс 0.3кг. ОСТАНКИНО</v>
          </cell>
          <cell r="D174">
            <v>24</v>
          </cell>
        </row>
        <row r="175">
          <cell r="A175" t="str">
            <v>6666 БОЯНСКАЯ Папа может п/к в/у 0,28кг 8 шт. ОСТАНКИНО</v>
          </cell>
          <cell r="D175">
            <v>250</v>
          </cell>
        </row>
        <row r="176">
          <cell r="A176" t="str">
            <v>6683 СЕРВЕЛАТ ЗЕРНИСТЫЙ ПМ в/к в/у 0,35кг  ОСТАНКИНО</v>
          </cell>
          <cell r="D176">
            <v>432</v>
          </cell>
        </row>
        <row r="177">
          <cell r="A177" t="str">
            <v>6684 СЕРВЕЛАТ КАРЕЛЬСКИЙ ПМ в/к в/у 0.28кг  ОСТАНКИНО</v>
          </cell>
          <cell r="D177">
            <v>280</v>
          </cell>
        </row>
        <row r="178">
          <cell r="A178" t="str">
            <v>6689 СЕРВЕЛАТ ОХОТНИЧИЙ ПМ в/к в/у 0,35кг 8шт  ОСТАНКИНО</v>
          </cell>
          <cell r="D178">
            <v>515</v>
          </cell>
        </row>
        <row r="179">
          <cell r="A179" t="str">
            <v>6697 СЕРВЕЛАТ ФИНСКИЙ ПМ в/к в/у 0,35кг 8шт.  ОСТАНКИНО</v>
          </cell>
          <cell r="D179">
            <v>631</v>
          </cell>
        </row>
        <row r="180">
          <cell r="A180" t="str">
            <v>6713 СОЧНЫЙ ГРИЛЬ ПМ сос п/о мгс 0.41кг 8шт.  ОСТАНКИНО</v>
          </cell>
          <cell r="D180">
            <v>131</v>
          </cell>
        </row>
        <row r="181">
          <cell r="A181" t="str">
            <v>6722 СОЧНЫЕ ПМ сос п/о мгс 0,41кг 10шт.  ОСТАНКИНО</v>
          </cell>
          <cell r="D181">
            <v>712</v>
          </cell>
        </row>
        <row r="182">
          <cell r="A182" t="str">
            <v>6724 МОЛОЧНЫЕ ПМ сос п/о мгс 0.41кг 10шт.  ОСТАНКИНО</v>
          </cell>
          <cell r="D182">
            <v>20</v>
          </cell>
        </row>
        <row r="183">
          <cell r="A183" t="str">
            <v>6726 СЛИВОЧНЫЕ ПМ сос п/о мгс 0.41кг 10шт.  ОСТАНКИНО</v>
          </cell>
          <cell r="D183">
            <v>473</v>
          </cell>
        </row>
        <row r="184">
          <cell r="A184" t="str">
            <v>6759 МОЛОЧНЫЕ ГОСТ сос ц/о мгс 0.4кг 7шт.  ОСТАНКИНО</v>
          </cell>
          <cell r="D184">
            <v>-1</v>
          </cell>
        </row>
        <row r="185">
          <cell r="A185" t="str">
            <v>6762 СЛИВОЧНЫЕ сос ц/о мгс 0.41кг 8шт.  ОСТАНКИНО</v>
          </cell>
          <cell r="D185">
            <v>10</v>
          </cell>
        </row>
        <row r="186">
          <cell r="A186" t="str">
            <v>6765 РУБЛЕНЫЕ сос ц/о мгс 0.36кг 6шт.  ОСТАНКИНО</v>
          </cell>
          <cell r="D186">
            <v>90</v>
          </cell>
        </row>
        <row r="187">
          <cell r="A187" t="str">
            <v>6767 РУБЛЕНЫЕ сос ц/о мгс 1*4  ОСТАНКИНО</v>
          </cell>
          <cell r="D187">
            <v>3.5779999999999998</v>
          </cell>
        </row>
        <row r="188">
          <cell r="A188" t="str">
            <v>6768 С СЫРОМ сос ц/о мгс 0.41кг 6шт.  ОСТАНКИНО</v>
          </cell>
          <cell r="D188">
            <v>39</v>
          </cell>
        </row>
        <row r="189">
          <cell r="A189" t="str">
            <v>6770 ИСПАНСКИЕ сос ц/о мгс 0.41кг 6шт.  ОСТАНКИНО</v>
          </cell>
          <cell r="D189">
            <v>-2</v>
          </cell>
        </row>
        <row r="190">
          <cell r="A190" t="str">
            <v>6773 САЛЯМИ Папа может п/к в/у 0,28кг 8шт.  ОСТАНКИНО</v>
          </cell>
          <cell r="D190">
            <v>63</v>
          </cell>
        </row>
        <row r="191">
          <cell r="A191" t="str">
            <v>6777 МЯСНЫЕ С ГОВЯДИНОЙ ПМ сос п/о мгс 0.4кг  ОСТАНКИНО</v>
          </cell>
          <cell r="D191">
            <v>118</v>
          </cell>
        </row>
        <row r="192">
          <cell r="A192" t="str">
            <v>6785 ВЕНСКАЯ САЛЯМИ п/к в/у 0.33кг 8шт.  ОСТАНКИНО</v>
          </cell>
          <cell r="D192">
            <v>70</v>
          </cell>
        </row>
        <row r="193">
          <cell r="A193" t="str">
            <v>6787 СЕРВЕЛАТ КРЕМЛЕВСКИЙ в/к в/у 0,33кг 8шт.  ОСТАНКИНО</v>
          </cell>
          <cell r="D193">
            <v>52</v>
          </cell>
        </row>
        <row r="194">
          <cell r="A194" t="str">
            <v>6791 СЕРВЕЛАТ ПРЕМИУМ в/к в/у 0,33кг 8шт.  ОСТАНКИНО</v>
          </cell>
          <cell r="D194">
            <v>23</v>
          </cell>
        </row>
        <row r="195">
          <cell r="A195" t="str">
            <v>6793 БАЛЫКОВАЯ в/к в/у 0,33кг 8шт.  ОСТАНКИНО</v>
          </cell>
          <cell r="D195">
            <v>131</v>
          </cell>
        </row>
        <row r="196">
          <cell r="A196" t="str">
            <v>6794 БАЛЫКОВАЯ в/к в/у  ОСТАНКИНО</v>
          </cell>
          <cell r="D196">
            <v>0.65200000000000002</v>
          </cell>
        </row>
        <row r="197">
          <cell r="A197" t="str">
            <v>6795 ОСТАНКИНСКАЯ в/к в/у 0,33кг 8шт.  ОСТАНКИНО</v>
          </cell>
          <cell r="D197">
            <v>6</v>
          </cell>
        </row>
        <row r="198">
          <cell r="A198" t="str">
            <v>6801 ОСТАНКИНСКАЯ вар п/о 0.4кг 8шт.  ОСТАНКИНО</v>
          </cell>
          <cell r="D198">
            <v>34</v>
          </cell>
        </row>
        <row r="199">
          <cell r="A199" t="str">
            <v>6807 СЕРВЕЛАТ ЕВРОПЕЙСКИЙ в/к в/у 0,33кг 8шт.  ОСТАНКИНО</v>
          </cell>
          <cell r="D199">
            <v>-4</v>
          </cell>
        </row>
        <row r="200">
          <cell r="A200" t="str">
            <v>6829 МОЛОЧНЫЕ КЛАССИЧЕСКИЕ сос п/о мгс 2*4_С  ОСТАНКИНО</v>
          </cell>
          <cell r="D200">
            <v>70.680999999999997</v>
          </cell>
        </row>
        <row r="201">
          <cell r="A201" t="str">
            <v>6834 ПОСОЛЬСКАЯ ПМ с/к с/н в/у 1/100 10шт.  ОСТАНКИНО</v>
          </cell>
          <cell r="D201">
            <v>-1</v>
          </cell>
        </row>
        <row r="202">
          <cell r="A202" t="str">
            <v>6837 ФИЛЕЙНЫЕ Папа Может сос ц/о мгс 0.4кг  ОСТАНКИНО</v>
          </cell>
          <cell r="D202">
            <v>111</v>
          </cell>
        </row>
        <row r="203">
          <cell r="A203" t="str">
            <v>6842 ДЫМОВИЦА ИЗ ОКОРОКА к/в мл/к в/у 0,3кг  ОСТАНКИНО</v>
          </cell>
        </row>
        <row r="204">
          <cell r="A204" t="str">
            <v>6852 МОЛОЧНЫЕ ПРЕМИУМ ПМ сос п/о в/ у 1/350  ОСТАНКИНО</v>
          </cell>
          <cell r="D204">
            <v>393</v>
          </cell>
        </row>
        <row r="205">
          <cell r="A205" t="str">
            <v>6854 МОЛОЧНЫЕ ПРЕМИУМ ПМ сос п/о мгс 0.6кг  ОСТАНКИНО</v>
          </cell>
          <cell r="D205">
            <v>91</v>
          </cell>
        </row>
        <row r="206">
          <cell r="A206" t="str">
            <v>6861 ДОМАШНИЙ РЕЦЕПТ Коровино вар п/о  ОСТАНКИНО</v>
          </cell>
          <cell r="D206">
            <v>83.629000000000005</v>
          </cell>
        </row>
        <row r="207">
          <cell r="A207" t="str">
            <v>6862 ДОМАШНИЙ РЕЦЕПТ СО ШПИК. Коровино вар п/о  ОСТАНКИНО</v>
          </cell>
          <cell r="D207">
            <v>9.8040000000000003</v>
          </cell>
        </row>
        <row r="208">
          <cell r="A208" t="str">
            <v>6866 ВЕТЧ.НЕЖНАЯ Коровино п/о_Маяк  ОСТАНКИНО</v>
          </cell>
          <cell r="D208">
            <v>9.5739999999999998</v>
          </cell>
        </row>
        <row r="209">
          <cell r="A209" t="str">
            <v>6869 С ГОВЯДИНОЙ СН сос п/о мгс 1кг 6шт.  ОСТАНКИНО</v>
          </cell>
          <cell r="D209">
            <v>12</v>
          </cell>
        </row>
        <row r="210">
          <cell r="A210" t="str">
            <v>6909 ДЛЯ ДЕТЕЙ сос п/о мгс 0.33кг 8шт.  ОСТАНКИНО</v>
          </cell>
          <cell r="D210">
            <v>89</v>
          </cell>
        </row>
        <row r="211">
          <cell r="A211" t="str">
            <v>6919 БЕКОН с/к с/н в/у 1/180 10шт.  ОСТАНКИНО</v>
          </cell>
          <cell r="D211">
            <v>62</v>
          </cell>
        </row>
        <row r="212">
          <cell r="A212" t="str">
            <v>6921 БЕКОН Папа может с/к с/н в/у 1/140 10шт  ОСТАНКИНО</v>
          </cell>
          <cell r="D212">
            <v>172</v>
          </cell>
        </row>
        <row r="213">
          <cell r="A213" t="str">
            <v>6948 МОЛОЧНЫЕ ПРЕМИУМ.ПМ сос п/о мгс 1,5*4 Останкино</v>
          </cell>
          <cell r="D213">
            <v>46.597000000000001</v>
          </cell>
        </row>
        <row r="214">
          <cell r="A214" t="str">
            <v>6951 СЛИВОЧНЫЕ Папа может сос п/о мгс 1.5*4  ОСТАНКИНО</v>
          </cell>
          <cell r="D214">
            <v>20.065999999999999</v>
          </cell>
        </row>
        <row r="215">
          <cell r="A215" t="str">
            <v>6955 СОЧНЫЕ Папа может сос п/о мгс1.5*4_А Останкино</v>
          </cell>
          <cell r="D215">
            <v>425.2</v>
          </cell>
        </row>
        <row r="216">
          <cell r="A216" t="str">
            <v>7035 ВЕТЧ.КЛАССИЧЕСКАЯ ПМ п/о 0.35кг 8шт.  ОСТАНКИНО</v>
          </cell>
          <cell r="D216">
            <v>65</v>
          </cell>
        </row>
        <row r="217">
          <cell r="A217" t="str">
            <v>7038 С ГОВЯДИНОЙ ПМ сос п/о мгс 1.5*4  ОСТАНКИНО</v>
          </cell>
          <cell r="D217">
            <v>9.3119999999999994</v>
          </cell>
        </row>
        <row r="218">
          <cell r="A218" t="str">
            <v>7040 С ИНДЕЙКОЙ ПМ сос ц/о в/у 1/270 8шт.  ОСТАНКИНО</v>
          </cell>
          <cell r="D218">
            <v>15</v>
          </cell>
        </row>
        <row r="219">
          <cell r="A219" t="str">
            <v>7045 БЕКОН Папа может с/к с/н в/у 1/250 7 шт ОСТАНКИНО</v>
          </cell>
          <cell r="D219">
            <v>4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15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-3</v>
          </cell>
        </row>
        <row r="222">
          <cell r="A222" t="str">
            <v>БОНУС ДОМАШНИЙ РЕЦЕПТ Коровино 0.5кг 8шт. (6305)</v>
          </cell>
          <cell r="D222">
            <v>6</v>
          </cell>
        </row>
        <row r="223">
          <cell r="A223" t="str">
            <v>БОНУС ДОМАШНИЙ РЕЦЕПТ Коровино вар п/о (5324)</v>
          </cell>
          <cell r="D223">
            <v>3.8610000000000002</v>
          </cell>
        </row>
        <row r="224">
          <cell r="A224" t="str">
            <v>БОНУС СОЧНЫЕ Папа может сос п/о мгс 1.5*4 (6954)  ОСТАНКИНО</v>
          </cell>
          <cell r="D224">
            <v>3.1779999999999999</v>
          </cell>
        </row>
        <row r="225">
          <cell r="A225" t="str">
            <v>БОНУС СОЧНЫЕ сос п/о мгс 0.41кг_UZ (6087)  ОСТАНКИНО</v>
          </cell>
          <cell r="D225">
            <v>29</v>
          </cell>
        </row>
        <row r="226">
          <cell r="A226" t="str">
            <v>БОНУС_ 457  Колбаса Молочная ТМ Особый рецепт ВЕС большой батон  ПОКОМ</v>
          </cell>
          <cell r="D226">
            <v>164.80199999999999</v>
          </cell>
        </row>
        <row r="227">
          <cell r="A227" t="str">
            <v>БОНУС_273  Сосиски Сочинки с сочной грудинкой, МГС 0.4кг,   ПОКОМ</v>
          </cell>
          <cell r="D227">
            <v>2</v>
          </cell>
        </row>
        <row r="228">
          <cell r="A228" t="str">
            <v>БОНУС_302  Сосиски Сочинки по-баварски,  0.4кг, ТМ Стародворье  ПОКОМ</v>
          </cell>
          <cell r="D228">
            <v>233</v>
          </cell>
        </row>
        <row r="229">
          <cell r="A229" t="str">
            <v>БОНУС_319  Колбаса вареная Филейская ТМ Вязанка ТС Классическая, 0,45 кг. ПОКОМ</v>
          </cell>
          <cell r="D229">
            <v>72</v>
          </cell>
        </row>
        <row r="230">
          <cell r="A230" t="str">
            <v>БОНУС_336  Ветчина Сливушка с индейкой ТМ Вязанка. ВЕС  ПОКОМ</v>
          </cell>
          <cell r="D230">
            <v>20.919</v>
          </cell>
        </row>
        <row r="231">
          <cell r="A231" t="str">
            <v>БОНУС_Готовые чебупели сочные с мясом ТМ Горячая штучка  0,3кг зам    ПОКОМ</v>
          </cell>
          <cell r="D231">
            <v>148</v>
          </cell>
        </row>
        <row r="232">
          <cell r="A232" t="str">
            <v>БОНУС_Сосиски Вязанка Сливочные, Вязанка амицел МГС, 0.45кг, ПОКОМ</v>
          </cell>
          <cell r="D232">
            <v>36</v>
          </cell>
        </row>
        <row r="233">
          <cell r="A233" t="str">
            <v>Бутербродная вареная 0,47 кг шт.  СПК</v>
          </cell>
          <cell r="D233">
            <v>16</v>
          </cell>
        </row>
        <row r="234">
          <cell r="A234" t="str">
            <v>Вацлавская п/к (черева) 390 гр.шт. термоус.пак  СПК</v>
          </cell>
          <cell r="D234">
            <v>2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153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387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517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28</v>
          </cell>
        </row>
        <row r="239">
          <cell r="A239" t="str">
            <v>Дельгаро с/в "Эликатессе" 140 гр.шт.  СПК</v>
          </cell>
          <cell r="D239">
            <v>9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-5</v>
          </cell>
        </row>
        <row r="241">
          <cell r="A241" t="str">
            <v>Докторская вареная в/с  СПК</v>
          </cell>
          <cell r="D241">
            <v>-1.232</v>
          </cell>
        </row>
        <row r="242">
          <cell r="A242" t="str">
            <v>Докторская вареная в/с 0,47 кг шт.  СПК</v>
          </cell>
          <cell r="D242">
            <v>7</v>
          </cell>
        </row>
        <row r="243">
          <cell r="A243" t="str">
            <v>Докторская вареная термоус.пак. "Высокий вкус"  СПК</v>
          </cell>
          <cell r="D243">
            <v>-2.605</v>
          </cell>
        </row>
        <row r="244">
          <cell r="A244" t="str">
            <v>ЖАР-ладушки с клубникой и вишней ТМ Стародворье 0,2 кг ПОКОМ</v>
          </cell>
          <cell r="D244">
            <v>11</v>
          </cell>
        </row>
        <row r="245">
          <cell r="A245" t="str">
            <v>ЖАР-ладушки с мясом 0,2кг ТМ Стародворье  ПОКОМ</v>
          </cell>
          <cell r="D245">
            <v>102</v>
          </cell>
        </row>
        <row r="246">
          <cell r="A246" t="str">
            <v>ЖАР-ладушки с яблоком и грушей ТМ Стародворье 0,2 кг. ПОКОМ</v>
          </cell>
          <cell r="D246">
            <v>5</v>
          </cell>
        </row>
        <row r="247">
          <cell r="A247" t="str">
            <v>Карбонад Юбилейный термоус.пак.  СПК</v>
          </cell>
          <cell r="D247">
            <v>-4.2000000000000003E-2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105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111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53</v>
          </cell>
        </row>
        <row r="251">
          <cell r="A251" t="str">
            <v>Круггетсы с сырным соусом ТМ Горячая штучка 0,25 кг зам  ПОКОМ</v>
          </cell>
          <cell r="D251">
            <v>245</v>
          </cell>
        </row>
        <row r="252">
          <cell r="A252" t="str">
            <v>Круггетсы сочные ТМ Горячая штучка ТС Круггетсы 0,25 кг зам  ПОКОМ</v>
          </cell>
          <cell r="D252">
            <v>233</v>
          </cell>
        </row>
        <row r="253">
          <cell r="A253" t="str">
            <v>Ла Фаворте с/в "Эликатессе" 140 гр.шт.  СПК</v>
          </cell>
          <cell r="D253">
            <v>-2</v>
          </cell>
        </row>
        <row r="254">
          <cell r="A254" t="str">
            <v>Ливерная Печеночная "Просто выгодно" 0,3 кг.шт.  СПК</v>
          </cell>
          <cell r="D254">
            <v>-2</v>
          </cell>
        </row>
        <row r="255">
          <cell r="A255" t="str">
            <v>Любительская вареная термоус.пак. "Высокий вкус"  СПК</v>
          </cell>
          <cell r="D255">
            <v>-10.382</v>
          </cell>
        </row>
        <row r="256">
          <cell r="A256" t="str">
            <v>Мини-пицца Владимирский стандарт с ветчиной и грибами 0,25кг ТМ Владимирский стандарт  ПОКОМ</v>
          </cell>
          <cell r="D256">
            <v>5</v>
          </cell>
        </row>
        <row r="257">
          <cell r="A257" t="str">
            <v>Мини-сосиски в тесте 3,7кг ВЕС заморож. ТМ Зареченские  ПОКОМ</v>
          </cell>
          <cell r="D257">
            <v>92.5</v>
          </cell>
        </row>
        <row r="258">
          <cell r="A258" t="str">
            <v>Мини-чебуречки с мясом ВЕС 5,5кг ТМ Зареченские  ПОКОМ</v>
          </cell>
          <cell r="D258">
            <v>38.5</v>
          </cell>
        </row>
        <row r="259">
          <cell r="A259" t="str">
            <v>Мини-шарики с курочкой и сыром ТМ Зареченские ВЕС  ПОКОМ</v>
          </cell>
          <cell r="D259">
            <v>60</v>
          </cell>
        </row>
        <row r="260">
          <cell r="A260" t="str">
            <v>Наггетсы из печи 0,25кг ТМ Вязанка ТС Няняггетсы Сливушки замор.  ПОКОМ</v>
          </cell>
          <cell r="D260">
            <v>449</v>
          </cell>
        </row>
        <row r="261">
          <cell r="A261" t="str">
            <v>Наггетсы Нагетосы Сочная курочка ТМ Горячая штучка 0,25 кг зам  ПОКОМ</v>
          </cell>
          <cell r="D261">
            <v>227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398</v>
          </cell>
        </row>
        <row r="263">
          <cell r="A263" t="str">
            <v>Наггетсы с куриным филе и сыром ТМ Вязанка 0,25 кг ПОКОМ</v>
          </cell>
          <cell r="D263">
            <v>18</v>
          </cell>
        </row>
        <row r="264">
          <cell r="A264" t="str">
            <v>Наггетсы Хрустящие 0,3кг ТМ Зареченские  ПОКОМ</v>
          </cell>
          <cell r="D264">
            <v>30</v>
          </cell>
        </row>
        <row r="265">
          <cell r="A265" t="str">
            <v>Наггетсы Хрустящие ТМ Зареченские. ВЕС ПОКОМ</v>
          </cell>
          <cell r="D265">
            <v>174</v>
          </cell>
        </row>
        <row r="266">
          <cell r="A266" t="str">
            <v>Оригинальная с перцем с/к  СПК</v>
          </cell>
          <cell r="D266">
            <v>4.3719999999999999</v>
          </cell>
        </row>
        <row r="267">
          <cell r="A267" t="str">
            <v>Паштет печеночный 140 гр.шт.  СПК</v>
          </cell>
          <cell r="D267">
            <v>4</v>
          </cell>
        </row>
        <row r="268">
          <cell r="A268" t="str">
            <v>Пельмени Бигбули #МЕГАВКУСИЩЕ с сочной грудинкой 0,43 кг  ПОКОМ</v>
          </cell>
          <cell r="D268">
            <v>1</v>
          </cell>
        </row>
        <row r="269">
          <cell r="A269" t="str">
            <v>Пельмени Бигбули #МЕГАВКУСИЩЕ с сочной грудинкой 0,9 кг  ПОКОМ</v>
          </cell>
          <cell r="D269">
            <v>21</v>
          </cell>
        </row>
        <row r="270">
          <cell r="A270" t="str">
            <v>Пельмени Бигбули #МЕГАВКУСИЩЕ с сочной грудинкой ТМ Горячая штучка 0,4 кг. ПОКОМ</v>
          </cell>
          <cell r="D270">
            <v>37</v>
          </cell>
        </row>
        <row r="271">
          <cell r="A271" t="str">
            <v>Пельмени Бигбули #МЕГАВКУСИЩЕ с сочной грудинкой ТМ Горячая штучка 0,7 кг. ПОКОМ</v>
          </cell>
          <cell r="D271">
            <v>45</v>
          </cell>
        </row>
        <row r="272">
          <cell r="A272" t="str">
            <v>Пельмени Бигбули с мясом ТМ Горячая штучка. флоу-пак сфера 0,4 кг. ПОКОМ</v>
          </cell>
          <cell r="D272">
            <v>45</v>
          </cell>
        </row>
        <row r="273">
          <cell r="A273" t="str">
            <v>Пельмени Бигбули с мясом ТМ Горячая штучка. флоу-пак сфера 0,7 кг ПОКОМ</v>
          </cell>
          <cell r="D273">
            <v>107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40</v>
          </cell>
        </row>
        <row r="275">
          <cell r="A275" t="str">
            <v>Пельмени Бигбули со сливочным маслом ТМ Горячая штучка, флоу-пак сфера 0,4. ПОКОМ</v>
          </cell>
          <cell r="D275">
            <v>26</v>
          </cell>
        </row>
        <row r="276">
          <cell r="A276" t="str">
            <v>Пельмени Бигбули со сливочным маслом ТМ Горячая штучка, флоу-пак сфера 0,7. ПОКОМ</v>
          </cell>
          <cell r="D276">
            <v>55</v>
          </cell>
        </row>
        <row r="277">
          <cell r="A277" t="str">
            <v>Пельмени Бульмени по-сибирски с говядиной и свининой ТМ Горячая штучка 0,8 кг ПОКОМ</v>
          </cell>
          <cell r="D277">
            <v>21</v>
          </cell>
        </row>
        <row r="278">
          <cell r="A278" t="str">
            <v>Пельмени Бульмени с говядиной и свининой Горячая шт. 0,9 кг  ПОКОМ</v>
          </cell>
          <cell r="D278">
            <v>3</v>
          </cell>
        </row>
        <row r="279">
          <cell r="A279" t="str">
            <v>Пельмени Бульмени с говядиной и свининой Наваристые 2,7кг Горячая штучка ВЕС  ПОКОМ</v>
          </cell>
          <cell r="D279">
            <v>35.1</v>
          </cell>
        </row>
        <row r="280">
          <cell r="A280" t="str">
            <v>Пельмени Бульмени с говядиной и свининой Наваристые 5кг Горячая штучка ВЕС  ПОКОМ</v>
          </cell>
          <cell r="D280">
            <v>282.7</v>
          </cell>
        </row>
        <row r="281">
          <cell r="A281" t="str">
            <v>Пельмени Бульмени с говядиной и свининой ТМ Горячая штучка. флоу-пак сфера 0,4 кг ПОКОМ</v>
          </cell>
          <cell r="D281">
            <v>328</v>
          </cell>
        </row>
        <row r="282">
          <cell r="A282" t="str">
            <v>Пельмени Бульмени с говядиной и свининой ТМ Горячая штучка. флоу-пак сфера 0,7 кг ПОКОМ</v>
          </cell>
          <cell r="D282">
            <v>295</v>
          </cell>
        </row>
        <row r="283">
          <cell r="A283" t="str">
            <v>Пельмени Бульмени со сливочным маслом ТМ Горячая штучка. флоу-пак сфера 0,4 кг. ПОКОМ</v>
          </cell>
          <cell r="D283">
            <v>344</v>
          </cell>
        </row>
        <row r="284">
          <cell r="A284" t="str">
            <v>Пельмени Бульмени со сливочным маслом ТМ Горячая штучка.флоу-пак сфера 0,7 кг. ПОКОМ</v>
          </cell>
          <cell r="D284">
            <v>492</v>
          </cell>
        </row>
        <row r="285">
          <cell r="A285" t="str">
            <v>Пельмени Медвежьи ушки с фермерскими сливками 0,7кг  ПОКОМ</v>
          </cell>
          <cell r="D285">
            <v>29</v>
          </cell>
        </row>
        <row r="286">
          <cell r="A286" t="str">
            <v>Пельмени Медвежьи ушки с фермерской свининой и говядиной Малые 0,7кг  ПОКОМ</v>
          </cell>
          <cell r="D286">
            <v>90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D287">
            <v>27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304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85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86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D291">
            <v>115</v>
          </cell>
        </row>
        <row r="292">
          <cell r="A292" t="str">
            <v>Пельмени Сочные сфера 0,8 кг ТМ Стародворье  ПОКОМ</v>
          </cell>
          <cell r="D292">
            <v>23</v>
          </cell>
        </row>
        <row r="293">
          <cell r="A293" t="str">
            <v>Пипперони с/к "Эликатессе" 0,10 кг.шт.  СПК</v>
          </cell>
          <cell r="D293">
            <v>-1</v>
          </cell>
        </row>
        <row r="294">
          <cell r="A294" t="str">
            <v>Пирожки с мясом 3,7кг ВЕС ТМ Зареченские  ПОКОМ</v>
          </cell>
          <cell r="D294">
            <v>77.7</v>
          </cell>
        </row>
        <row r="295">
          <cell r="A295" t="str">
            <v>Пирожки с яблоком и грушей ВЕС ТМ Зареченские  ПОКОМ</v>
          </cell>
          <cell r="D295">
            <v>3.7</v>
          </cell>
        </row>
        <row r="296">
          <cell r="A296" t="str">
            <v>Ричеза с/к 230 гр.шт.  СПК</v>
          </cell>
          <cell r="D296">
            <v>24</v>
          </cell>
        </row>
        <row r="297">
          <cell r="A297" t="str">
            <v>Сальчетти с/к 230 гр.шт.  СПК</v>
          </cell>
          <cell r="D297">
            <v>32</v>
          </cell>
        </row>
        <row r="298">
          <cell r="A298" t="str">
            <v>Салями с перчиком с/к "КолбасГрад" 160 гр.шт. термоус. пак.  СПК</v>
          </cell>
          <cell r="D298">
            <v>2</v>
          </cell>
        </row>
        <row r="299">
          <cell r="A299" t="str">
            <v>Сардельки "Докторские" (черева) ( в ср.защ.атм.) 1.0 кг. "Высокий вкус"  СПК</v>
          </cell>
          <cell r="D299">
            <v>-1.399</v>
          </cell>
        </row>
        <row r="300">
          <cell r="A300" t="str">
            <v>Сардельки Докторские (черева) 400 гр.шт. (лоток с ср.защ.атм.) "Высокий вкус"  СПК</v>
          </cell>
          <cell r="D300">
            <v>8</v>
          </cell>
        </row>
        <row r="301">
          <cell r="A301" t="str">
            <v>Сардельки из говядины (черева) (в ср.защ.атм.) "Высокий вкус"  СПК</v>
          </cell>
          <cell r="D301">
            <v>14.566000000000001</v>
          </cell>
        </row>
        <row r="302">
          <cell r="A302" t="str">
            <v>Сервелат Европейский в/к, в/с 0,38 кг.шт.термофор.пак  СПК</v>
          </cell>
          <cell r="D302">
            <v>-2</v>
          </cell>
        </row>
        <row r="303">
          <cell r="A303" t="str">
            <v>Сервелат мелкозернистый в/к 0,5 кг.шт. термоус.пак. "Высокий вкус"  СПК</v>
          </cell>
          <cell r="D303">
            <v>10</v>
          </cell>
        </row>
        <row r="304">
          <cell r="A304" t="str">
            <v>Сервелат Финский в/к 0,38 кг.шт. термофор.пак.  СПК</v>
          </cell>
          <cell r="D304">
            <v>3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4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-8</v>
          </cell>
        </row>
        <row r="307">
          <cell r="A307" t="str">
            <v>Сибирская особая с/к 0,235 кг шт.  СПК</v>
          </cell>
          <cell r="D307">
            <v>31</v>
          </cell>
        </row>
        <row r="308">
          <cell r="A308" t="str">
            <v>Сосиски "Баварские" 0,36 кг.шт. вак.упак.  СПК</v>
          </cell>
          <cell r="D308">
            <v>4</v>
          </cell>
        </row>
        <row r="309">
          <cell r="A309" t="str">
            <v>Сосиски "Молочные" 0,36 кг.шт. вак.упак.  СПК</v>
          </cell>
          <cell r="D309">
            <v>2</v>
          </cell>
        </row>
        <row r="310">
          <cell r="A310" t="str">
            <v>Сосиски Мини (коллаген) (лоток с ср.защ.атм.) (для ХОРЕКА)  СПК</v>
          </cell>
          <cell r="D310">
            <v>2.0819999999999999</v>
          </cell>
        </row>
        <row r="311">
          <cell r="A311" t="str">
            <v>Сосиски Мусульманские "Просто выгодно" (в ср.защ.атм.)  СПК</v>
          </cell>
          <cell r="D311">
            <v>8.7750000000000004</v>
          </cell>
        </row>
        <row r="312">
          <cell r="A312" t="str">
            <v>Сосиски Хот-дог подкопченные (лоток с ср.защ.атм.)  СПК</v>
          </cell>
          <cell r="D312">
            <v>1.0660000000000001</v>
          </cell>
        </row>
        <row r="313">
          <cell r="A313" t="str">
            <v>Сочный мегачебурек ТМ Зареченские ВЕС ПОКОМ</v>
          </cell>
          <cell r="D313">
            <v>51.52</v>
          </cell>
        </row>
        <row r="314">
          <cell r="A314" t="str">
            <v>Уши свиные копченые к пиву 0,15кг нар. д/ф шт.  СПК</v>
          </cell>
          <cell r="D314">
            <v>9</v>
          </cell>
        </row>
        <row r="315">
          <cell r="A315" t="str">
            <v>Фестивальная пора с/к 100 гр.шт.нар. (лоток с ср.защ.атм.)  СПК</v>
          </cell>
          <cell r="D315">
            <v>16</v>
          </cell>
        </row>
        <row r="316">
          <cell r="A316" t="str">
            <v>Фестивальная пора с/к 235 гр.шт.  СПК</v>
          </cell>
          <cell r="D316">
            <v>35</v>
          </cell>
        </row>
        <row r="317">
          <cell r="A317" t="str">
            <v>Фуэт с/в "Эликатессе" 160 гр.шт.  СПК</v>
          </cell>
          <cell r="D317">
            <v>3</v>
          </cell>
        </row>
        <row r="318">
          <cell r="A318" t="str">
            <v>Хинкали Классические ТМ Зареченские ВЕС ПОКОМ</v>
          </cell>
          <cell r="D318">
            <v>20</v>
          </cell>
        </row>
        <row r="319">
          <cell r="A319" t="str">
            <v>Хот-догстер ТМ Горячая штучка ТС Хот-Догстер флоу-пак 0,09 кг. ПОКОМ</v>
          </cell>
          <cell r="D319">
            <v>172</v>
          </cell>
        </row>
        <row r="320">
          <cell r="A320" t="str">
            <v>Хотстеры с сыром 0,25кг ТМ Горячая штучка  ПОКОМ</v>
          </cell>
          <cell r="D320">
            <v>169</v>
          </cell>
        </row>
        <row r="321">
          <cell r="A321" t="str">
            <v>Хотстеры ТМ Горячая штучка ТС Хотстеры 0,25 кг зам  ПОКОМ</v>
          </cell>
          <cell r="D321">
            <v>285</v>
          </cell>
        </row>
        <row r="322">
          <cell r="A322" t="str">
            <v>Хрустипай с ветчиной и сыром ТМ Горячая штучка флоу-пак 0,07 кг. ПОКОМ</v>
          </cell>
          <cell r="D322">
            <v>159</v>
          </cell>
        </row>
        <row r="323">
          <cell r="A323" t="str">
            <v>Хрустящие крылышки острые к пиву ТМ Горячая штучка 0,3кг зам  ПОКОМ</v>
          </cell>
          <cell r="D323">
            <v>114</v>
          </cell>
        </row>
        <row r="324">
          <cell r="A324" t="str">
            <v>Хрустящие крылышки ТМ Горячая штучка 0,3 кг зам  ПОКОМ</v>
          </cell>
          <cell r="D324">
            <v>2</v>
          </cell>
        </row>
        <row r="325">
          <cell r="A325" t="str">
            <v>Чебупай сладкая клубника 0,2кг ТМ Горячая штучка  ПОКОМ</v>
          </cell>
          <cell r="D325">
            <v>14</v>
          </cell>
        </row>
        <row r="326">
          <cell r="A326" t="str">
            <v>Чебупели Курочка гриль ТМ Горячая штучка, 0,3 кг зам  ПОКОМ</v>
          </cell>
          <cell r="D326">
            <v>71</v>
          </cell>
        </row>
        <row r="327">
          <cell r="A327" t="str">
            <v>Чебупицца курочка по-итальянски Горячая штучка 0,25 кг зам  ПОКОМ</v>
          </cell>
          <cell r="D327">
            <v>596</v>
          </cell>
        </row>
        <row r="328">
          <cell r="A328" t="str">
            <v>Чебупицца Пепперони ТМ Горячая штучка ТС Чебупицца 0.25кг зам  ПОКОМ</v>
          </cell>
          <cell r="D328">
            <v>617</v>
          </cell>
        </row>
        <row r="329">
          <cell r="A329" t="str">
            <v>Чебуреки сочные ВЕС ТМ Зареченские  ПОКОМ</v>
          </cell>
          <cell r="D329">
            <v>180</v>
          </cell>
        </row>
        <row r="330">
          <cell r="A330" t="str">
            <v>Шпикачки Русские (черева) (в ср.защ.атм.) "Высокий вкус"  СПК</v>
          </cell>
          <cell r="D330">
            <v>-1.9690000000000001</v>
          </cell>
        </row>
        <row r="331">
          <cell r="A331" t="str">
            <v>Эликапреза с/в "Эликатессе" 85 гр.шт. нарезка (лоток с ср.защ.атм.)  СПК</v>
          </cell>
          <cell r="D331">
            <v>5</v>
          </cell>
        </row>
        <row r="332">
          <cell r="A332" t="str">
            <v>Юбилейная с/к 0,235 кг.шт.  СПК</v>
          </cell>
          <cell r="D332">
            <v>38</v>
          </cell>
        </row>
        <row r="333">
          <cell r="A333" t="str">
            <v>Юбилейная с/к термоус.пак.  СПК</v>
          </cell>
          <cell r="D333">
            <v>0.57999999999999996</v>
          </cell>
        </row>
        <row r="334">
          <cell r="A334" t="str">
            <v>Итого</v>
          </cell>
          <cell r="D334">
            <v>36083.373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3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14" sqref="X14"/>
    </sheetView>
  </sheetViews>
  <sheetFormatPr defaultColWidth="10.5" defaultRowHeight="11.45" customHeight="1" outlineLevelRow="1" x14ac:dyDescent="0.2"/>
  <cols>
    <col min="1" max="1" width="56.1640625" style="1" customWidth="1"/>
    <col min="2" max="2" width="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6.6640625" style="5" bestFit="1" customWidth="1"/>
    <col min="11" max="11" width="6.33203125" style="5" bestFit="1" customWidth="1"/>
    <col min="12" max="14" width="6.5" style="5" bestFit="1" customWidth="1"/>
    <col min="15" max="22" width="0.6640625" style="5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30" width="0.6640625" style="5" customWidth="1"/>
    <col min="31" max="34" width="6.6640625" style="5" bestFit="1" customWidth="1"/>
    <col min="35" max="35" width="9.6640625" style="5" customWidth="1"/>
    <col min="36" max="36" width="7.1640625" style="5" customWidth="1"/>
    <col min="37" max="38" width="1.332031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135</v>
      </c>
      <c r="H4" s="10" t="s">
        <v>136</v>
      </c>
      <c r="I4" s="9" t="s">
        <v>137</v>
      </c>
      <c r="J4" s="9" t="s">
        <v>138</v>
      </c>
      <c r="K4" s="9" t="s">
        <v>139</v>
      </c>
      <c r="L4" s="9" t="s">
        <v>140</v>
      </c>
      <c r="M4" s="9" t="s">
        <v>140</v>
      </c>
      <c r="N4" s="9" t="s">
        <v>140</v>
      </c>
      <c r="O4" s="9" t="s">
        <v>140</v>
      </c>
      <c r="P4" s="9" t="s">
        <v>140</v>
      </c>
      <c r="Q4" s="9" t="s">
        <v>140</v>
      </c>
      <c r="R4" s="9" t="s">
        <v>140</v>
      </c>
      <c r="S4" s="11" t="s">
        <v>140</v>
      </c>
      <c r="T4" s="9" t="s">
        <v>141</v>
      </c>
      <c r="U4" s="11" t="s">
        <v>140</v>
      </c>
      <c r="V4" s="11" t="s">
        <v>140</v>
      </c>
      <c r="W4" s="9" t="s">
        <v>137</v>
      </c>
      <c r="X4" s="11" t="s">
        <v>140</v>
      </c>
      <c r="Y4" s="9" t="s">
        <v>142</v>
      </c>
      <c r="Z4" s="11" t="s">
        <v>143</v>
      </c>
      <c r="AA4" s="9" t="s">
        <v>144</v>
      </c>
      <c r="AB4" s="9" t="s">
        <v>145</v>
      </c>
      <c r="AC4" s="9" t="s">
        <v>146</v>
      </c>
      <c r="AD4" s="9" t="s">
        <v>147</v>
      </c>
      <c r="AE4" s="9" t="s">
        <v>137</v>
      </c>
      <c r="AF4" s="9" t="s">
        <v>137</v>
      </c>
      <c r="AG4" s="9" t="s">
        <v>137</v>
      </c>
      <c r="AH4" s="9" t="s">
        <v>148</v>
      </c>
      <c r="AI4" s="9" t="s">
        <v>149</v>
      </c>
      <c r="AJ4" s="11" t="s">
        <v>150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151</v>
      </c>
      <c r="M5" s="15" t="s">
        <v>152</v>
      </c>
      <c r="N5" s="15" t="s">
        <v>153</v>
      </c>
      <c r="X5" s="15" t="s">
        <v>154</v>
      </c>
      <c r="AE5" s="15" t="s">
        <v>155</v>
      </c>
      <c r="AF5" s="15" t="s">
        <v>156</v>
      </c>
      <c r="AG5" s="15" t="s">
        <v>157</v>
      </c>
      <c r="AH5" s="15" t="s">
        <v>151</v>
      </c>
      <c r="AJ5" s="15" t="s">
        <v>154</v>
      </c>
    </row>
    <row r="6" spans="1:38" ht="11.1" customHeight="1" x14ac:dyDescent="0.2">
      <c r="A6" s="6"/>
      <c r="B6" s="6"/>
      <c r="C6" s="3"/>
      <c r="D6" s="3"/>
      <c r="E6" s="12">
        <f>SUM(E7:E156)</f>
        <v>78356.074000000051</v>
      </c>
      <c r="F6" s="12">
        <f>SUM(F7:F156)</f>
        <v>84224.883999999962</v>
      </c>
      <c r="J6" s="12">
        <f>SUM(J7:J156)</f>
        <v>81054.192999999999</v>
      </c>
      <c r="K6" s="12">
        <f t="shared" ref="K6:X6" si="0">SUM(K7:K156)</f>
        <v>-2698.1190000000006</v>
      </c>
      <c r="L6" s="12">
        <f t="shared" si="0"/>
        <v>29090</v>
      </c>
      <c r="M6" s="12">
        <f t="shared" si="0"/>
        <v>22260</v>
      </c>
      <c r="N6" s="12">
        <f t="shared" si="0"/>
        <v>27240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19589.018500000013</v>
      </c>
      <c r="X6" s="12">
        <f t="shared" si="0"/>
        <v>5950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0</v>
      </c>
      <c r="AE6" s="12">
        <f t="shared" ref="AE6" si="5">SUM(AE7:AE156)</f>
        <v>19454.862000000005</v>
      </c>
      <c r="AF6" s="12">
        <f t="shared" ref="AF6" si="6">SUM(AF7:AF156)</f>
        <v>20802.915400000002</v>
      </c>
      <c r="AG6" s="12">
        <f t="shared" ref="AG6" si="7">SUM(AG7:AG156)</f>
        <v>28516.63640000001</v>
      </c>
      <c r="AH6" s="12">
        <f t="shared" ref="AH6" si="8">SUM(AH7:AH156)</f>
        <v>16123.675999999999</v>
      </c>
      <c r="AI6" s="12"/>
      <c r="AJ6" s="12">
        <f t="shared" ref="AJ6" si="9">SUM(AJ7:AJ156)</f>
        <v>3000.1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422.25299999999999</v>
      </c>
      <c r="D7" s="8">
        <v>646.971</v>
      </c>
      <c r="E7" s="8">
        <v>511.94299999999998</v>
      </c>
      <c r="F7" s="8">
        <v>538.54399999999998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529.49300000000005</v>
      </c>
      <c r="K7" s="13">
        <f>E7-J7</f>
        <v>-17.550000000000068</v>
      </c>
      <c r="L7" s="13">
        <f>VLOOKUP(A:A,[1]TDSheet!$A:$M,13,0)</f>
        <v>100</v>
      </c>
      <c r="M7" s="13">
        <f>VLOOKUP(A:A,[1]TDSheet!$A:$V,22,0)</f>
        <v>250</v>
      </c>
      <c r="N7" s="13">
        <f>VLOOKUP(A:A,[1]TDSheet!$A:$X,24,0)</f>
        <v>200</v>
      </c>
      <c r="O7" s="13"/>
      <c r="P7" s="13"/>
      <c r="Q7" s="13"/>
      <c r="R7" s="13"/>
      <c r="S7" s="13"/>
      <c r="T7" s="13"/>
      <c r="U7" s="13"/>
      <c r="V7" s="13"/>
      <c r="W7" s="13">
        <f>E7/4</f>
        <v>127.98575</v>
      </c>
      <c r="X7" s="16"/>
      <c r="Y7" s="17">
        <f>(F7+L7+M7+N7+X7)/W7</f>
        <v>8.5051968676200271</v>
      </c>
      <c r="Z7" s="13">
        <f>F7/W7</f>
        <v>4.2078434513217289</v>
      </c>
      <c r="AA7" s="13"/>
      <c r="AB7" s="13"/>
      <c r="AC7" s="13"/>
      <c r="AD7" s="13"/>
      <c r="AE7" s="13">
        <f>VLOOKUP(A:A,[1]TDSheet!$A:$AE,31,0)</f>
        <v>91.906800000000004</v>
      </c>
      <c r="AF7" s="13">
        <f>VLOOKUP(A:A,[1]TDSheet!$A:$AF,32,0)</f>
        <v>116.82239999999999</v>
      </c>
      <c r="AG7" s="13">
        <f>VLOOKUP(A:A,[1]TDSheet!$A:$AG,33,0)</f>
        <v>186.57599999999999</v>
      </c>
      <c r="AH7" s="13">
        <f>VLOOKUP(A:A,[3]TDSheet!$A:$D,4,0)</f>
        <v>30.722000000000001</v>
      </c>
      <c r="AI7" s="13">
        <f>VLOOKUP(A:A,[1]TDSheet!$A:$AI,35,0)</f>
        <v>0</v>
      </c>
      <c r="AJ7" s="13">
        <f>X7*H7</f>
        <v>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326.18599999999998</v>
      </c>
      <c r="D8" s="8">
        <v>499.21100000000001</v>
      </c>
      <c r="E8" s="8">
        <v>464.89600000000002</v>
      </c>
      <c r="F8" s="8">
        <v>351.29899999999998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426.35700000000003</v>
      </c>
      <c r="K8" s="13">
        <f t="shared" ref="K8:K71" si="10">E8-J8</f>
        <v>38.538999999999987</v>
      </c>
      <c r="L8" s="13">
        <f>VLOOKUP(A:A,[1]TDSheet!$A:$M,13,0)</f>
        <v>200</v>
      </c>
      <c r="M8" s="13">
        <f>VLOOKUP(A:A,[1]TDSheet!$A:$V,22,0)</f>
        <v>160</v>
      </c>
      <c r="N8" s="13">
        <f>VLOOKUP(A:A,[1]TDSheet!$A:$X,24,0)</f>
        <v>180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E8/4</f>
        <v>116.224</v>
      </c>
      <c r="X8" s="16"/>
      <c r="Y8" s="17">
        <f t="shared" ref="Y8:Y71" si="12">(F8+L8+M8+N8+X8)/W8</f>
        <v>7.6688033452643172</v>
      </c>
      <c r="Z8" s="13">
        <f t="shared" ref="Z8:Z71" si="13">F8/W8</f>
        <v>3.0226029047356824</v>
      </c>
      <c r="AA8" s="13"/>
      <c r="AB8" s="13"/>
      <c r="AC8" s="13"/>
      <c r="AD8" s="13"/>
      <c r="AE8" s="13">
        <f>VLOOKUP(A:A,[1]TDSheet!$A:$AE,31,0)</f>
        <v>105.0596</v>
      </c>
      <c r="AF8" s="13">
        <f>VLOOKUP(A:A,[1]TDSheet!$A:$AF,32,0)</f>
        <v>93.479600000000005</v>
      </c>
      <c r="AG8" s="13">
        <f>VLOOKUP(A:A,[1]TDSheet!$A:$AG,33,0)</f>
        <v>116.38979999999999</v>
      </c>
      <c r="AH8" s="13">
        <f>VLOOKUP(A:A,[3]TDSheet!$A:$D,4,0)</f>
        <v>97.832999999999998</v>
      </c>
      <c r="AI8" s="13">
        <f>VLOOKUP(A:A,[1]TDSheet!$A:$AI,35,0)</f>
        <v>0</v>
      </c>
      <c r="AJ8" s="13">
        <f t="shared" ref="AJ8:AJ71" si="14">X8*H8</f>
        <v>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1212.6500000000001</v>
      </c>
      <c r="D9" s="8">
        <v>1270.2280000000001</v>
      </c>
      <c r="E9" s="8">
        <v>1192.9090000000001</v>
      </c>
      <c r="F9" s="8">
        <v>1263.3230000000001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1157.7650000000001</v>
      </c>
      <c r="K9" s="13">
        <f t="shared" si="10"/>
        <v>35.144000000000005</v>
      </c>
      <c r="L9" s="13">
        <f>VLOOKUP(A:A,[1]TDSheet!$A:$M,13,0)</f>
        <v>600</v>
      </c>
      <c r="M9" s="13">
        <f>VLOOKUP(A:A,[1]TDSheet!$A:$V,22,0)</f>
        <v>350</v>
      </c>
      <c r="N9" s="13">
        <f>VLOOKUP(A:A,[1]TDSheet!$A:$X,24,0)</f>
        <v>450</v>
      </c>
      <c r="O9" s="13"/>
      <c r="P9" s="13"/>
      <c r="Q9" s="13"/>
      <c r="R9" s="13"/>
      <c r="S9" s="13"/>
      <c r="T9" s="13"/>
      <c r="U9" s="13"/>
      <c r="V9" s="13"/>
      <c r="W9" s="13">
        <f t="shared" si="11"/>
        <v>298.22725000000003</v>
      </c>
      <c r="X9" s="16"/>
      <c r="Y9" s="17">
        <f t="shared" si="12"/>
        <v>8.9305152362837408</v>
      </c>
      <c r="Z9" s="13">
        <f t="shared" si="13"/>
        <v>4.2361085380360111</v>
      </c>
      <c r="AA9" s="13"/>
      <c r="AB9" s="13"/>
      <c r="AC9" s="13"/>
      <c r="AD9" s="13"/>
      <c r="AE9" s="13">
        <f>VLOOKUP(A:A,[1]TDSheet!$A:$AE,31,0)</f>
        <v>314.57779999999997</v>
      </c>
      <c r="AF9" s="13">
        <f>VLOOKUP(A:A,[1]TDSheet!$A:$AF,32,0)</f>
        <v>320.16039999999998</v>
      </c>
      <c r="AG9" s="13">
        <f>VLOOKUP(A:A,[1]TDSheet!$A:$AG,33,0)</f>
        <v>341.23599999999999</v>
      </c>
      <c r="AH9" s="13">
        <f>VLOOKUP(A:A,[3]TDSheet!$A:$D,4,0)</f>
        <v>181.56399999999999</v>
      </c>
      <c r="AI9" s="13" t="str">
        <f>VLOOKUP(A:A,[1]TDSheet!$A:$AI,35,0)</f>
        <v>проддек</v>
      </c>
      <c r="AJ9" s="13">
        <f t="shared" si="14"/>
        <v>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12</v>
      </c>
      <c r="C10" s="8">
        <v>1163</v>
      </c>
      <c r="D10" s="8">
        <v>2177</v>
      </c>
      <c r="E10" s="8">
        <v>1814</v>
      </c>
      <c r="F10" s="8">
        <v>1484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1892</v>
      </c>
      <c r="K10" s="13">
        <f t="shared" si="10"/>
        <v>-78</v>
      </c>
      <c r="L10" s="13">
        <f>VLOOKUP(A:A,[1]TDSheet!$A:$M,13,0)</f>
        <v>700</v>
      </c>
      <c r="M10" s="13">
        <f>VLOOKUP(A:A,[1]TDSheet!$A:$V,22,0)</f>
        <v>800</v>
      </c>
      <c r="N10" s="13">
        <f>VLOOKUP(A:A,[1]TDSheet!$A:$X,24,0)</f>
        <v>700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453.5</v>
      </c>
      <c r="X10" s="16"/>
      <c r="Y10" s="17">
        <f t="shared" si="12"/>
        <v>8.1234840132304296</v>
      </c>
      <c r="Z10" s="13">
        <f t="shared" si="13"/>
        <v>3.2723263506063947</v>
      </c>
      <c r="AA10" s="13"/>
      <c r="AB10" s="13"/>
      <c r="AC10" s="13"/>
      <c r="AD10" s="13"/>
      <c r="AE10" s="13">
        <f>VLOOKUP(A:A,[1]TDSheet!$A:$AE,31,0)</f>
        <v>403.6</v>
      </c>
      <c r="AF10" s="13">
        <f>VLOOKUP(A:A,[1]TDSheet!$A:$AF,32,0)</f>
        <v>457.4</v>
      </c>
      <c r="AG10" s="13">
        <f>VLOOKUP(A:A,[1]TDSheet!$A:$AG,33,0)</f>
        <v>681.6</v>
      </c>
      <c r="AH10" s="13">
        <f>VLOOKUP(A:A,[3]TDSheet!$A:$D,4,0)</f>
        <v>308</v>
      </c>
      <c r="AI10" s="13" t="str">
        <f>VLOOKUP(A:A,[1]TDSheet!$A:$AI,35,0)</f>
        <v>проддек</v>
      </c>
      <c r="AJ10" s="13">
        <f t="shared" si="14"/>
        <v>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12</v>
      </c>
      <c r="C11" s="8">
        <v>2006</v>
      </c>
      <c r="D11" s="8">
        <v>3223</v>
      </c>
      <c r="E11" s="8">
        <v>2466</v>
      </c>
      <c r="F11" s="8">
        <v>2709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2530</v>
      </c>
      <c r="K11" s="13">
        <f t="shared" si="10"/>
        <v>-64</v>
      </c>
      <c r="L11" s="13">
        <f>VLOOKUP(A:A,[1]TDSheet!$A:$M,13,0)</f>
        <v>1000</v>
      </c>
      <c r="M11" s="13">
        <f>VLOOKUP(A:A,[1]TDSheet!$A:$V,22,0)</f>
        <v>800</v>
      </c>
      <c r="N11" s="13">
        <f>VLOOKUP(A:A,[1]TDSheet!$A:$X,24,0)</f>
        <v>1000</v>
      </c>
      <c r="O11" s="13"/>
      <c r="P11" s="13"/>
      <c r="Q11" s="13"/>
      <c r="R11" s="13"/>
      <c r="S11" s="13"/>
      <c r="T11" s="13"/>
      <c r="U11" s="13"/>
      <c r="V11" s="13"/>
      <c r="W11" s="13">
        <f t="shared" si="11"/>
        <v>616.5</v>
      </c>
      <c r="X11" s="16"/>
      <c r="Y11" s="17">
        <f t="shared" si="12"/>
        <v>8.935928629359287</v>
      </c>
      <c r="Z11" s="13">
        <f t="shared" si="13"/>
        <v>4.3941605839416056</v>
      </c>
      <c r="AA11" s="13"/>
      <c r="AB11" s="13"/>
      <c r="AC11" s="13"/>
      <c r="AD11" s="13"/>
      <c r="AE11" s="13">
        <f>VLOOKUP(A:A,[1]TDSheet!$A:$AE,31,0)</f>
        <v>647.4</v>
      </c>
      <c r="AF11" s="13">
        <f>VLOOKUP(A:A,[1]TDSheet!$A:$AF,32,0)</f>
        <v>675.8</v>
      </c>
      <c r="AG11" s="13">
        <f>VLOOKUP(A:A,[1]TDSheet!$A:$AG,33,0)</f>
        <v>795.2</v>
      </c>
      <c r="AH11" s="13">
        <f>VLOOKUP(A:A,[3]TDSheet!$A:$D,4,0)</f>
        <v>376</v>
      </c>
      <c r="AI11" s="13" t="str">
        <f>VLOOKUP(A:A,[1]TDSheet!$A:$AI,35,0)</f>
        <v>проддек</v>
      </c>
      <c r="AJ11" s="13">
        <f t="shared" si="14"/>
        <v>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12</v>
      </c>
      <c r="C12" s="8">
        <v>1705</v>
      </c>
      <c r="D12" s="8">
        <v>90306</v>
      </c>
      <c r="E12" s="18">
        <v>2573</v>
      </c>
      <c r="F12" s="18">
        <v>1758</v>
      </c>
      <c r="G12" s="1" t="str">
        <f>VLOOKUP(A:A,[1]TDSheet!$A:$G,7,0)</f>
        <v>акк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2548</v>
      </c>
      <c r="K12" s="13">
        <f t="shared" si="10"/>
        <v>25</v>
      </c>
      <c r="L12" s="13">
        <f>VLOOKUP(A:A,[1]TDSheet!$A:$M,13,0)</f>
        <v>1000</v>
      </c>
      <c r="M12" s="13">
        <f>VLOOKUP(A:A,[1]TDSheet!$A:$V,22,0)</f>
        <v>1500</v>
      </c>
      <c r="N12" s="13">
        <f>VLOOKUP(A:A,[1]TDSheet!$A:$X,24,0)</f>
        <v>1000</v>
      </c>
      <c r="O12" s="13"/>
      <c r="P12" s="13"/>
      <c r="Q12" s="13"/>
      <c r="R12" s="13"/>
      <c r="S12" s="13"/>
      <c r="T12" s="13"/>
      <c r="U12" s="13"/>
      <c r="V12" s="13"/>
      <c r="W12" s="13">
        <f t="shared" si="11"/>
        <v>643.25</v>
      </c>
      <c r="X12" s="16">
        <v>600</v>
      </c>
      <c r="Y12" s="17">
        <f t="shared" si="12"/>
        <v>9.1068791294209088</v>
      </c>
      <c r="Z12" s="13">
        <f t="shared" si="13"/>
        <v>2.7329965021375826</v>
      </c>
      <c r="AA12" s="13"/>
      <c r="AB12" s="13"/>
      <c r="AC12" s="13"/>
      <c r="AD12" s="13"/>
      <c r="AE12" s="13">
        <f>VLOOKUP(A:A,[1]TDSheet!$A:$AE,31,0)</f>
        <v>562.79999999999995</v>
      </c>
      <c r="AF12" s="13">
        <f>VLOOKUP(A:A,[1]TDSheet!$A:$AF,32,0)</f>
        <v>620.4</v>
      </c>
      <c r="AG12" s="13">
        <f>VLOOKUP(A:A,[1]TDSheet!$A:$AG,33,0)</f>
        <v>769</v>
      </c>
      <c r="AH12" s="13">
        <f>VLOOKUP(A:A,[3]TDSheet!$A:$D,4,0)</f>
        <v>526</v>
      </c>
      <c r="AI12" s="13">
        <f>VLOOKUP(A:A,[1]TDSheet!$A:$AI,35,0)</f>
        <v>0</v>
      </c>
      <c r="AJ12" s="13">
        <f t="shared" si="14"/>
        <v>270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12</v>
      </c>
      <c r="C13" s="8">
        <v>21</v>
      </c>
      <c r="D13" s="8">
        <v>40</v>
      </c>
      <c r="E13" s="8">
        <v>43</v>
      </c>
      <c r="F13" s="8">
        <v>18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61</v>
      </c>
      <c r="K13" s="13">
        <f t="shared" si="10"/>
        <v>-18</v>
      </c>
      <c r="L13" s="13">
        <f>VLOOKUP(A:A,[1]TDSheet!$A:$M,13,0)</f>
        <v>0</v>
      </c>
      <c r="M13" s="13">
        <f>VLOOKUP(A:A,[1]TDSheet!$A:$V,22,0)</f>
        <v>0</v>
      </c>
      <c r="N13" s="13">
        <f>VLOOKUP(A:A,[1]TDSheet!$A:$X,24,0)</f>
        <v>10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10.75</v>
      </c>
      <c r="X13" s="16">
        <v>40</v>
      </c>
      <c r="Y13" s="17">
        <f t="shared" si="12"/>
        <v>6.3255813953488369</v>
      </c>
      <c r="Z13" s="13">
        <f t="shared" si="13"/>
        <v>1.6744186046511629</v>
      </c>
      <c r="AA13" s="13"/>
      <c r="AB13" s="13"/>
      <c r="AC13" s="13"/>
      <c r="AD13" s="13"/>
      <c r="AE13" s="13">
        <f>VLOOKUP(A:A,[1]TDSheet!$A:$AE,31,0)</f>
        <v>6.2</v>
      </c>
      <c r="AF13" s="13">
        <f>VLOOKUP(A:A,[1]TDSheet!$A:$AF,32,0)</f>
        <v>5</v>
      </c>
      <c r="AG13" s="13">
        <f>VLOOKUP(A:A,[1]TDSheet!$A:$AG,33,0)</f>
        <v>11.8</v>
      </c>
      <c r="AH13" s="13">
        <f>VLOOKUP(A:A,[3]TDSheet!$A:$D,4,0)</f>
        <v>22</v>
      </c>
      <c r="AI13" s="13">
        <f>VLOOKUP(A:A,[1]TDSheet!$A:$AI,35,0)</f>
        <v>0</v>
      </c>
      <c r="AJ13" s="13">
        <f t="shared" si="14"/>
        <v>16</v>
      </c>
      <c r="AK13" s="13"/>
      <c r="AL13" s="13"/>
    </row>
    <row r="14" spans="1:38" s="1" customFormat="1" ht="21.95" customHeight="1" outlineLevel="1" x14ac:dyDescent="0.2">
      <c r="A14" s="7" t="s">
        <v>17</v>
      </c>
      <c r="B14" s="7" t="s">
        <v>12</v>
      </c>
      <c r="C14" s="8">
        <v>497</v>
      </c>
      <c r="D14" s="8">
        <v>315</v>
      </c>
      <c r="E14" s="8">
        <v>241</v>
      </c>
      <c r="F14" s="8">
        <v>561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255</v>
      </c>
      <c r="K14" s="13">
        <f t="shared" si="10"/>
        <v>-14</v>
      </c>
      <c r="L14" s="13">
        <f>VLOOKUP(A:A,[1]TDSheet!$A:$M,13,0)</f>
        <v>200</v>
      </c>
      <c r="M14" s="13">
        <f>VLOOKUP(A:A,[1]TDSheet!$A:$V,22,0)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11"/>
        <v>60.25</v>
      </c>
      <c r="X14" s="16"/>
      <c r="Y14" s="17">
        <f t="shared" si="12"/>
        <v>12.630705394190871</v>
      </c>
      <c r="Z14" s="13">
        <f t="shared" si="13"/>
        <v>9.3112033195020754</v>
      </c>
      <c r="AA14" s="13"/>
      <c r="AB14" s="13"/>
      <c r="AC14" s="13"/>
      <c r="AD14" s="13"/>
      <c r="AE14" s="13">
        <f>VLOOKUP(A:A,[1]TDSheet!$A:$AE,31,0)</f>
        <v>54.6</v>
      </c>
      <c r="AF14" s="13">
        <f>VLOOKUP(A:A,[1]TDSheet!$A:$AF,32,0)</f>
        <v>57.8</v>
      </c>
      <c r="AG14" s="13">
        <f>VLOOKUP(A:A,[1]TDSheet!$A:$AG,33,0)</f>
        <v>134.80000000000001</v>
      </c>
      <c r="AH14" s="13">
        <f>VLOOKUP(A:A,[3]TDSheet!$A:$D,4,0)</f>
        <v>66</v>
      </c>
      <c r="AI14" s="13">
        <f>VLOOKUP(A:A,[1]TDSheet!$A:$AI,35,0)</f>
        <v>0</v>
      </c>
      <c r="AJ14" s="13">
        <f t="shared" si="14"/>
        <v>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12</v>
      </c>
      <c r="C15" s="8">
        <v>242</v>
      </c>
      <c r="D15" s="8">
        <v>184</v>
      </c>
      <c r="E15" s="8">
        <v>147</v>
      </c>
      <c r="F15" s="8">
        <v>277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169</v>
      </c>
      <c r="K15" s="13">
        <f t="shared" si="10"/>
        <v>-22</v>
      </c>
      <c r="L15" s="13">
        <f>VLOOKUP(A:A,[1]TDSheet!$A:$M,13,0)</f>
        <v>120</v>
      </c>
      <c r="M15" s="13">
        <f>VLOOKUP(A:A,[1]TDSheet!$A:$V,22,0)</f>
        <v>0</v>
      </c>
      <c r="N15" s="13">
        <f>VLOOKUP(A:A,[1]TDSheet!$A:$X,24,0)</f>
        <v>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36.75</v>
      </c>
      <c r="X15" s="16"/>
      <c r="Y15" s="17">
        <f t="shared" si="12"/>
        <v>10.802721088435375</v>
      </c>
      <c r="Z15" s="13">
        <f t="shared" si="13"/>
        <v>7.5374149659863949</v>
      </c>
      <c r="AA15" s="13"/>
      <c r="AB15" s="13"/>
      <c r="AC15" s="13"/>
      <c r="AD15" s="13"/>
      <c r="AE15" s="13">
        <f>VLOOKUP(A:A,[1]TDSheet!$A:$AE,31,0)</f>
        <v>64.599999999999994</v>
      </c>
      <c r="AF15" s="13">
        <f>VLOOKUP(A:A,[1]TDSheet!$A:$AF,32,0)</f>
        <v>49.6</v>
      </c>
      <c r="AG15" s="13">
        <f>VLOOKUP(A:A,[1]TDSheet!$A:$AG,33,0)</f>
        <v>52.2</v>
      </c>
      <c r="AH15" s="13">
        <f>VLOOKUP(A:A,[3]TDSheet!$A:$D,4,0)</f>
        <v>42</v>
      </c>
      <c r="AI15" s="13" t="str">
        <f>VLOOKUP(A:A,[1]TDSheet!$A:$AI,35,0)</f>
        <v>увел</v>
      </c>
      <c r="AJ15" s="13">
        <f t="shared" si="14"/>
        <v>0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12</v>
      </c>
      <c r="C16" s="8">
        <v>3629</v>
      </c>
      <c r="D16" s="8">
        <v>547</v>
      </c>
      <c r="E16" s="8">
        <v>1195</v>
      </c>
      <c r="F16" s="8">
        <v>2956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1270</v>
      </c>
      <c r="K16" s="13">
        <f t="shared" si="10"/>
        <v>-75</v>
      </c>
      <c r="L16" s="13">
        <f>VLOOKUP(A:A,[1]TDSheet!$A:$M,13,0)</f>
        <v>500</v>
      </c>
      <c r="M16" s="13">
        <f>VLOOKUP(A:A,[1]TDSheet!$A:$V,22,0)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298.75</v>
      </c>
      <c r="X16" s="16"/>
      <c r="Y16" s="17">
        <f t="shared" si="12"/>
        <v>11.568200836820084</v>
      </c>
      <c r="Z16" s="13">
        <f t="shared" si="13"/>
        <v>9.8945606694560677</v>
      </c>
      <c r="AA16" s="13"/>
      <c r="AB16" s="13"/>
      <c r="AC16" s="13"/>
      <c r="AD16" s="13"/>
      <c r="AE16" s="13">
        <f>VLOOKUP(A:A,[1]TDSheet!$A:$AE,31,0)</f>
        <v>293.2</v>
      </c>
      <c r="AF16" s="13">
        <f>VLOOKUP(A:A,[1]TDSheet!$A:$AF,32,0)</f>
        <v>327.39999999999998</v>
      </c>
      <c r="AG16" s="13">
        <f>VLOOKUP(A:A,[1]TDSheet!$A:$AG,33,0)</f>
        <v>585.79999999999995</v>
      </c>
      <c r="AH16" s="13">
        <f>VLOOKUP(A:A,[3]TDSheet!$A:$D,4,0)</f>
        <v>286</v>
      </c>
      <c r="AI16" s="13">
        <f>VLOOKUP(A:A,[1]TDSheet!$A:$AI,35,0)</f>
        <v>0</v>
      </c>
      <c r="AJ16" s="13">
        <f t="shared" si="14"/>
        <v>0</v>
      </c>
      <c r="AK16" s="13"/>
      <c r="AL16" s="13"/>
    </row>
    <row r="17" spans="1:38" s="1" customFormat="1" ht="21.95" customHeight="1" outlineLevel="1" x14ac:dyDescent="0.2">
      <c r="A17" s="7" t="s">
        <v>20</v>
      </c>
      <c r="B17" s="7" t="s">
        <v>12</v>
      </c>
      <c r="C17" s="8">
        <v>399</v>
      </c>
      <c r="D17" s="8">
        <v>362</v>
      </c>
      <c r="E17" s="8">
        <v>274</v>
      </c>
      <c r="F17" s="8">
        <v>480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350</v>
      </c>
      <c r="K17" s="13">
        <f t="shared" si="10"/>
        <v>-76</v>
      </c>
      <c r="L17" s="13">
        <f>VLOOKUP(A:A,[1]TDSheet!$A:$M,13,0)</f>
        <v>80</v>
      </c>
      <c r="M17" s="13">
        <f>VLOOKUP(A:A,[1]TDSheet!$A:$V,22,0)</f>
        <v>0</v>
      </c>
      <c r="N17" s="13">
        <f>VLOOKUP(A:A,[1]TDSheet!$A:$X,24,0)</f>
        <v>70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68.5</v>
      </c>
      <c r="X17" s="16"/>
      <c r="Y17" s="17">
        <f t="shared" si="12"/>
        <v>9.1970802919708028</v>
      </c>
      <c r="Z17" s="13">
        <f t="shared" si="13"/>
        <v>7.007299270072993</v>
      </c>
      <c r="AA17" s="13"/>
      <c r="AB17" s="13"/>
      <c r="AC17" s="13"/>
      <c r="AD17" s="13"/>
      <c r="AE17" s="13">
        <f>VLOOKUP(A:A,[1]TDSheet!$A:$AE,31,0)</f>
        <v>83.8</v>
      </c>
      <c r="AF17" s="13">
        <f>VLOOKUP(A:A,[1]TDSheet!$A:$AF,32,0)</f>
        <v>86.6</v>
      </c>
      <c r="AG17" s="13">
        <f>VLOOKUP(A:A,[1]TDSheet!$A:$AG,33,0)</f>
        <v>106.2</v>
      </c>
      <c r="AH17" s="13">
        <f>VLOOKUP(A:A,[3]TDSheet!$A:$D,4,0)</f>
        <v>19</v>
      </c>
      <c r="AI17" s="13" t="str">
        <f>VLOOKUP(A:A,[1]TDSheet!$A:$AI,35,0)</f>
        <v>оконч</v>
      </c>
      <c r="AJ17" s="13">
        <f t="shared" si="14"/>
        <v>0</v>
      </c>
      <c r="AK17" s="13"/>
      <c r="AL17" s="13"/>
    </row>
    <row r="18" spans="1:38" s="1" customFormat="1" ht="21.95" customHeight="1" outlineLevel="1" x14ac:dyDescent="0.2">
      <c r="A18" s="7" t="s">
        <v>21</v>
      </c>
      <c r="B18" s="7" t="s">
        <v>12</v>
      </c>
      <c r="C18" s="8">
        <v>87</v>
      </c>
      <c r="D18" s="8">
        <v>90</v>
      </c>
      <c r="E18" s="8">
        <v>79</v>
      </c>
      <c r="F18" s="8">
        <v>94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99</v>
      </c>
      <c r="K18" s="13">
        <f t="shared" si="10"/>
        <v>-20</v>
      </c>
      <c r="L18" s="13">
        <f>VLOOKUP(A:A,[1]TDSheet!$A:$M,13,0)</f>
        <v>30</v>
      </c>
      <c r="M18" s="13">
        <f>VLOOKUP(A:A,[1]TDSheet!$A:$V,22,0)</f>
        <v>0</v>
      </c>
      <c r="N18" s="13">
        <f>VLOOKUP(A:A,[1]TDSheet!$A:$X,24,0)</f>
        <v>30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19.75</v>
      </c>
      <c r="X18" s="16"/>
      <c r="Y18" s="17">
        <f t="shared" si="12"/>
        <v>7.7974683544303796</v>
      </c>
      <c r="Z18" s="13">
        <f t="shared" si="13"/>
        <v>4.7594936708860756</v>
      </c>
      <c r="AA18" s="13"/>
      <c r="AB18" s="13"/>
      <c r="AC18" s="13"/>
      <c r="AD18" s="13"/>
      <c r="AE18" s="13">
        <f>VLOOKUP(A:A,[1]TDSheet!$A:$AE,31,0)</f>
        <v>11.6</v>
      </c>
      <c r="AF18" s="13">
        <f>VLOOKUP(A:A,[1]TDSheet!$A:$AF,32,0)</f>
        <v>25.6</v>
      </c>
      <c r="AG18" s="13">
        <f>VLOOKUP(A:A,[1]TDSheet!$A:$AG,33,0)</f>
        <v>31.8</v>
      </c>
      <c r="AH18" s="13">
        <f>VLOOKUP(A:A,[3]TDSheet!$A:$D,4,0)</f>
        <v>12</v>
      </c>
      <c r="AI18" s="13">
        <f>VLOOKUP(A:A,[1]TDSheet!$A:$AI,35,0)</f>
        <v>0</v>
      </c>
      <c r="AJ18" s="13">
        <f t="shared" si="14"/>
        <v>0</v>
      </c>
      <c r="AK18" s="13"/>
      <c r="AL18" s="13"/>
    </row>
    <row r="19" spans="1:38" s="1" customFormat="1" ht="21.95" customHeight="1" outlineLevel="1" x14ac:dyDescent="0.2">
      <c r="A19" s="7" t="s">
        <v>22</v>
      </c>
      <c r="B19" s="7" t="s">
        <v>12</v>
      </c>
      <c r="C19" s="8">
        <v>182</v>
      </c>
      <c r="D19" s="8">
        <v>361</v>
      </c>
      <c r="E19" s="8">
        <v>220</v>
      </c>
      <c r="F19" s="8">
        <v>317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255</v>
      </c>
      <c r="K19" s="13">
        <f t="shared" si="10"/>
        <v>-35</v>
      </c>
      <c r="L19" s="13">
        <f>VLOOKUP(A:A,[1]TDSheet!$A:$M,13,0)</f>
        <v>150</v>
      </c>
      <c r="M19" s="13">
        <f>VLOOKUP(A:A,[1]TDSheet!$A:$V,22,0)</f>
        <v>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55</v>
      </c>
      <c r="X19" s="16"/>
      <c r="Y19" s="17">
        <f t="shared" si="12"/>
        <v>8.4909090909090903</v>
      </c>
      <c r="Z19" s="13">
        <f t="shared" si="13"/>
        <v>5.7636363636363637</v>
      </c>
      <c r="AA19" s="13"/>
      <c r="AB19" s="13"/>
      <c r="AC19" s="13"/>
      <c r="AD19" s="13"/>
      <c r="AE19" s="13">
        <f>VLOOKUP(A:A,[1]TDSheet!$A:$AE,31,0)</f>
        <v>81.8</v>
      </c>
      <c r="AF19" s="13">
        <f>VLOOKUP(A:A,[1]TDSheet!$A:$AF,32,0)</f>
        <v>58.8</v>
      </c>
      <c r="AG19" s="13">
        <f>VLOOKUP(A:A,[1]TDSheet!$A:$AG,33,0)</f>
        <v>91.8</v>
      </c>
      <c r="AH19" s="13">
        <f>VLOOKUP(A:A,[3]TDSheet!$A:$D,4,0)</f>
        <v>34</v>
      </c>
      <c r="AI19" s="13">
        <f>VLOOKUP(A:A,[1]TDSheet!$A:$AI,35,0)</f>
        <v>0</v>
      </c>
      <c r="AJ19" s="13">
        <f t="shared" si="14"/>
        <v>0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12</v>
      </c>
      <c r="C20" s="8">
        <v>253</v>
      </c>
      <c r="D20" s="8">
        <v>620</v>
      </c>
      <c r="E20" s="8">
        <v>423</v>
      </c>
      <c r="F20" s="8">
        <v>429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456</v>
      </c>
      <c r="K20" s="13">
        <f t="shared" si="10"/>
        <v>-33</v>
      </c>
      <c r="L20" s="13">
        <f>VLOOKUP(A:A,[1]TDSheet!$A:$M,13,0)</f>
        <v>150</v>
      </c>
      <c r="M20" s="13">
        <f>VLOOKUP(A:A,[1]TDSheet!$A:$V,22,0)</f>
        <v>150</v>
      </c>
      <c r="N20" s="13">
        <f>VLOOKUP(A:A,[1]TDSheet!$A:$X,24,0)</f>
        <v>150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105.75</v>
      </c>
      <c r="X20" s="16"/>
      <c r="Y20" s="17">
        <f t="shared" si="12"/>
        <v>8.3120567375886516</v>
      </c>
      <c r="Z20" s="13">
        <f t="shared" si="13"/>
        <v>4.0567375886524824</v>
      </c>
      <c r="AA20" s="13"/>
      <c r="AB20" s="13"/>
      <c r="AC20" s="13"/>
      <c r="AD20" s="13"/>
      <c r="AE20" s="13">
        <f>VLOOKUP(A:A,[1]TDSheet!$A:$AE,31,0)</f>
        <v>90.8</v>
      </c>
      <c r="AF20" s="13">
        <f>VLOOKUP(A:A,[1]TDSheet!$A:$AF,32,0)</f>
        <v>105.6</v>
      </c>
      <c r="AG20" s="13">
        <f>VLOOKUP(A:A,[1]TDSheet!$A:$AG,33,0)</f>
        <v>173.4</v>
      </c>
      <c r="AH20" s="13">
        <f>VLOOKUP(A:A,[3]TDSheet!$A:$D,4,0)</f>
        <v>48</v>
      </c>
      <c r="AI20" s="13">
        <f>VLOOKUP(A:A,[1]TDSheet!$A:$AI,35,0)</f>
        <v>0</v>
      </c>
      <c r="AJ20" s="13">
        <f t="shared" si="14"/>
        <v>0</v>
      </c>
      <c r="AK20" s="13"/>
      <c r="AL20" s="13"/>
    </row>
    <row r="21" spans="1:38" s="1" customFormat="1" ht="11.1" customHeight="1" outlineLevel="1" x14ac:dyDescent="0.2">
      <c r="A21" s="7" t="s">
        <v>24</v>
      </c>
      <c r="B21" s="7" t="s">
        <v>8</v>
      </c>
      <c r="C21" s="8">
        <v>279.90899999999999</v>
      </c>
      <c r="D21" s="8">
        <v>351.56799999999998</v>
      </c>
      <c r="E21" s="8">
        <v>253.86699999999999</v>
      </c>
      <c r="F21" s="8">
        <v>366.95800000000003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293.53899999999999</v>
      </c>
      <c r="K21" s="13">
        <f t="shared" si="10"/>
        <v>-39.671999999999997</v>
      </c>
      <c r="L21" s="13">
        <f>VLOOKUP(A:A,[1]TDSheet!$A:$M,13,0)</f>
        <v>150</v>
      </c>
      <c r="M21" s="13">
        <f>VLOOKUP(A:A,[1]TDSheet!$A:$V,22,0)</f>
        <v>0</v>
      </c>
      <c r="N21" s="13">
        <f>VLOOKUP(A:A,[1]TDSheet!$A:$X,24,0)</f>
        <v>50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63.466749999999998</v>
      </c>
      <c r="X21" s="16"/>
      <c r="Y21" s="17">
        <f t="shared" si="12"/>
        <v>8.9331500352546822</v>
      </c>
      <c r="Z21" s="13">
        <f t="shared" si="13"/>
        <v>5.781893668732053</v>
      </c>
      <c r="AA21" s="13"/>
      <c r="AB21" s="13"/>
      <c r="AC21" s="13"/>
      <c r="AD21" s="13"/>
      <c r="AE21" s="13">
        <f>VLOOKUP(A:A,[1]TDSheet!$A:$AE,31,0)</f>
        <v>79.943200000000004</v>
      </c>
      <c r="AF21" s="13">
        <f>VLOOKUP(A:A,[1]TDSheet!$A:$AF,32,0)</f>
        <v>86.353999999999999</v>
      </c>
      <c r="AG21" s="13">
        <f>VLOOKUP(A:A,[1]TDSheet!$A:$AG,33,0)</f>
        <v>94.7</v>
      </c>
      <c r="AH21" s="13">
        <f>VLOOKUP(A:A,[3]TDSheet!$A:$D,4,0)</f>
        <v>48.695999999999998</v>
      </c>
      <c r="AI21" s="13">
        <f>VLOOKUP(A:A,[1]TDSheet!$A:$AI,35,0)</f>
        <v>0</v>
      </c>
      <c r="AJ21" s="13">
        <f t="shared" si="14"/>
        <v>0</v>
      </c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8</v>
      </c>
      <c r="C22" s="8">
        <v>5119.0280000000002</v>
      </c>
      <c r="D22" s="8">
        <v>4413.0360000000001</v>
      </c>
      <c r="E22" s="8">
        <v>2949.4380000000001</v>
      </c>
      <c r="F22" s="8">
        <v>6514.6819999999998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3029.2289999999998</v>
      </c>
      <c r="K22" s="13">
        <f t="shared" si="10"/>
        <v>-79.790999999999713</v>
      </c>
      <c r="L22" s="13">
        <f>VLOOKUP(A:A,[1]TDSheet!$A:$M,13,0)</f>
        <v>1000</v>
      </c>
      <c r="M22" s="13">
        <f>VLOOKUP(A:A,[1]TDSheet!$A:$V,22,0)</f>
        <v>0</v>
      </c>
      <c r="N22" s="13">
        <f>VLOOKUP(A:A,[1]TDSheet!$A:$X,24,0)</f>
        <v>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737.35950000000003</v>
      </c>
      <c r="X22" s="16"/>
      <c r="Y22" s="17">
        <f t="shared" si="12"/>
        <v>10.191340858834801</v>
      </c>
      <c r="Z22" s="13">
        <f t="shared" si="13"/>
        <v>8.8351502896484</v>
      </c>
      <c r="AA22" s="13"/>
      <c r="AB22" s="13"/>
      <c r="AC22" s="13"/>
      <c r="AD22" s="13"/>
      <c r="AE22" s="13">
        <f>VLOOKUP(A:A,[1]TDSheet!$A:$AE,31,0)</f>
        <v>990.88799999999992</v>
      </c>
      <c r="AF22" s="13">
        <f>VLOOKUP(A:A,[1]TDSheet!$A:$AF,32,0)</f>
        <v>1109.3524</v>
      </c>
      <c r="AG22" s="13">
        <f>VLOOKUP(A:A,[1]TDSheet!$A:$AG,33,0)</f>
        <v>1545.2559999999999</v>
      </c>
      <c r="AH22" s="13">
        <f>VLOOKUP(A:A,[3]TDSheet!$A:$D,4,0)</f>
        <v>570.88199999999995</v>
      </c>
      <c r="AI22" s="13" t="str">
        <f>VLOOKUP(A:A,[1]TDSheet!$A:$AI,35,0)</f>
        <v>проддек</v>
      </c>
      <c r="AJ22" s="13">
        <f t="shared" si="14"/>
        <v>0</v>
      </c>
      <c r="AK22" s="13"/>
      <c r="AL22" s="13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110.623</v>
      </c>
      <c r="D23" s="8">
        <v>443.89299999999997</v>
      </c>
      <c r="E23" s="8">
        <v>250.6</v>
      </c>
      <c r="F23" s="8">
        <v>297.62700000000001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244.34899999999999</v>
      </c>
      <c r="K23" s="13">
        <f t="shared" si="10"/>
        <v>6.2510000000000048</v>
      </c>
      <c r="L23" s="13">
        <f>VLOOKUP(A:A,[1]TDSheet!$A:$M,13,0)</f>
        <v>150</v>
      </c>
      <c r="M23" s="13">
        <f>VLOOKUP(A:A,[1]TDSheet!$A:$V,22,0)</f>
        <v>0</v>
      </c>
      <c r="N23" s="13">
        <f>VLOOKUP(A:A,[1]TDSheet!$A:$X,24,0)</f>
        <v>50</v>
      </c>
      <c r="O23" s="13"/>
      <c r="P23" s="13"/>
      <c r="Q23" s="13"/>
      <c r="R23" s="13"/>
      <c r="S23" s="13"/>
      <c r="T23" s="13"/>
      <c r="U23" s="13"/>
      <c r="V23" s="13"/>
      <c r="W23" s="13">
        <f t="shared" si="11"/>
        <v>62.65</v>
      </c>
      <c r="X23" s="16"/>
      <c r="Y23" s="17">
        <f t="shared" si="12"/>
        <v>7.9429688747007186</v>
      </c>
      <c r="Z23" s="13">
        <f t="shared" si="13"/>
        <v>4.7506304868316045</v>
      </c>
      <c r="AA23" s="13"/>
      <c r="AB23" s="13"/>
      <c r="AC23" s="13"/>
      <c r="AD23" s="13"/>
      <c r="AE23" s="13">
        <f>VLOOKUP(A:A,[1]TDSheet!$A:$AE,31,0)</f>
        <v>70.570799999999991</v>
      </c>
      <c r="AF23" s="13">
        <f>VLOOKUP(A:A,[1]TDSheet!$A:$AF,32,0)</f>
        <v>65.6828</v>
      </c>
      <c r="AG23" s="13">
        <f>VLOOKUP(A:A,[1]TDSheet!$A:$AG,33,0)</f>
        <v>117.51859999999999</v>
      </c>
      <c r="AH23" s="13">
        <f>VLOOKUP(A:A,[3]TDSheet!$A:$D,4,0)</f>
        <v>57.738</v>
      </c>
      <c r="AI23" s="13">
        <f>VLOOKUP(A:A,[1]TDSheet!$A:$AI,35,0)</f>
        <v>0</v>
      </c>
      <c r="AJ23" s="13">
        <f t="shared" si="14"/>
        <v>0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1165.385</v>
      </c>
      <c r="D24" s="8">
        <v>869.86199999999997</v>
      </c>
      <c r="E24" s="8">
        <v>943.69299999999998</v>
      </c>
      <c r="F24" s="8">
        <v>1043.0219999999999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1008.384</v>
      </c>
      <c r="K24" s="13">
        <f t="shared" si="10"/>
        <v>-64.691000000000031</v>
      </c>
      <c r="L24" s="13">
        <f>VLOOKUP(A:A,[1]TDSheet!$A:$M,13,0)</f>
        <v>500</v>
      </c>
      <c r="M24" s="13">
        <f>VLOOKUP(A:A,[1]TDSheet!$A:$V,22,0)</f>
        <v>0</v>
      </c>
      <c r="N24" s="13">
        <f>VLOOKUP(A:A,[1]TDSheet!$A:$X,24,0)</f>
        <v>100</v>
      </c>
      <c r="O24" s="13"/>
      <c r="P24" s="13"/>
      <c r="Q24" s="13"/>
      <c r="R24" s="13"/>
      <c r="S24" s="13"/>
      <c r="T24" s="13"/>
      <c r="U24" s="13"/>
      <c r="V24" s="13"/>
      <c r="W24" s="13">
        <f t="shared" si="11"/>
        <v>235.92325</v>
      </c>
      <c r="X24" s="16">
        <v>300</v>
      </c>
      <c r="Y24" s="17">
        <f t="shared" si="12"/>
        <v>8.235822454972114</v>
      </c>
      <c r="Z24" s="13">
        <f t="shared" si="13"/>
        <v>4.4210225147373139</v>
      </c>
      <c r="AA24" s="13"/>
      <c r="AB24" s="13"/>
      <c r="AC24" s="13"/>
      <c r="AD24" s="13"/>
      <c r="AE24" s="13">
        <f>VLOOKUP(A:A,[1]TDSheet!$A:$AE,31,0)</f>
        <v>85.828400000000002</v>
      </c>
      <c r="AF24" s="13">
        <f>VLOOKUP(A:A,[1]TDSheet!$A:$AF,32,0)</f>
        <v>314.32139999999998</v>
      </c>
      <c r="AG24" s="13">
        <f>VLOOKUP(A:A,[1]TDSheet!$A:$AG,33,0)</f>
        <v>397.86279999999999</v>
      </c>
      <c r="AH24" s="13">
        <f>VLOOKUP(A:A,[3]TDSheet!$A:$D,4,0)</f>
        <v>279.40699999999998</v>
      </c>
      <c r="AI24" s="13" t="e">
        <f>VLOOKUP(A:A,[1]TDSheet!$A:$AI,35,0)</f>
        <v>#N/A</v>
      </c>
      <c r="AJ24" s="13">
        <f t="shared" si="14"/>
        <v>300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318.10300000000001</v>
      </c>
      <c r="D25" s="8">
        <v>477.16</v>
      </c>
      <c r="E25" s="8">
        <v>434.34199999999998</v>
      </c>
      <c r="F25" s="8">
        <v>342.37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434.315</v>
      </c>
      <c r="K25" s="13">
        <f t="shared" si="10"/>
        <v>2.6999999999986812E-2</v>
      </c>
      <c r="L25" s="13">
        <f>VLOOKUP(A:A,[1]TDSheet!$A:$M,13,0)</f>
        <v>180</v>
      </c>
      <c r="M25" s="13">
        <f>VLOOKUP(A:A,[1]TDSheet!$A:$V,22,0)</f>
        <v>220</v>
      </c>
      <c r="N25" s="13">
        <f>VLOOKUP(A:A,[1]TDSheet!$A:$X,24,0)</f>
        <v>170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108.5855</v>
      </c>
      <c r="X25" s="16"/>
      <c r="Y25" s="17">
        <f t="shared" si="12"/>
        <v>8.4023189099833768</v>
      </c>
      <c r="Z25" s="13">
        <f t="shared" si="13"/>
        <v>3.1529992494393819</v>
      </c>
      <c r="AA25" s="13"/>
      <c r="AB25" s="13"/>
      <c r="AC25" s="13"/>
      <c r="AD25" s="13"/>
      <c r="AE25" s="13">
        <f>VLOOKUP(A:A,[1]TDSheet!$A:$AE,31,0)</f>
        <v>101.048</v>
      </c>
      <c r="AF25" s="13">
        <f>VLOOKUP(A:A,[1]TDSheet!$A:$AF,32,0)</f>
        <v>105.6058</v>
      </c>
      <c r="AG25" s="13">
        <f>VLOOKUP(A:A,[1]TDSheet!$A:$AG,33,0)</f>
        <v>141.56880000000001</v>
      </c>
      <c r="AH25" s="13">
        <f>VLOOKUP(A:A,[3]TDSheet!$A:$D,4,0)</f>
        <v>79.114000000000004</v>
      </c>
      <c r="AI25" s="13">
        <f>VLOOKUP(A:A,[1]TDSheet!$A:$AI,35,0)</f>
        <v>0</v>
      </c>
      <c r="AJ25" s="13">
        <f t="shared" si="14"/>
        <v>0</v>
      </c>
      <c r="AK25" s="13"/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91.506</v>
      </c>
      <c r="D26" s="8">
        <v>119.235</v>
      </c>
      <c r="E26" s="8">
        <v>139.71</v>
      </c>
      <c r="F26" s="8">
        <v>69.284999999999997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138.84800000000001</v>
      </c>
      <c r="K26" s="13">
        <f t="shared" si="10"/>
        <v>0.86199999999999477</v>
      </c>
      <c r="L26" s="13">
        <f>VLOOKUP(A:A,[1]TDSheet!$A:$M,13,0)</f>
        <v>60</v>
      </c>
      <c r="M26" s="13">
        <f>VLOOKUP(A:A,[1]TDSheet!$A:$V,22,0)</f>
        <v>0</v>
      </c>
      <c r="N26" s="13">
        <f>VLOOKUP(A:A,[1]TDSheet!$A:$X,24,0)</f>
        <v>70</v>
      </c>
      <c r="O26" s="13"/>
      <c r="P26" s="13"/>
      <c r="Q26" s="13"/>
      <c r="R26" s="13"/>
      <c r="S26" s="13"/>
      <c r="T26" s="13"/>
      <c r="U26" s="13"/>
      <c r="V26" s="13"/>
      <c r="W26" s="13">
        <f t="shared" si="11"/>
        <v>34.927500000000002</v>
      </c>
      <c r="X26" s="16">
        <v>70</v>
      </c>
      <c r="Y26" s="17">
        <f t="shared" si="12"/>
        <v>7.7098274998210563</v>
      </c>
      <c r="Z26" s="13">
        <f t="shared" si="13"/>
        <v>1.9836804809963493</v>
      </c>
      <c r="AA26" s="13"/>
      <c r="AB26" s="13"/>
      <c r="AC26" s="13"/>
      <c r="AD26" s="13"/>
      <c r="AE26" s="13">
        <f>VLOOKUP(A:A,[1]TDSheet!$A:$AE,31,0)</f>
        <v>38.269999999999996</v>
      </c>
      <c r="AF26" s="13">
        <f>VLOOKUP(A:A,[1]TDSheet!$A:$AF,32,0)</f>
        <v>44.928199999999997</v>
      </c>
      <c r="AG26" s="13">
        <f>VLOOKUP(A:A,[1]TDSheet!$A:$AG,33,0)</f>
        <v>62.761199999999995</v>
      </c>
      <c r="AH26" s="13">
        <f>VLOOKUP(A:A,[3]TDSheet!$A:$D,4,0)</f>
        <v>23.850999999999999</v>
      </c>
      <c r="AI26" s="13">
        <f>VLOOKUP(A:A,[1]TDSheet!$A:$AI,35,0)</f>
        <v>0</v>
      </c>
      <c r="AJ26" s="13">
        <f t="shared" si="14"/>
        <v>70</v>
      </c>
      <c r="AK26" s="13"/>
      <c r="AL26" s="13"/>
    </row>
    <row r="27" spans="1:38" s="1" customFormat="1" ht="21.95" customHeight="1" outlineLevel="1" x14ac:dyDescent="0.2">
      <c r="A27" s="7" t="s">
        <v>30</v>
      </c>
      <c r="B27" s="7" t="s">
        <v>8</v>
      </c>
      <c r="C27" s="8">
        <v>54.317</v>
      </c>
      <c r="D27" s="8">
        <v>249.858</v>
      </c>
      <c r="E27" s="8">
        <v>149.52500000000001</v>
      </c>
      <c r="F27" s="8">
        <v>152.87100000000001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148.245</v>
      </c>
      <c r="K27" s="13">
        <f t="shared" si="10"/>
        <v>1.2800000000000011</v>
      </c>
      <c r="L27" s="13">
        <f>VLOOKUP(A:A,[1]TDSheet!$A:$M,13,0)</f>
        <v>60</v>
      </c>
      <c r="M27" s="13">
        <f>VLOOKUP(A:A,[1]TDSheet!$A:$V,22,0)</f>
        <v>20</v>
      </c>
      <c r="N27" s="13">
        <f>VLOOKUP(A:A,[1]TDSheet!$A:$X,24,0)</f>
        <v>50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37.381250000000001</v>
      </c>
      <c r="X27" s="16"/>
      <c r="Y27" s="17">
        <f t="shared" si="12"/>
        <v>7.567189433205149</v>
      </c>
      <c r="Z27" s="13">
        <f t="shared" si="13"/>
        <v>4.0895101153653233</v>
      </c>
      <c r="AA27" s="13"/>
      <c r="AB27" s="13"/>
      <c r="AC27" s="13"/>
      <c r="AD27" s="13"/>
      <c r="AE27" s="13">
        <f>VLOOKUP(A:A,[1]TDSheet!$A:$AE,31,0)</f>
        <v>38.448599999999999</v>
      </c>
      <c r="AF27" s="13">
        <f>VLOOKUP(A:A,[1]TDSheet!$A:$AF,32,0)</f>
        <v>44.226199999999999</v>
      </c>
      <c r="AG27" s="13">
        <f>VLOOKUP(A:A,[1]TDSheet!$A:$AG,33,0)</f>
        <v>65.963999999999999</v>
      </c>
      <c r="AH27" s="13">
        <f>VLOOKUP(A:A,[3]TDSheet!$A:$D,4,0)</f>
        <v>32.798999999999999</v>
      </c>
      <c r="AI27" s="13">
        <f>VLOOKUP(A:A,[1]TDSheet!$A:$AI,35,0)</f>
        <v>0</v>
      </c>
      <c r="AJ27" s="13">
        <f t="shared" si="14"/>
        <v>0</v>
      </c>
      <c r="AK27" s="13"/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36.823</v>
      </c>
      <c r="D28" s="8">
        <v>32.186</v>
      </c>
      <c r="E28" s="8">
        <v>12.09</v>
      </c>
      <c r="F28" s="8">
        <v>55.866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3">
        <f>VLOOKUP(A:A,[2]TDSheet!$A:$F,6,0)</f>
        <v>16.154</v>
      </c>
      <c r="K28" s="13">
        <f t="shared" si="10"/>
        <v>-4.0640000000000001</v>
      </c>
      <c r="L28" s="13">
        <f>VLOOKUP(A:A,[1]TDSheet!$A:$M,13,0)</f>
        <v>0</v>
      </c>
      <c r="M28" s="13">
        <f>VLOOKUP(A:A,[1]TDSheet!$A:$V,22,0)</f>
        <v>0</v>
      </c>
      <c r="N28" s="13">
        <f>VLOOKUP(A:A,[1]TDSheet!$A:$X,24,0)</f>
        <v>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3.0225</v>
      </c>
      <c r="X28" s="16"/>
      <c r="Y28" s="17">
        <f t="shared" si="12"/>
        <v>18.483374689826302</v>
      </c>
      <c r="Z28" s="13">
        <f t="shared" si="13"/>
        <v>18.483374689826302</v>
      </c>
      <c r="AA28" s="13"/>
      <c r="AB28" s="13"/>
      <c r="AC28" s="13"/>
      <c r="AD28" s="13"/>
      <c r="AE28" s="13">
        <f>VLOOKUP(A:A,[1]TDSheet!$A:$AE,31,0)</f>
        <v>5.2476000000000003</v>
      </c>
      <c r="AF28" s="13">
        <f>VLOOKUP(A:A,[1]TDSheet!$A:$AF,32,0)</f>
        <v>2.5364</v>
      </c>
      <c r="AG28" s="13">
        <f>VLOOKUP(A:A,[1]TDSheet!$A:$AG,33,0)</f>
        <v>9.1007999999999996</v>
      </c>
      <c r="AH28" s="13">
        <f>VLOOKUP(A:A,[3]TDSheet!$A:$D,4,0)</f>
        <v>3.1520000000000001</v>
      </c>
      <c r="AI28" s="13">
        <f>VLOOKUP(A:A,[1]TDSheet!$A:$AI,35,0)</f>
        <v>0</v>
      </c>
      <c r="AJ28" s="13">
        <f t="shared" si="14"/>
        <v>0</v>
      </c>
      <c r="AK28" s="13"/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261.96699999999998</v>
      </c>
      <c r="D29" s="8">
        <v>433.72500000000002</v>
      </c>
      <c r="E29" s="8">
        <v>355.23200000000003</v>
      </c>
      <c r="F29" s="8">
        <v>336.08499999999998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347.01100000000002</v>
      </c>
      <c r="K29" s="13">
        <f t="shared" si="10"/>
        <v>8.2210000000000036</v>
      </c>
      <c r="L29" s="13">
        <f>VLOOKUP(A:A,[1]TDSheet!$A:$M,13,0)</f>
        <v>150</v>
      </c>
      <c r="M29" s="13">
        <f>VLOOKUP(A:A,[1]TDSheet!$A:$V,22,0)</f>
        <v>70</v>
      </c>
      <c r="N29" s="13">
        <f>VLOOKUP(A:A,[1]TDSheet!$A:$X,24,0)</f>
        <v>150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88.808000000000007</v>
      </c>
      <c r="X29" s="16"/>
      <c r="Y29" s="17">
        <f t="shared" si="12"/>
        <v>7.9506913791550309</v>
      </c>
      <c r="Z29" s="13">
        <f t="shared" si="13"/>
        <v>3.7844000540491844</v>
      </c>
      <c r="AA29" s="13"/>
      <c r="AB29" s="13"/>
      <c r="AC29" s="13"/>
      <c r="AD29" s="13"/>
      <c r="AE29" s="13">
        <f>VLOOKUP(A:A,[1]TDSheet!$A:$AE,31,0)</f>
        <v>89.391199999999998</v>
      </c>
      <c r="AF29" s="13">
        <f>VLOOKUP(A:A,[1]TDSheet!$A:$AF,32,0)</f>
        <v>93.484000000000009</v>
      </c>
      <c r="AG29" s="13">
        <f>VLOOKUP(A:A,[1]TDSheet!$A:$AG,33,0)</f>
        <v>129.2482</v>
      </c>
      <c r="AH29" s="13">
        <f>VLOOKUP(A:A,[3]TDSheet!$A:$D,4,0)</f>
        <v>72.656999999999996</v>
      </c>
      <c r="AI29" s="13">
        <f>VLOOKUP(A:A,[1]TDSheet!$A:$AI,35,0)</f>
        <v>0</v>
      </c>
      <c r="AJ29" s="13">
        <f t="shared" si="14"/>
        <v>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88.944000000000003</v>
      </c>
      <c r="D30" s="8">
        <v>103.384</v>
      </c>
      <c r="E30" s="8">
        <v>155.774</v>
      </c>
      <c r="F30" s="8">
        <v>36.554000000000002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161.31700000000001</v>
      </c>
      <c r="K30" s="13">
        <f t="shared" si="10"/>
        <v>-5.5430000000000064</v>
      </c>
      <c r="L30" s="13">
        <f>VLOOKUP(A:A,[1]TDSheet!$A:$M,13,0)</f>
        <v>60</v>
      </c>
      <c r="M30" s="13">
        <f>VLOOKUP(A:A,[1]TDSheet!$A:$V,22,0)</f>
        <v>50</v>
      </c>
      <c r="N30" s="13">
        <f>VLOOKUP(A:A,[1]TDSheet!$A:$X,24,0)</f>
        <v>40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38.9435</v>
      </c>
      <c r="X30" s="16">
        <v>50</v>
      </c>
      <c r="Y30" s="17">
        <f t="shared" si="12"/>
        <v>6.0742871082465619</v>
      </c>
      <c r="Z30" s="13">
        <f t="shared" si="13"/>
        <v>0.93864187861902504</v>
      </c>
      <c r="AA30" s="13"/>
      <c r="AB30" s="13"/>
      <c r="AC30" s="13"/>
      <c r="AD30" s="13"/>
      <c r="AE30" s="13">
        <f>VLOOKUP(A:A,[1]TDSheet!$A:$AE,31,0)</f>
        <v>26.977399999999999</v>
      </c>
      <c r="AF30" s="13">
        <f>VLOOKUP(A:A,[1]TDSheet!$A:$AF,32,0)</f>
        <v>33.4452</v>
      </c>
      <c r="AG30" s="13">
        <f>VLOOKUP(A:A,[1]TDSheet!$A:$AG,33,0)</f>
        <v>32.342799999999997</v>
      </c>
      <c r="AH30" s="13">
        <f>VLOOKUP(A:A,[3]TDSheet!$A:$D,4,0)</f>
        <v>37.676000000000002</v>
      </c>
      <c r="AI30" s="13">
        <f>VLOOKUP(A:A,[1]TDSheet!$A:$AI,35,0)</f>
        <v>0</v>
      </c>
      <c r="AJ30" s="13">
        <f t="shared" si="14"/>
        <v>50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84.542000000000002</v>
      </c>
      <c r="D31" s="8">
        <v>159.126</v>
      </c>
      <c r="E31" s="8">
        <v>125.12</v>
      </c>
      <c r="F31" s="8">
        <v>115.828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132.47499999999999</v>
      </c>
      <c r="K31" s="13">
        <f t="shared" si="10"/>
        <v>-7.3549999999999898</v>
      </c>
      <c r="L31" s="13">
        <f>VLOOKUP(A:A,[1]TDSheet!$A:$M,13,0)</f>
        <v>60</v>
      </c>
      <c r="M31" s="13">
        <f>VLOOKUP(A:A,[1]TDSheet!$A:$V,22,0)</f>
        <v>0</v>
      </c>
      <c r="N31" s="13">
        <f>VLOOKUP(A:A,[1]TDSheet!$A:$X,24,0)</f>
        <v>30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31.28</v>
      </c>
      <c r="X31" s="16">
        <v>30</v>
      </c>
      <c r="Y31" s="17">
        <f t="shared" si="12"/>
        <v>7.5392583120204604</v>
      </c>
      <c r="Z31" s="13">
        <f t="shared" si="13"/>
        <v>3.7029411764705884</v>
      </c>
      <c r="AA31" s="13"/>
      <c r="AB31" s="13"/>
      <c r="AC31" s="13"/>
      <c r="AD31" s="13"/>
      <c r="AE31" s="13">
        <f>VLOOKUP(A:A,[1]TDSheet!$A:$AE,31,0)</f>
        <v>35.078600000000002</v>
      </c>
      <c r="AF31" s="13">
        <f>VLOOKUP(A:A,[1]TDSheet!$A:$AF,32,0)</f>
        <v>30.971399999999999</v>
      </c>
      <c r="AG31" s="13">
        <f>VLOOKUP(A:A,[1]TDSheet!$A:$AG,33,0)</f>
        <v>42.799400000000006</v>
      </c>
      <c r="AH31" s="13">
        <f>VLOOKUP(A:A,[3]TDSheet!$A:$D,4,0)</f>
        <v>28.056000000000001</v>
      </c>
      <c r="AI31" s="13">
        <f>VLOOKUP(A:A,[1]TDSheet!$A:$AI,35,0)</f>
        <v>0</v>
      </c>
      <c r="AJ31" s="13">
        <f t="shared" si="14"/>
        <v>30</v>
      </c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701.202</v>
      </c>
      <c r="D32" s="8">
        <v>647.15499999999997</v>
      </c>
      <c r="E32" s="8">
        <v>877.41499999999996</v>
      </c>
      <c r="F32" s="8">
        <v>452.12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904.08299999999997</v>
      </c>
      <c r="K32" s="13">
        <f t="shared" si="10"/>
        <v>-26.668000000000006</v>
      </c>
      <c r="L32" s="13">
        <f>VLOOKUP(A:A,[1]TDSheet!$A:$M,13,0)</f>
        <v>450</v>
      </c>
      <c r="M32" s="13">
        <f>VLOOKUP(A:A,[1]TDSheet!$A:$V,22,0)</f>
        <v>250</v>
      </c>
      <c r="N32" s="13">
        <f>VLOOKUP(A:A,[1]TDSheet!$A:$X,24,0)</f>
        <v>300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219.35374999999999</v>
      </c>
      <c r="X32" s="16">
        <v>150</v>
      </c>
      <c r="Y32" s="17">
        <f t="shared" si="12"/>
        <v>7.3038186035114512</v>
      </c>
      <c r="Z32" s="13">
        <f t="shared" si="13"/>
        <v>2.0611455240678587</v>
      </c>
      <c r="AA32" s="13"/>
      <c r="AB32" s="13"/>
      <c r="AC32" s="13"/>
      <c r="AD32" s="13"/>
      <c r="AE32" s="13">
        <f>VLOOKUP(A:A,[1]TDSheet!$A:$AE,31,0)</f>
        <v>216.36100000000002</v>
      </c>
      <c r="AF32" s="13">
        <f>VLOOKUP(A:A,[1]TDSheet!$A:$AF,32,0)</f>
        <v>222.20479999999998</v>
      </c>
      <c r="AG32" s="13">
        <f>VLOOKUP(A:A,[1]TDSheet!$A:$AG,33,0)</f>
        <v>245.93719999999999</v>
      </c>
      <c r="AH32" s="13">
        <f>VLOOKUP(A:A,[3]TDSheet!$A:$D,4,0)</f>
        <v>139.607</v>
      </c>
      <c r="AI32" s="13">
        <f>VLOOKUP(A:A,[1]TDSheet!$A:$AI,35,0)</f>
        <v>0</v>
      </c>
      <c r="AJ32" s="13">
        <f t="shared" si="14"/>
        <v>150</v>
      </c>
      <c r="AK32" s="13"/>
      <c r="AL32" s="13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58.959000000000003</v>
      </c>
      <c r="D33" s="8">
        <v>76.822000000000003</v>
      </c>
      <c r="E33" s="8">
        <v>64.256</v>
      </c>
      <c r="F33" s="8">
        <v>68.759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62.1</v>
      </c>
      <c r="K33" s="13">
        <f t="shared" si="10"/>
        <v>2.1559999999999988</v>
      </c>
      <c r="L33" s="13">
        <f>VLOOKUP(A:A,[1]TDSheet!$A:$M,13,0)</f>
        <v>20</v>
      </c>
      <c r="M33" s="13">
        <f>VLOOKUP(A:A,[1]TDSheet!$A:$V,22,0)</f>
        <v>30</v>
      </c>
      <c r="N33" s="13">
        <f>VLOOKUP(A:A,[1]TDSheet!$A:$X,24,0)</f>
        <v>30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16.064</v>
      </c>
      <c r="X33" s="16"/>
      <c r="Y33" s="17">
        <f t="shared" si="12"/>
        <v>9.2603959163346623</v>
      </c>
      <c r="Z33" s="13">
        <f t="shared" si="13"/>
        <v>4.280316235059761</v>
      </c>
      <c r="AA33" s="13"/>
      <c r="AB33" s="13"/>
      <c r="AC33" s="13"/>
      <c r="AD33" s="13"/>
      <c r="AE33" s="13">
        <f>VLOOKUP(A:A,[1]TDSheet!$A:$AE,31,0)</f>
        <v>14.5946</v>
      </c>
      <c r="AF33" s="13">
        <f>VLOOKUP(A:A,[1]TDSheet!$A:$AF,32,0)</f>
        <v>12.723600000000001</v>
      </c>
      <c r="AG33" s="13">
        <f>VLOOKUP(A:A,[1]TDSheet!$A:$AG,33,0)</f>
        <v>23.204799999999999</v>
      </c>
      <c r="AH33" s="13">
        <f>VLOOKUP(A:A,[3]TDSheet!$A:$D,4,0)</f>
        <v>2.1429999999999998</v>
      </c>
      <c r="AI33" s="13" t="str">
        <f>VLOOKUP(A:A,[1]TDSheet!$A:$AI,35,0)</f>
        <v>увел</v>
      </c>
      <c r="AJ33" s="13">
        <f t="shared" si="14"/>
        <v>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132.04599999999999</v>
      </c>
      <c r="D34" s="8"/>
      <c r="E34" s="8">
        <v>61.853999999999999</v>
      </c>
      <c r="F34" s="8">
        <v>70.191999999999993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124.45</v>
      </c>
      <c r="K34" s="13">
        <f t="shared" si="10"/>
        <v>-62.596000000000004</v>
      </c>
      <c r="L34" s="13">
        <f>VLOOKUP(A:A,[1]TDSheet!$A:$M,13,0)</f>
        <v>20</v>
      </c>
      <c r="M34" s="13">
        <f>VLOOKUP(A:A,[1]TDSheet!$A:$V,22,0)</f>
        <v>50</v>
      </c>
      <c r="N34" s="13">
        <f>VLOOKUP(A:A,[1]TDSheet!$A:$X,24,0)</f>
        <v>30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15.4635</v>
      </c>
      <c r="X34" s="16"/>
      <c r="Y34" s="17">
        <f t="shared" si="12"/>
        <v>11.006046496588741</v>
      </c>
      <c r="Z34" s="13">
        <f t="shared" si="13"/>
        <v>4.5392052252077466</v>
      </c>
      <c r="AA34" s="13"/>
      <c r="AB34" s="13"/>
      <c r="AC34" s="13"/>
      <c r="AD34" s="13"/>
      <c r="AE34" s="13">
        <f>VLOOKUP(A:A,[1]TDSheet!$A:$AE,31,0)</f>
        <v>16.538</v>
      </c>
      <c r="AF34" s="13">
        <f>VLOOKUP(A:A,[1]TDSheet!$A:$AF,32,0)</f>
        <v>22.485800000000001</v>
      </c>
      <c r="AG34" s="13">
        <f>VLOOKUP(A:A,[1]TDSheet!$A:$AG,33,0)</f>
        <v>24.6158</v>
      </c>
      <c r="AH34" s="13">
        <f>VLOOKUP(A:A,[3]TDSheet!$A:$D,4,0)</f>
        <v>-5.4240000000000004</v>
      </c>
      <c r="AI34" s="13" t="str">
        <f>VLOOKUP(A:A,[1]TDSheet!$A:$AI,35,0)</f>
        <v>увел</v>
      </c>
      <c r="AJ34" s="13">
        <f t="shared" si="14"/>
        <v>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88.103999999999999</v>
      </c>
      <c r="D35" s="8">
        <v>1.345</v>
      </c>
      <c r="E35" s="8">
        <v>52.454999999999998</v>
      </c>
      <c r="F35" s="8">
        <v>35.649000000000001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117.604</v>
      </c>
      <c r="K35" s="13">
        <f t="shared" si="10"/>
        <v>-65.149000000000001</v>
      </c>
      <c r="L35" s="13">
        <f>VLOOKUP(A:A,[1]TDSheet!$A:$M,13,0)</f>
        <v>10</v>
      </c>
      <c r="M35" s="13">
        <f>VLOOKUP(A:A,[1]TDSheet!$A:$V,22,0)</f>
        <v>30</v>
      </c>
      <c r="N35" s="13">
        <f>VLOOKUP(A:A,[1]TDSheet!$A:$X,24,0)</f>
        <v>20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13.11375</v>
      </c>
      <c r="X35" s="16"/>
      <c r="Y35" s="17">
        <f t="shared" si="12"/>
        <v>7.2937946811552763</v>
      </c>
      <c r="Z35" s="13">
        <f t="shared" si="13"/>
        <v>2.7184443808979126</v>
      </c>
      <c r="AA35" s="13"/>
      <c r="AB35" s="13"/>
      <c r="AC35" s="13"/>
      <c r="AD35" s="13"/>
      <c r="AE35" s="13">
        <f>VLOOKUP(A:A,[1]TDSheet!$A:$AE,31,0)</f>
        <v>11.577</v>
      </c>
      <c r="AF35" s="13">
        <f>VLOOKUP(A:A,[1]TDSheet!$A:$AF,32,0)</f>
        <v>20.191600000000001</v>
      </c>
      <c r="AG35" s="13">
        <f>VLOOKUP(A:A,[1]TDSheet!$A:$AG,33,0)</f>
        <v>18.834800000000001</v>
      </c>
      <c r="AH35" s="13">
        <f>VLOOKUP(A:A,[3]TDSheet!$A:$D,4,0)</f>
        <v>-0.99</v>
      </c>
      <c r="AI35" s="13" t="str">
        <f>VLOOKUP(A:A,[1]TDSheet!$A:$AI,35,0)</f>
        <v>склад</v>
      </c>
      <c r="AJ35" s="13">
        <f t="shared" si="14"/>
        <v>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35.619</v>
      </c>
      <c r="D36" s="8">
        <v>90.084000000000003</v>
      </c>
      <c r="E36" s="8">
        <v>63.427999999999997</v>
      </c>
      <c r="F36" s="8">
        <v>60.463000000000001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65.37</v>
      </c>
      <c r="K36" s="13">
        <f t="shared" si="10"/>
        <v>-1.9420000000000073</v>
      </c>
      <c r="L36" s="13">
        <f>VLOOKUP(A:A,[1]TDSheet!$A:$M,13,0)</f>
        <v>10</v>
      </c>
      <c r="M36" s="13">
        <f>VLOOKUP(A:A,[1]TDSheet!$A:$V,22,0)</f>
        <v>30</v>
      </c>
      <c r="N36" s="13">
        <f>VLOOKUP(A:A,[1]TDSheet!$A:$X,24,0)</f>
        <v>30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15.856999999999999</v>
      </c>
      <c r="X36" s="16"/>
      <c r="Y36" s="17">
        <f t="shared" si="12"/>
        <v>8.2274705177524119</v>
      </c>
      <c r="Z36" s="13">
        <f t="shared" si="13"/>
        <v>3.8130163334804821</v>
      </c>
      <c r="AA36" s="13"/>
      <c r="AB36" s="13"/>
      <c r="AC36" s="13"/>
      <c r="AD36" s="13"/>
      <c r="AE36" s="13">
        <f>VLOOKUP(A:A,[1]TDSheet!$A:$AE,31,0)</f>
        <v>13.858000000000001</v>
      </c>
      <c r="AF36" s="13">
        <f>VLOOKUP(A:A,[1]TDSheet!$A:$AF,32,0)</f>
        <v>13.433400000000001</v>
      </c>
      <c r="AG36" s="13">
        <f>VLOOKUP(A:A,[1]TDSheet!$A:$AG,33,0)</f>
        <v>18.790399999999998</v>
      </c>
      <c r="AH36" s="13">
        <f>VLOOKUP(A:A,[3]TDSheet!$A:$D,4,0)</f>
        <v>11.166</v>
      </c>
      <c r="AI36" s="13">
        <f>VLOOKUP(A:A,[1]TDSheet!$A:$AI,35,0)</f>
        <v>0</v>
      </c>
      <c r="AJ36" s="13">
        <f t="shared" si="14"/>
        <v>0</v>
      </c>
      <c r="AK36" s="13"/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43.710999999999999</v>
      </c>
      <c r="D37" s="8">
        <v>109.883</v>
      </c>
      <c r="E37" s="8">
        <v>75.948999999999998</v>
      </c>
      <c r="F37" s="8">
        <v>76.209000000000003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79.808000000000007</v>
      </c>
      <c r="K37" s="13">
        <f t="shared" si="10"/>
        <v>-3.8590000000000089</v>
      </c>
      <c r="L37" s="13">
        <f>VLOOKUP(A:A,[1]TDSheet!$A:$M,13,0)</f>
        <v>20</v>
      </c>
      <c r="M37" s="13">
        <f>VLOOKUP(A:A,[1]TDSheet!$A:$V,22,0)</f>
        <v>0</v>
      </c>
      <c r="N37" s="13">
        <f>VLOOKUP(A:A,[1]TDSheet!$A:$X,24,0)</f>
        <v>20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18.98725</v>
      </c>
      <c r="X37" s="16">
        <v>30</v>
      </c>
      <c r="Y37" s="17">
        <f t="shared" si="12"/>
        <v>7.7003778851597788</v>
      </c>
      <c r="Z37" s="13">
        <f t="shared" si="13"/>
        <v>4.0136933995180977</v>
      </c>
      <c r="AA37" s="13"/>
      <c r="AB37" s="13"/>
      <c r="AC37" s="13"/>
      <c r="AD37" s="13"/>
      <c r="AE37" s="13">
        <f>VLOOKUP(A:A,[1]TDSheet!$A:$AE,31,0)</f>
        <v>17.79</v>
      </c>
      <c r="AF37" s="13">
        <f>VLOOKUP(A:A,[1]TDSheet!$A:$AF,32,0)</f>
        <v>17.654599999999999</v>
      </c>
      <c r="AG37" s="13">
        <f>VLOOKUP(A:A,[1]TDSheet!$A:$AG,33,0)</f>
        <v>29.450799999999997</v>
      </c>
      <c r="AH37" s="13">
        <f>VLOOKUP(A:A,[3]TDSheet!$A:$D,4,0)</f>
        <v>22.951000000000001</v>
      </c>
      <c r="AI37" s="13">
        <f>VLOOKUP(A:A,[1]TDSheet!$A:$AI,35,0)</f>
        <v>0</v>
      </c>
      <c r="AJ37" s="13">
        <f t="shared" si="14"/>
        <v>30</v>
      </c>
      <c r="AK37" s="13"/>
      <c r="AL37" s="13"/>
    </row>
    <row r="38" spans="1:38" s="1" customFormat="1" ht="21.95" customHeight="1" outlineLevel="1" x14ac:dyDescent="0.2">
      <c r="A38" s="7" t="s">
        <v>41</v>
      </c>
      <c r="B38" s="7" t="s">
        <v>8</v>
      </c>
      <c r="C38" s="8">
        <v>26.452000000000002</v>
      </c>
      <c r="D38" s="8">
        <v>70.590999999999994</v>
      </c>
      <c r="E38" s="8">
        <v>52.701000000000001</v>
      </c>
      <c r="F38" s="8">
        <v>40.701999999999998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64.753</v>
      </c>
      <c r="K38" s="13">
        <f t="shared" si="10"/>
        <v>-12.052</v>
      </c>
      <c r="L38" s="13">
        <f>VLOOKUP(A:A,[1]TDSheet!$A:$M,13,0)</f>
        <v>10</v>
      </c>
      <c r="M38" s="13">
        <f>VLOOKUP(A:A,[1]TDSheet!$A:$V,22,0)</f>
        <v>30</v>
      </c>
      <c r="N38" s="13">
        <f>VLOOKUP(A:A,[1]TDSheet!$A:$X,24,0)</f>
        <v>20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13.17525</v>
      </c>
      <c r="X38" s="16"/>
      <c r="Y38" s="17">
        <f t="shared" si="12"/>
        <v>7.6432705261759732</v>
      </c>
      <c r="Z38" s="13">
        <f t="shared" si="13"/>
        <v>3.089277243316066</v>
      </c>
      <c r="AA38" s="13"/>
      <c r="AB38" s="13"/>
      <c r="AC38" s="13"/>
      <c r="AD38" s="13"/>
      <c r="AE38" s="13">
        <f>VLOOKUP(A:A,[1]TDSheet!$A:$AE,31,0)</f>
        <v>10.77</v>
      </c>
      <c r="AF38" s="13">
        <f>VLOOKUP(A:A,[1]TDSheet!$A:$AF,32,0)</f>
        <v>14.646799999999999</v>
      </c>
      <c r="AG38" s="13">
        <f>VLOOKUP(A:A,[1]TDSheet!$A:$AG,33,0)</f>
        <v>22.819200000000002</v>
      </c>
      <c r="AH38" s="13">
        <f>VLOOKUP(A:A,[3]TDSheet!$A:$D,4,0)</f>
        <v>9.1579999999999995</v>
      </c>
      <c r="AI38" s="13">
        <f>VLOOKUP(A:A,[1]TDSheet!$A:$AI,35,0)</f>
        <v>0</v>
      </c>
      <c r="AJ38" s="13">
        <f t="shared" si="14"/>
        <v>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12</v>
      </c>
      <c r="C39" s="8">
        <v>1211</v>
      </c>
      <c r="D39" s="8">
        <v>3143</v>
      </c>
      <c r="E39" s="8">
        <v>929</v>
      </c>
      <c r="F39" s="8">
        <v>2311</v>
      </c>
      <c r="G39" s="1" t="str">
        <f>VLOOKUP(A:A,[1]TDSheet!$A:$G,7,0)</f>
        <v>оконч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927</v>
      </c>
      <c r="K39" s="13">
        <f t="shared" si="10"/>
        <v>2</v>
      </c>
      <c r="L39" s="13">
        <f>VLOOKUP(A:A,[1]TDSheet!$A:$M,13,0)</f>
        <v>600</v>
      </c>
      <c r="M39" s="13">
        <f>VLOOKUP(A:A,[1]TDSheet!$A:$V,22,0)</f>
        <v>0</v>
      </c>
      <c r="N39" s="13">
        <f>VLOOKUP(A:A,[1]TDSheet!$A:$X,24,0)</f>
        <v>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232.25</v>
      </c>
      <c r="X39" s="16"/>
      <c r="Y39" s="17">
        <f t="shared" si="12"/>
        <v>12.533907427341227</v>
      </c>
      <c r="Z39" s="13">
        <f t="shared" si="13"/>
        <v>9.9504843918191597</v>
      </c>
      <c r="AA39" s="13"/>
      <c r="AB39" s="13"/>
      <c r="AC39" s="13"/>
      <c r="AD39" s="13"/>
      <c r="AE39" s="13">
        <f>VLOOKUP(A:A,[1]TDSheet!$A:$AE,31,0)</f>
        <v>417.2</v>
      </c>
      <c r="AF39" s="13">
        <f>VLOOKUP(A:A,[1]TDSheet!$A:$AF,32,0)</f>
        <v>444</v>
      </c>
      <c r="AG39" s="13">
        <f>VLOOKUP(A:A,[1]TDSheet!$A:$AG,33,0)</f>
        <v>662.4</v>
      </c>
      <c r="AH39" s="13">
        <f>VLOOKUP(A:A,[3]TDSheet!$A:$D,4,0)</f>
        <v>86</v>
      </c>
      <c r="AI39" s="13" t="str">
        <f>VLOOKUP(A:A,[1]TDSheet!$A:$AI,35,0)</f>
        <v>декяб</v>
      </c>
      <c r="AJ39" s="13">
        <f t="shared" si="14"/>
        <v>0</v>
      </c>
      <c r="AK39" s="13"/>
      <c r="AL39" s="13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1628</v>
      </c>
      <c r="D40" s="8">
        <v>5355</v>
      </c>
      <c r="E40" s="8">
        <v>1845</v>
      </c>
      <c r="F40" s="8">
        <v>3283</v>
      </c>
      <c r="G40" s="1" t="str">
        <f>VLOOKUP(A:A,[1]TDSheet!$A:$G,7,0)</f>
        <v>оконч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1907</v>
      </c>
      <c r="K40" s="13">
        <f t="shared" si="10"/>
        <v>-62</v>
      </c>
      <c r="L40" s="13">
        <f>VLOOKUP(A:A,[1]TDSheet!$A:$M,13,0)</f>
        <v>1200</v>
      </c>
      <c r="M40" s="13">
        <f>VLOOKUP(A:A,[1]TDSheet!$A:$V,22,0)</f>
        <v>0</v>
      </c>
      <c r="N40" s="13">
        <f>VLOOKUP(A:A,[1]TDSheet!$A:$X,24,0)</f>
        <v>0</v>
      </c>
      <c r="O40" s="13"/>
      <c r="P40" s="13"/>
      <c r="Q40" s="13"/>
      <c r="R40" s="13"/>
      <c r="S40" s="13"/>
      <c r="T40" s="13"/>
      <c r="U40" s="13"/>
      <c r="V40" s="13"/>
      <c r="W40" s="13">
        <f t="shared" si="11"/>
        <v>461.25</v>
      </c>
      <c r="X40" s="16"/>
      <c r="Y40" s="17">
        <f t="shared" si="12"/>
        <v>9.7192411924119249</v>
      </c>
      <c r="Z40" s="13">
        <f t="shared" si="13"/>
        <v>7.1176151761517614</v>
      </c>
      <c r="AA40" s="13"/>
      <c r="AB40" s="13"/>
      <c r="AC40" s="13"/>
      <c r="AD40" s="13"/>
      <c r="AE40" s="13">
        <f>VLOOKUP(A:A,[1]TDSheet!$A:$AE,31,0)</f>
        <v>686.6</v>
      </c>
      <c r="AF40" s="13">
        <f>VLOOKUP(A:A,[1]TDSheet!$A:$AF,32,0)</f>
        <v>659.2</v>
      </c>
      <c r="AG40" s="13">
        <f>VLOOKUP(A:A,[1]TDSheet!$A:$AG,33,0)</f>
        <v>742</v>
      </c>
      <c r="AH40" s="13">
        <f>VLOOKUP(A:A,[3]TDSheet!$A:$D,4,0)</f>
        <v>617</v>
      </c>
      <c r="AI40" s="13" t="str">
        <f>VLOOKUP(A:A,[1]TDSheet!$A:$AI,35,0)</f>
        <v>увел</v>
      </c>
      <c r="AJ40" s="13">
        <f t="shared" si="14"/>
        <v>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12</v>
      </c>
      <c r="C41" s="8">
        <v>2502</v>
      </c>
      <c r="D41" s="8">
        <v>2737</v>
      </c>
      <c r="E41" s="8">
        <v>2793</v>
      </c>
      <c r="F41" s="8">
        <v>2381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2896</v>
      </c>
      <c r="K41" s="13">
        <f t="shared" si="10"/>
        <v>-103</v>
      </c>
      <c r="L41" s="13">
        <f>VLOOKUP(A:A,[1]TDSheet!$A:$M,13,0)</f>
        <v>1000</v>
      </c>
      <c r="M41" s="13">
        <f>VLOOKUP(A:A,[1]TDSheet!$A:$V,22,0)</f>
        <v>1600</v>
      </c>
      <c r="N41" s="13">
        <f>VLOOKUP(A:A,[1]TDSheet!$A:$X,24,0)</f>
        <v>1000</v>
      </c>
      <c r="O41" s="13"/>
      <c r="P41" s="13"/>
      <c r="Q41" s="13"/>
      <c r="R41" s="13"/>
      <c r="S41" s="13"/>
      <c r="T41" s="13"/>
      <c r="U41" s="13"/>
      <c r="V41" s="13"/>
      <c r="W41" s="13">
        <f t="shared" si="11"/>
        <v>698.25</v>
      </c>
      <c r="X41" s="16"/>
      <c r="Y41" s="17">
        <f t="shared" si="12"/>
        <v>8.5656999641962042</v>
      </c>
      <c r="Z41" s="13">
        <f t="shared" si="13"/>
        <v>3.4099534550662369</v>
      </c>
      <c r="AA41" s="13"/>
      <c r="AB41" s="13"/>
      <c r="AC41" s="13"/>
      <c r="AD41" s="13"/>
      <c r="AE41" s="13">
        <f>VLOOKUP(A:A,[1]TDSheet!$A:$AE,31,0)</f>
        <v>610.20000000000005</v>
      </c>
      <c r="AF41" s="13">
        <f>VLOOKUP(A:A,[1]TDSheet!$A:$AF,32,0)</f>
        <v>755.4</v>
      </c>
      <c r="AG41" s="13">
        <f>VLOOKUP(A:A,[1]TDSheet!$A:$AG,33,0)</f>
        <v>1091.4000000000001</v>
      </c>
      <c r="AH41" s="13">
        <f>VLOOKUP(A:A,[3]TDSheet!$A:$D,4,0)</f>
        <v>337</v>
      </c>
      <c r="AI41" s="13" t="str">
        <f>VLOOKUP(A:A,[1]TDSheet!$A:$AI,35,0)</f>
        <v>проддек</v>
      </c>
      <c r="AJ41" s="13">
        <f t="shared" si="14"/>
        <v>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345.19299999999998</v>
      </c>
      <c r="D42" s="8">
        <v>1321.088</v>
      </c>
      <c r="E42" s="8">
        <v>384.33600000000001</v>
      </c>
      <c r="F42" s="8">
        <v>471.74200000000002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378.67899999999997</v>
      </c>
      <c r="K42" s="13">
        <f t="shared" si="10"/>
        <v>5.6570000000000391</v>
      </c>
      <c r="L42" s="13">
        <f>VLOOKUP(A:A,[1]TDSheet!$A:$M,13,0)</f>
        <v>120</v>
      </c>
      <c r="M42" s="13">
        <f>VLOOKUP(A:A,[1]TDSheet!$A:$V,22,0)</f>
        <v>0</v>
      </c>
      <c r="N42" s="13">
        <f>VLOOKUP(A:A,[1]TDSheet!$A:$X,24,0)</f>
        <v>100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96.084000000000003</v>
      </c>
      <c r="X42" s="16"/>
      <c r="Y42" s="17">
        <f t="shared" si="12"/>
        <v>7.1993464052287575</v>
      </c>
      <c r="Z42" s="13">
        <f t="shared" si="13"/>
        <v>4.9096831938720289</v>
      </c>
      <c r="AA42" s="13"/>
      <c r="AB42" s="13"/>
      <c r="AC42" s="13"/>
      <c r="AD42" s="13"/>
      <c r="AE42" s="13">
        <f>VLOOKUP(A:A,[1]TDSheet!$A:$AE,31,0)</f>
        <v>105.31780000000001</v>
      </c>
      <c r="AF42" s="13">
        <f>VLOOKUP(A:A,[1]TDSheet!$A:$AF,32,0)</f>
        <v>112.22260000000001</v>
      </c>
      <c r="AG42" s="13">
        <f>VLOOKUP(A:A,[1]TDSheet!$A:$AG,33,0)</f>
        <v>119.3086</v>
      </c>
      <c r="AH42" s="13">
        <f>VLOOKUP(A:A,[3]TDSheet!$A:$D,4,0)</f>
        <v>93.393000000000001</v>
      </c>
      <c r="AI42" s="13">
        <f>VLOOKUP(A:A,[1]TDSheet!$A:$AI,35,0)</f>
        <v>0</v>
      </c>
      <c r="AJ42" s="13">
        <f t="shared" si="14"/>
        <v>0</v>
      </c>
      <c r="AK42" s="13"/>
      <c r="AL42" s="13"/>
    </row>
    <row r="43" spans="1:38" s="1" customFormat="1" ht="11.1" customHeight="1" outlineLevel="1" x14ac:dyDescent="0.2">
      <c r="A43" s="7" t="s">
        <v>46</v>
      </c>
      <c r="B43" s="7" t="s">
        <v>12</v>
      </c>
      <c r="C43" s="8">
        <v>2179</v>
      </c>
      <c r="D43" s="8">
        <v>20</v>
      </c>
      <c r="E43" s="8">
        <v>586</v>
      </c>
      <c r="F43" s="8">
        <v>1594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612</v>
      </c>
      <c r="K43" s="13">
        <f t="shared" si="10"/>
        <v>-26</v>
      </c>
      <c r="L43" s="13">
        <f>VLOOKUP(A:A,[1]TDSheet!$A:$M,13,0)</f>
        <v>0</v>
      </c>
      <c r="M43" s="13">
        <f>VLOOKUP(A:A,[1]TDSheet!$A:$V,22,0)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146.5</v>
      </c>
      <c r="X43" s="16"/>
      <c r="Y43" s="17">
        <f t="shared" si="12"/>
        <v>10.880546075085324</v>
      </c>
      <c r="Z43" s="13">
        <f t="shared" si="13"/>
        <v>10.880546075085324</v>
      </c>
      <c r="AA43" s="13"/>
      <c r="AB43" s="13"/>
      <c r="AC43" s="13"/>
      <c r="AD43" s="13"/>
      <c r="AE43" s="13">
        <f>VLOOKUP(A:A,[1]TDSheet!$A:$AE,31,0)</f>
        <v>88.2</v>
      </c>
      <c r="AF43" s="13">
        <f>VLOOKUP(A:A,[1]TDSheet!$A:$AF,32,0)</f>
        <v>97.4</v>
      </c>
      <c r="AG43" s="13">
        <f>VLOOKUP(A:A,[1]TDSheet!$A:$AG,33,0)</f>
        <v>113.8</v>
      </c>
      <c r="AH43" s="13">
        <f>VLOOKUP(A:A,[3]TDSheet!$A:$D,4,0)</f>
        <v>224</v>
      </c>
      <c r="AI43" s="13">
        <f>VLOOKUP(A:A,[1]TDSheet!$A:$AI,35,0)</f>
        <v>0</v>
      </c>
      <c r="AJ43" s="13">
        <f t="shared" si="14"/>
        <v>0</v>
      </c>
      <c r="AK43" s="13"/>
      <c r="AL43" s="13"/>
    </row>
    <row r="44" spans="1:38" s="1" customFormat="1" ht="21.95" customHeight="1" outlineLevel="1" x14ac:dyDescent="0.2">
      <c r="A44" s="7" t="s">
        <v>47</v>
      </c>
      <c r="B44" s="7" t="s">
        <v>12</v>
      </c>
      <c r="C44" s="8">
        <v>615</v>
      </c>
      <c r="D44" s="8">
        <v>1149</v>
      </c>
      <c r="E44" s="8">
        <v>1054</v>
      </c>
      <c r="F44" s="8">
        <v>665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1170</v>
      </c>
      <c r="K44" s="13">
        <f t="shared" si="10"/>
        <v>-116</v>
      </c>
      <c r="L44" s="13">
        <f>VLOOKUP(A:A,[1]TDSheet!$A:$M,13,0)</f>
        <v>350</v>
      </c>
      <c r="M44" s="13">
        <f>VLOOKUP(A:A,[1]TDSheet!$A:$V,22,0)</f>
        <v>300</v>
      </c>
      <c r="N44" s="13">
        <f>VLOOKUP(A:A,[1]TDSheet!$A:$X,24,0)</f>
        <v>400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263.5</v>
      </c>
      <c r="X44" s="16">
        <v>250</v>
      </c>
      <c r="Y44" s="17">
        <f t="shared" si="12"/>
        <v>7.4573055028462996</v>
      </c>
      <c r="Z44" s="13">
        <f t="shared" si="13"/>
        <v>2.5237191650853892</v>
      </c>
      <c r="AA44" s="13"/>
      <c r="AB44" s="13"/>
      <c r="AC44" s="13"/>
      <c r="AD44" s="13"/>
      <c r="AE44" s="13">
        <f>VLOOKUP(A:A,[1]TDSheet!$A:$AE,31,0)</f>
        <v>221.2</v>
      </c>
      <c r="AF44" s="13">
        <f>VLOOKUP(A:A,[1]TDSheet!$A:$AF,32,0)</f>
        <v>233</v>
      </c>
      <c r="AG44" s="13">
        <f>VLOOKUP(A:A,[1]TDSheet!$A:$AG,33,0)</f>
        <v>330.6</v>
      </c>
      <c r="AH44" s="13">
        <f>VLOOKUP(A:A,[3]TDSheet!$A:$D,4,0)</f>
        <v>270</v>
      </c>
      <c r="AI44" s="13">
        <f>VLOOKUP(A:A,[1]TDSheet!$A:$AI,35,0)</f>
        <v>0</v>
      </c>
      <c r="AJ44" s="13">
        <f t="shared" si="14"/>
        <v>87.5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171.40100000000001</v>
      </c>
      <c r="D45" s="8">
        <v>118.65900000000001</v>
      </c>
      <c r="E45" s="8">
        <v>204.91800000000001</v>
      </c>
      <c r="F45" s="8">
        <v>67.162999999999997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223.648</v>
      </c>
      <c r="K45" s="13">
        <f t="shared" si="10"/>
        <v>-18.72999999999999</v>
      </c>
      <c r="L45" s="13">
        <f>VLOOKUP(A:A,[1]TDSheet!$A:$M,13,0)</f>
        <v>70</v>
      </c>
      <c r="M45" s="13">
        <f>VLOOKUP(A:A,[1]TDSheet!$A:$V,22,0)</f>
        <v>150</v>
      </c>
      <c r="N45" s="13">
        <f>VLOOKUP(A:A,[1]TDSheet!$A:$X,24,0)</f>
        <v>100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51.229500000000002</v>
      </c>
      <c r="X45" s="16"/>
      <c r="Y45" s="17">
        <f t="shared" si="12"/>
        <v>7.5574229691876749</v>
      </c>
      <c r="Z45" s="13">
        <f t="shared" si="13"/>
        <v>1.311021969763515</v>
      </c>
      <c r="AA45" s="13"/>
      <c r="AB45" s="13"/>
      <c r="AC45" s="13"/>
      <c r="AD45" s="13"/>
      <c r="AE45" s="13">
        <f>VLOOKUP(A:A,[1]TDSheet!$A:$AE,31,0)</f>
        <v>41.451799999999999</v>
      </c>
      <c r="AF45" s="13">
        <f>VLOOKUP(A:A,[1]TDSheet!$A:$AF,32,0)</f>
        <v>50.9634</v>
      </c>
      <c r="AG45" s="13">
        <f>VLOOKUP(A:A,[1]TDSheet!$A:$AG,33,0)</f>
        <v>73.993200000000002</v>
      </c>
      <c r="AH45" s="13">
        <f>VLOOKUP(A:A,[3]TDSheet!$A:$D,4,0)</f>
        <v>33.314</v>
      </c>
      <c r="AI45" s="13">
        <f>VLOOKUP(A:A,[1]TDSheet!$A:$AI,35,0)</f>
        <v>0</v>
      </c>
      <c r="AJ45" s="13">
        <f t="shared" si="14"/>
        <v>0</v>
      </c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12</v>
      </c>
      <c r="C46" s="8">
        <v>837</v>
      </c>
      <c r="D46" s="8">
        <v>1223</v>
      </c>
      <c r="E46" s="8">
        <v>1126</v>
      </c>
      <c r="F46" s="8">
        <v>914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1267</v>
      </c>
      <c r="K46" s="13">
        <f t="shared" si="10"/>
        <v>-141</v>
      </c>
      <c r="L46" s="13">
        <f>VLOOKUP(A:A,[1]TDSheet!$A:$M,13,0)</f>
        <v>450</v>
      </c>
      <c r="M46" s="13">
        <f>VLOOKUP(A:A,[1]TDSheet!$A:$V,22,0)</f>
        <v>0</v>
      </c>
      <c r="N46" s="13">
        <f>VLOOKUP(A:A,[1]TDSheet!$A:$X,24,0)</f>
        <v>500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281.5</v>
      </c>
      <c r="X46" s="16">
        <v>250</v>
      </c>
      <c r="Y46" s="17">
        <f t="shared" si="12"/>
        <v>7.5097690941385435</v>
      </c>
      <c r="Z46" s="13">
        <f t="shared" si="13"/>
        <v>3.2468916518650088</v>
      </c>
      <c r="AA46" s="13"/>
      <c r="AB46" s="13"/>
      <c r="AC46" s="13"/>
      <c r="AD46" s="13"/>
      <c r="AE46" s="13">
        <f>VLOOKUP(A:A,[1]TDSheet!$A:$AE,31,0)</f>
        <v>270</v>
      </c>
      <c r="AF46" s="13">
        <f>VLOOKUP(A:A,[1]TDSheet!$A:$AF,32,0)</f>
        <v>259.2</v>
      </c>
      <c r="AG46" s="13">
        <f>VLOOKUP(A:A,[1]TDSheet!$A:$AG,33,0)</f>
        <v>298</v>
      </c>
      <c r="AH46" s="13">
        <f>VLOOKUP(A:A,[3]TDSheet!$A:$D,4,0)</f>
        <v>305</v>
      </c>
      <c r="AI46" s="13" t="str">
        <f>VLOOKUP(A:A,[1]TDSheet!$A:$AI,35,0)</f>
        <v>склад</v>
      </c>
      <c r="AJ46" s="13">
        <f t="shared" si="14"/>
        <v>100</v>
      </c>
      <c r="AK46" s="13"/>
      <c r="AL46" s="13"/>
    </row>
    <row r="47" spans="1:38" s="1" customFormat="1" ht="11.1" customHeight="1" outlineLevel="1" x14ac:dyDescent="0.2">
      <c r="A47" s="7" t="s">
        <v>50</v>
      </c>
      <c r="B47" s="7" t="s">
        <v>12</v>
      </c>
      <c r="C47" s="8">
        <v>1988</v>
      </c>
      <c r="D47" s="8">
        <v>30044</v>
      </c>
      <c r="E47" s="18">
        <v>2720</v>
      </c>
      <c r="F47" s="18">
        <v>1479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2376</v>
      </c>
      <c r="K47" s="13">
        <f t="shared" si="10"/>
        <v>344</v>
      </c>
      <c r="L47" s="13">
        <f>VLOOKUP(A:A,[1]TDSheet!$A:$M,13,0)</f>
        <v>1000</v>
      </c>
      <c r="M47" s="13">
        <f>VLOOKUP(A:A,[1]TDSheet!$A:$V,22,0)</f>
        <v>1400</v>
      </c>
      <c r="N47" s="13">
        <f>VLOOKUP(A:A,[1]TDSheet!$A:$X,24,0)</f>
        <v>1000</v>
      </c>
      <c r="O47" s="13"/>
      <c r="P47" s="13"/>
      <c r="Q47" s="13"/>
      <c r="R47" s="13"/>
      <c r="S47" s="13"/>
      <c r="T47" s="13"/>
      <c r="U47" s="13"/>
      <c r="V47" s="13"/>
      <c r="W47" s="13">
        <f t="shared" si="11"/>
        <v>680</v>
      </c>
      <c r="X47" s="16">
        <v>700</v>
      </c>
      <c r="Y47" s="17">
        <f t="shared" si="12"/>
        <v>8.204411764705883</v>
      </c>
      <c r="Z47" s="13">
        <f t="shared" si="13"/>
        <v>2.1749999999999998</v>
      </c>
      <c r="AA47" s="13"/>
      <c r="AB47" s="13"/>
      <c r="AC47" s="13"/>
      <c r="AD47" s="13"/>
      <c r="AE47" s="13">
        <f>VLOOKUP(A:A,[1]TDSheet!$A:$AE,31,0)</f>
        <v>561</v>
      </c>
      <c r="AF47" s="13">
        <f>VLOOKUP(A:A,[1]TDSheet!$A:$AF,32,0)</f>
        <v>572.6</v>
      </c>
      <c r="AG47" s="13">
        <f>VLOOKUP(A:A,[1]TDSheet!$A:$AG,33,0)</f>
        <v>654.20000000000005</v>
      </c>
      <c r="AH47" s="19">
        <v>718</v>
      </c>
      <c r="AI47" s="13">
        <f>VLOOKUP(A:A,[1]TDSheet!$A:$AI,35,0)</f>
        <v>0</v>
      </c>
      <c r="AJ47" s="13">
        <f t="shared" si="14"/>
        <v>280</v>
      </c>
      <c r="AK47" s="13"/>
      <c r="AL47" s="13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53.981000000000002</v>
      </c>
      <c r="D48" s="8">
        <v>74.087999999999994</v>
      </c>
      <c r="E48" s="8">
        <v>64.614999999999995</v>
      </c>
      <c r="F48" s="8">
        <v>59.779000000000003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68.328999999999994</v>
      </c>
      <c r="K48" s="13">
        <f t="shared" si="10"/>
        <v>-3.7139999999999986</v>
      </c>
      <c r="L48" s="13">
        <f>VLOOKUP(A:A,[1]TDSheet!$A:$M,13,0)</f>
        <v>10</v>
      </c>
      <c r="M48" s="13">
        <f>VLOOKUP(A:A,[1]TDSheet!$A:$V,22,0)</f>
        <v>30</v>
      </c>
      <c r="N48" s="13">
        <f>VLOOKUP(A:A,[1]TDSheet!$A:$X,24,0)</f>
        <v>10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16.153749999999999</v>
      </c>
      <c r="X48" s="16">
        <v>20</v>
      </c>
      <c r="Y48" s="17">
        <f t="shared" si="12"/>
        <v>8.0339859165828376</v>
      </c>
      <c r="Z48" s="13">
        <f t="shared" si="13"/>
        <v>3.7006267894451756</v>
      </c>
      <c r="AA48" s="13"/>
      <c r="AB48" s="13"/>
      <c r="AC48" s="13"/>
      <c r="AD48" s="13"/>
      <c r="AE48" s="13">
        <f>VLOOKUP(A:A,[1]TDSheet!$A:$AE,31,0)</f>
        <v>12.7844</v>
      </c>
      <c r="AF48" s="13">
        <f>VLOOKUP(A:A,[1]TDSheet!$A:$AF,32,0)</f>
        <v>15.003200000000001</v>
      </c>
      <c r="AG48" s="13">
        <f>VLOOKUP(A:A,[1]TDSheet!$A:$AG,33,0)</f>
        <v>28.025799999999997</v>
      </c>
      <c r="AH48" s="13">
        <f>VLOOKUP(A:A,[3]TDSheet!$A:$D,4,0)</f>
        <v>14.038</v>
      </c>
      <c r="AI48" s="13">
        <f>VLOOKUP(A:A,[1]TDSheet!$A:$AI,35,0)</f>
        <v>0</v>
      </c>
      <c r="AJ48" s="13">
        <f t="shared" si="14"/>
        <v>20</v>
      </c>
      <c r="AK48" s="13"/>
      <c r="AL48" s="13"/>
    </row>
    <row r="49" spans="1:38" s="1" customFormat="1" ht="21.95" customHeight="1" outlineLevel="1" x14ac:dyDescent="0.2">
      <c r="A49" s="7" t="s">
        <v>52</v>
      </c>
      <c r="B49" s="7" t="s">
        <v>8</v>
      </c>
      <c r="C49" s="8">
        <v>93.741</v>
      </c>
      <c r="D49" s="8">
        <v>224.08500000000001</v>
      </c>
      <c r="E49" s="8">
        <v>179.709</v>
      </c>
      <c r="F49" s="8">
        <v>130.142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200.25899999999999</v>
      </c>
      <c r="K49" s="13">
        <f t="shared" si="10"/>
        <v>-20.549999999999983</v>
      </c>
      <c r="L49" s="13">
        <f>VLOOKUP(A:A,[1]TDSheet!$A:$M,13,0)</f>
        <v>60</v>
      </c>
      <c r="M49" s="13">
        <f>VLOOKUP(A:A,[1]TDSheet!$A:$V,22,0)</f>
        <v>60</v>
      </c>
      <c r="N49" s="13">
        <f>VLOOKUP(A:A,[1]TDSheet!$A:$X,24,0)</f>
        <v>50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44.927250000000001</v>
      </c>
      <c r="X49" s="16">
        <v>50</v>
      </c>
      <c r="Y49" s="17">
        <f t="shared" si="12"/>
        <v>7.7935328781530142</v>
      </c>
      <c r="Z49" s="13">
        <f t="shared" si="13"/>
        <v>2.8967274872154425</v>
      </c>
      <c r="AA49" s="13"/>
      <c r="AB49" s="13"/>
      <c r="AC49" s="13"/>
      <c r="AD49" s="13"/>
      <c r="AE49" s="13">
        <f>VLOOKUP(A:A,[1]TDSheet!$A:$AE,31,0)</f>
        <v>37.767200000000003</v>
      </c>
      <c r="AF49" s="13">
        <f>VLOOKUP(A:A,[1]TDSheet!$A:$AF,32,0)</f>
        <v>40.704999999999998</v>
      </c>
      <c r="AG49" s="13">
        <f>VLOOKUP(A:A,[1]TDSheet!$A:$AG,33,0)</f>
        <v>61.386199999999995</v>
      </c>
      <c r="AH49" s="13">
        <f>VLOOKUP(A:A,[3]TDSheet!$A:$D,4,0)</f>
        <v>47.155999999999999</v>
      </c>
      <c r="AI49" s="13">
        <f>VLOOKUP(A:A,[1]TDSheet!$A:$AI,35,0)</f>
        <v>0</v>
      </c>
      <c r="AJ49" s="13">
        <f t="shared" si="14"/>
        <v>50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444</v>
      </c>
      <c r="D50" s="8">
        <v>1232</v>
      </c>
      <c r="E50" s="8">
        <v>986</v>
      </c>
      <c r="F50" s="8">
        <v>657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1036</v>
      </c>
      <c r="K50" s="13">
        <f t="shared" si="10"/>
        <v>-50</v>
      </c>
      <c r="L50" s="13">
        <f>VLOOKUP(A:A,[1]TDSheet!$A:$M,13,0)</f>
        <v>300</v>
      </c>
      <c r="M50" s="13">
        <f>VLOOKUP(A:A,[1]TDSheet!$A:$V,22,0)</f>
        <v>400</v>
      </c>
      <c r="N50" s="13">
        <f>VLOOKUP(A:A,[1]TDSheet!$A:$X,24,0)</f>
        <v>400</v>
      </c>
      <c r="O50" s="13"/>
      <c r="P50" s="13"/>
      <c r="Q50" s="13"/>
      <c r="R50" s="13"/>
      <c r="S50" s="13"/>
      <c r="T50" s="13"/>
      <c r="U50" s="13"/>
      <c r="V50" s="13"/>
      <c r="W50" s="13">
        <f t="shared" si="11"/>
        <v>246.5</v>
      </c>
      <c r="X50" s="16">
        <v>100</v>
      </c>
      <c r="Y50" s="17">
        <f t="shared" si="12"/>
        <v>7.5334685598377282</v>
      </c>
      <c r="Z50" s="13">
        <f t="shared" si="13"/>
        <v>2.6653144016227182</v>
      </c>
      <c r="AA50" s="13"/>
      <c r="AB50" s="13"/>
      <c r="AC50" s="13"/>
      <c r="AD50" s="13"/>
      <c r="AE50" s="13">
        <f>VLOOKUP(A:A,[1]TDSheet!$A:$AE,31,0)</f>
        <v>210.2</v>
      </c>
      <c r="AF50" s="13">
        <f>VLOOKUP(A:A,[1]TDSheet!$A:$AF,32,0)</f>
        <v>220.4</v>
      </c>
      <c r="AG50" s="13">
        <f>VLOOKUP(A:A,[1]TDSheet!$A:$AG,33,0)</f>
        <v>342.6</v>
      </c>
      <c r="AH50" s="13">
        <f>VLOOKUP(A:A,[3]TDSheet!$A:$D,4,0)</f>
        <v>211</v>
      </c>
      <c r="AI50" s="13">
        <f>VLOOKUP(A:A,[1]TDSheet!$A:$AI,35,0)</f>
        <v>0</v>
      </c>
      <c r="AJ50" s="13">
        <f t="shared" si="14"/>
        <v>35</v>
      </c>
      <c r="AK50" s="13"/>
      <c r="AL50" s="13"/>
    </row>
    <row r="51" spans="1:38" s="1" customFormat="1" ht="21.95" customHeight="1" outlineLevel="1" x14ac:dyDescent="0.2">
      <c r="A51" s="7" t="s">
        <v>54</v>
      </c>
      <c r="B51" s="7" t="s">
        <v>12</v>
      </c>
      <c r="C51" s="8">
        <v>1324</v>
      </c>
      <c r="D51" s="8">
        <v>1435</v>
      </c>
      <c r="E51" s="8">
        <v>1390</v>
      </c>
      <c r="F51" s="8">
        <v>1341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1433</v>
      </c>
      <c r="K51" s="13">
        <f t="shared" si="10"/>
        <v>-43</v>
      </c>
      <c r="L51" s="13">
        <f>VLOOKUP(A:A,[1]TDSheet!$A:$M,13,0)</f>
        <v>600</v>
      </c>
      <c r="M51" s="13">
        <f>VLOOKUP(A:A,[1]TDSheet!$A:$V,22,0)</f>
        <v>0</v>
      </c>
      <c r="N51" s="13">
        <f>VLOOKUP(A:A,[1]TDSheet!$A:$X,24,0)</f>
        <v>600</v>
      </c>
      <c r="O51" s="13"/>
      <c r="P51" s="13"/>
      <c r="Q51" s="13"/>
      <c r="R51" s="13"/>
      <c r="S51" s="13"/>
      <c r="T51" s="13"/>
      <c r="U51" s="13"/>
      <c r="V51" s="13"/>
      <c r="W51" s="13">
        <f t="shared" si="11"/>
        <v>347.5</v>
      </c>
      <c r="X51" s="16"/>
      <c r="Y51" s="17">
        <f t="shared" si="12"/>
        <v>7.3122302158273378</v>
      </c>
      <c r="Z51" s="13">
        <f t="shared" si="13"/>
        <v>3.8589928057553955</v>
      </c>
      <c r="AA51" s="13"/>
      <c r="AB51" s="13"/>
      <c r="AC51" s="13"/>
      <c r="AD51" s="13"/>
      <c r="AE51" s="13">
        <f>VLOOKUP(A:A,[1]TDSheet!$A:$AE,31,0)</f>
        <v>359.6</v>
      </c>
      <c r="AF51" s="13">
        <f>VLOOKUP(A:A,[1]TDSheet!$A:$AF,32,0)</f>
        <v>398.2</v>
      </c>
      <c r="AG51" s="13">
        <f>VLOOKUP(A:A,[1]TDSheet!$A:$AG,33,0)</f>
        <v>527</v>
      </c>
      <c r="AH51" s="13">
        <f>VLOOKUP(A:A,[3]TDSheet!$A:$D,4,0)</f>
        <v>327</v>
      </c>
      <c r="AI51" s="13">
        <f>VLOOKUP(A:A,[1]TDSheet!$A:$AI,35,0)</f>
        <v>0</v>
      </c>
      <c r="AJ51" s="13">
        <f t="shared" si="14"/>
        <v>0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12</v>
      </c>
      <c r="C52" s="8">
        <v>512</v>
      </c>
      <c r="D52" s="8">
        <v>1130</v>
      </c>
      <c r="E52" s="8">
        <v>878</v>
      </c>
      <c r="F52" s="8">
        <v>748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916</v>
      </c>
      <c r="K52" s="13">
        <f t="shared" si="10"/>
        <v>-38</v>
      </c>
      <c r="L52" s="13">
        <f>VLOOKUP(A:A,[1]TDSheet!$A:$M,13,0)</f>
        <v>320</v>
      </c>
      <c r="M52" s="13">
        <f>VLOOKUP(A:A,[1]TDSheet!$A:$V,22,0)</f>
        <v>0</v>
      </c>
      <c r="N52" s="13">
        <f>VLOOKUP(A:A,[1]TDSheet!$A:$X,24,0)</f>
        <v>260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219.5</v>
      </c>
      <c r="X52" s="16">
        <v>300</v>
      </c>
      <c r="Y52" s="17">
        <f t="shared" si="12"/>
        <v>7.4168564920273345</v>
      </c>
      <c r="Z52" s="13">
        <f t="shared" si="13"/>
        <v>3.4077448747152621</v>
      </c>
      <c r="AA52" s="13"/>
      <c r="AB52" s="13"/>
      <c r="AC52" s="13"/>
      <c r="AD52" s="13"/>
      <c r="AE52" s="13">
        <f>VLOOKUP(A:A,[1]TDSheet!$A:$AE,31,0)</f>
        <v>210.6</v>
      </c>
      <c r="AF52" s="13">
        <f>VLOOKUP(A:A,[1]TDSheet!$A:$AF,32,0)</f>
        <v>179.2</v>
      </c>
      <c r="AG52" s="13">
        <f>VLOOKUP(A:A,[1]TDSheet!$A:$AG,33,0)</f>
        <v>197</v>
      </c>
      <c r="AH52" s="13">
        <f>VLOOKUP(A:A,[3]TDSheet!$A:$D,4,0)</f>
        <v>236</v>
      </c>
      <c r="AI52" s="13">
        <f>VLOOKUP(A:A,[1]TDSheet!$A:$AI,35,0)</f>
        <v>0</v>
      </c>
      <c r="AJ52" s="13">
        <f t="shared" si="14"/>
        <v>120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234.364</v>
      </c>
      <c r="D53" s="8">
        <v>241.87200000000001</v>
      </c>
      <c r="E53" s="8">
        <v>214.358</v>
      </c>
      <c r="F53" s="8">
        <v>236.45599999999999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272.75900000000001</v>
      </c>
      <c r="K53" s="13">
        <f t="shared" si="10"/>
        <v>-58.40100000000001</v>
      </c>
      <c r="L53" s="13">
        <f>VLOOKUP(A:A,[1]TDSheet!$A:$M,13,0)</f>
        <v>100</v>
      </c>
      <c r="M53" s="13">
        <f>VLOOKUP(A:A,[1]TDSheet!$A:$V,22,0)</f>
        <v>0</v>
      </c>
      <c r="N53" s="13">
        <f>VLOOKUP(A:A,[1]TDSheet!$A:$X,24,0)</f>
        <v>100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53.589500000000001</v>
      </c>
      <c r="X53" s="16"/>
      <c r="Y53" s="17">
        <f t="shared" si="12"/>
        <v>8.1444312785153805</v>
      </c>
      <c r="Z53" s="13">
        <f t="shared" si="13"/>
        <v>4.4123568982729822</v>
      </c>
      <c r="AA53" s="13"/>
      <c r="AB53" s="13"/>
      <c r="AC53" s="13"/>
      <c r="AD53" s="13"/>
      <c r="AE53" s="13">
        <f>VLOOKUP(A:A,[1]TDSheet!$A:$AE,31,0)</f>
        <v>55.254600000000003</v>
      </c>
      <c r="AF53" s="13">
        <f>VLOOKUP(A:A,[1]TDSheet!$A:$AF,32,0)</f>
        <v>59.636400000000002</v>
      </c>
      <c r="AG53" s="13">
        <f>VLOOKUP(A:A,[1]TDSheet!$A:$AG,33,0)</f>
        <v>80.100999999999999</v>
      </c>
      <c r="AH53" s="13">
        <f>VLOOKUP(A:A,[3]TDSheet!$A:$D,4,0)</f>
        <v>42.792000000000002</v>
      </c>
      <c r="AI53" s="13">
        <f>VLOOKUP(A:A,[1]TDSheet!$A:$AI,35,0)</f>
        <v>0</v>
      </c>
      <c r="AJ53" s="13">
        <f t="shared" si="14"/>
        <v>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545.41</v>
      </c>
      <c r="D54" s="8">
        <v>431.80799999999999</v>
      </c>
      <c r="E54" s="8">
        <v>625.08399999999995</v>
      </c>
      <c r="F54" s="8">
        <v>342.59100000000001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639.31500000000005</v>
      </c>
      <c r="K54" s="13">
        <f t="shared" si="10"/>
        <v>-14.231000000000108</v>
      </c>
      <c r="L54" s="13">
        <f>VLOOKUP(A:A,[1]TDSheet!$A:$M,13,0)</f>
        <v>0</v>
      </c>
      <c r="M54" s="13">
        <f>VLOOKUP(A:A,[1]TDSheet!$A:$V,22,0)</f>
        <v>400</v>
      </c>
      <c r="N54" s="13">
        <f>VLOOKUP(A:A,[1]TDSheet!$A:$X,24,0)</f>
        <v>300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156.27099999999999</v>
      </c>
      <c r="X54" s="16">
        <v>200</v>
      </c>
      <c r="Y54" s="17">
        <f t="shared" si="12"/>
        <v>7.9515137165564944</v>
      </c>
      <c r="Z54" s="13">
        <f t="shared" si="13"/>
        <v>2.192287756525523</v>
      </c>
      <c r="AA54" s="13"/>
      <c r="AB54" s="13"/>
      <c r="AC54" s="13"/>
      <c r="AD54" s="13"/>
      <c r="AE54" s="13">
        <f>VLOOKUP(A:A,[1]TDSheet!$A:$AE,31,0)</f>
        <v>102.1322</v>
      </c>
      <c r="AF54" s="13">
        <f>VLOOKUP(A:A,[1]TDSheet!$A:$AF,32,0)</f>
        <v>153.5478</v>
      </c>
      <c r="AG54" s="13">
        <f>VLOOKUP(A:A,[1]TDSheet!$A:$AG,33,0)</f>
        <v>228.99879999999999</v>
      </c>
      <c r="AH54" s="13">
        <f>VLOOKUP(A:A,[3]TDSheet!$A:$D,4,0)</f>
        <v>70.652000000000001</v>
      </c>
      <c r="AI54" s="13" t="str">
        <f>VLOOKUP(A:A,[1]TDSheet!$A:$AI,35,0)</f>
        <v>оконч</v>
      </c>
      <c r="AJ54" s="13">
        <f t="shared" si="14"/>
        <v>200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62.398000000000003</v>
      </c>
      <c r="D55" s="8">
        <v>76.355000000000004</v>
      </c>
      <c r="E55" s="8">
        <v>42.601999999999997</v>
      </c>
      <c r="F55" s="8">
        <v>96.150999999999996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42.95</v>
      </c>
      <c r="K55" s="13">
        <f t="shared" si="10"/>
        <v>-0.34800000000000608</v>
      </c>
      <c r="L55" s="13">
        <f>VLOOKUP(A:A,[1]TDSheet!$A:$M,13,0)</f>
        <v>10</v>
      </c>
      <c r="M55" s="13">
        <f>VLOOKUP(A:A,[1]TDSheet!$A:$V,22,0)</f>
        <v>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10.650499999999999</v>
      </c>
      <c r="X55" s="16"/>
      <c r="Y55" s="17">
        <f t="shared" si="12"/>
        <v>9.9667621238439512</v>
      </c>
      <c r="Z55" s="13">
        <f t="shared" si="13"/>
        <v>9.0278390685883299</v>
      </c>
      <c r="AA55" s="13"/>
      <c r="AB55" s="13"/>
      <c r="AC55" s="13"/>
      <c r="AD55" s="13"/>
      <c r="AE55" s="13">
        <f>VLOOKUP(A:A,[1]TDSheet!$A:$AE,31,0)</f>
        <v>14.614599999999999</v>
      </c>
      <c r="AF55" s="13">
        <f>VLOOKUP(A:A,[1]TDSheet!$A:$AF,32,0)</f>
        <v>12.016</v>
      </c>
      <c r="AG55" s="13">
        <f>VLOOKUP(A:A,[1]TDSheet!$A:$AG,33,0)</f>
        <v>17.423200000000001</v>
      </c>
      <c r="AH55" s="13">
        <f>VLOOKUP(A:A,[3]TDSheet!$A:$D,4,0)</f>
        <v>15.77</v>
      </c>
      <c r="AI55" s="13" t="str">
        <f>VLOOKUP(A:A,[1]TDSheet!$A:$AI,35,0)</f>
        <v>увел</v>
      </c>
      <c r="AJ55" s="13">
        <f t="shared" si="14"/>
        <v>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2416.4409999999998</v>
      </c>
      <c r="D56" s="8">
        <v>1991.62</v>
      </c>
      <c r="E56" s="8">
        <v>1913.671</v>
      </c>
      <c r="F56" s="8">
        <v>2466.7860000000001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1914.2249999999999</v>
      </c>
      <c r="K56" s="13">
        <f t="shared" si="10"/>
        <v>-0.55399999999985994</v>
      </c>
      <c r="L56" s="13">
        <f>VLOOKUP(A:A,[1]TDSheet!$A:$M,13,0)</f>
        <v>1300</v>
      </c>
      <c r="M56" s="13">
        <f>VLOOKUP(A:A,[1]TDSheet!$A:$V,22,0)</f>
        <v>0</v>
      </c>
      <c r="N56" s="13">
        <f>VLOOKUP(A:A,[1]TDSheet!$A:$X,24,0)</f>
        <v>800</v>
      </c>
      <c r="O56" s="13"/>
      <c r="P56" s="13"/>
      <c r="Q56" s="13"/>
      <c r="R56" s="13"/>
      <c r="S56" s="13"/>
      <c r="T56" s="13"/>
      <c r="U56" s="13"/>
      <c r="V56" s="13"/>
      <c r="W56" s="13">
        <f t="shared" si="11"/>
        <v>478.41775000000001</v>
      </c>
      <c r="X56" s="16"/>
      <c r="Y56" s="17">
        <f t="shared" si="12"/>
        <v>9.5456031888448951</v>
      </c>
      <c r="Z56" s="13">
        <f t="shared" si="13"/>
        <v>5.1561339436089062</v>
      </c>
      <c r="AA56" s="13"/>
      <c r="AB56" s="13"/>
      <c r="AC56" s="13"/>
      <c r="AD56" s="13"/>
      <c r="AE56" s="13">
        <f>VLOOKUP(A:A,[1]TDSheet!$A:$AE,31,0)</f>
        <v>622.12200000000007</v>
      </c>
      <c r="AF56" s="13">
        <f>VLOOKUP(A:A,[1]TDSheet!$A:$AF,32,0)</f>
        <v>642.16219999999998</v>
      </c>
      <c r="AG56" s="13">
        <f>VLOOKUP(A:A,[1]TDSheet!$A:$AG,33,0)</f>
        <v>761.68999999999994</v>
      </c>
      <c r="AH56" s="13">
        <f>VLOOKUP(A:A,[3]TDSheet!$A:$D,4,0)</f>
        <v>205.45099999999999</v>
      </c>
      <c r="AI56" s="13" t="str">
        <f>VLOOKUP(A:A,[1]TDSheet!$A:$AI,35,0)</f>
        <v>оконч</v>
      </c>
      <c r="AJ56" s="13">
        <f t="shared" si="14"/>
        <v>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1551</v>
      </c>
      <c r="D57" s="8">
        <v>30662</v>
      </c>
      <c r="E57" s="18">
        <v>2818</v>
      </c>
      <c r="F57" s="18">
        <v>1058</v>
      </c>
      <c r="G57" s="1" t="str">
        <f>VLOOKUP(A:A,[1]TDSheet!$A:$G,7,0)</f>
        <v>акк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2767</v>
      </c>
      <c r="K57" s="13">
        <f t="shared" si="10"/>
        <v>51</v>
      </c>
      <c r="L57" s="13">
        <f>VLOOKUP(A:A,[1]TDSheet!$A:$M,13,0)</f>
        <v>500</v>
      </c>
      <c r="M57" s="13">
        <f>VLOOKUP(A:A,[1]TDSheet!$A:$V,22,0)</f>
        <v>2100</v>
      </c>
      <c r="N57" s="13">
        <f>VLOOKUP(A:A,[1]TDSheet!$A:$X,24,0)</f>
        <v>1300</v>
      </c>
      <c r="O57" s="13"/>
      <c r="P57" s="13"/>
      <c r="Q57" s="13"/>
      <c r="R57" s="13"/>
      <c r="S57" s="13"/>
      <c r="T57" s="13"/>
      <c r="U57" s="13"/>
      <c r="V57" s="13"/>
      <c r="W57" s="13">
        <f t="shared" si="11"/>
        <v>704.5</v>
      </c>
      <c r="X57" s="16">
        <v>600</v>
      </c>
      <c r="Y57" s="17">
        <f t="shared" si="12"/>
        <v>7.889283179559972</v>
      </c>
      <c r="Z57" s="13">
        <f t="shared" si="13"/>
        <v>1.5017743080198722</v>
      </c>
      <c r="AA57" s="13"/>
      <c r="AB57" s="13"/>
      <c r="AC57" s="13"/>
      <c r="AD57" s="13"/>
      <c r="AE57" s="13">
        <f>VLOOKUP(A:A,[1]TDSheet!$A:$AE,31,0)</f>
        <v>461.8</v>
      </c>
      <c r="AF57" s="13">
        <f>VLOOKUP(A:A,[1]TDSheet!$A:$AF,32,0)</f>
        <v>554.79999999999995</v>
      </c>
      <c r="AG57" s="13">
        <f>VLOOKUP(A:A,[1]TDSheet!$A:$AG,33,0)</f>
        <v>856</v>
      </c>
      <c r="AH57" s="13">
        <f>VLOOKUP(A:A,[3]TDSheet!$A:$D,4,0)</f>
        <v>524</v>
      </c>
      <c r="AI57" s="13">
        <f>VLOOKUP(A:A,[1]TDSheet!$A:$AI,35,0)</f>
        <v>0</v>
      </c>
      <c r="AJ57" s="13">
        <f t="shared" si="14"/>
        <v>270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2286</v>
      </c>
      <c r="D58" s="8">
        <v>3220</v>
      </c>
      <c r="E58" s="8">
        <v>3182</v>
      </c>
      <c r="F58" s="8">
        <v>2251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3284</v>
      </c>
      <c r="K58" s="13">
        <f t="shared" si="10"/>
        <v>-102</v>
      </c>
      <c r="L58" s="13">
        <f>VLOOKUP(A:A,[1]TDSheet!$A:$M,13,0)</f>
        <v>1100</v>
      </c>
      <c r="M58" s="13">
        <f>VLOOKUP(A:A,[1]TDSheet!$A:$V,22,0)</f>
        <v>1500</v>
      </c>
      <c r="N58" s="13">
        <f>VLOOKUP(A:A,[1]TDSheet!$A:$X,24,0)</f>
        <v>1200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795.5</v>
      </c>
      <c r="X58" s="16"/>
      <c r="Y58" s="17">
        <f t="shared" si="12"/>
        <v>7.6065367693274668</v>
      </c>
      <c r="Z58" s="13">
        <f t="shared" si="13"/>
        <v>2.829666876178504</v>
      </c>
      <c r="AA58" s="13"/>
      <c r="AB58" s="13"/>
      <c r="AC58" s="13"/>
      <c r="AD58" s="13"/>
      <c r="AE58" s="13">
        <f>VLOOKUP(A:A,[1]TDSheet!$A:$AE,31,0)</f>
        <v>620</v>
      </c>
      <c r="AF58" s="13">
        <f>VLOOKUP(A:A,[1]TDSheet!$A:$AF,32,0)</f>
        <v>756.4</v>
      </c>
      <c r="AG58" s="13">
        <f>VLOOKUP(A:A,[1]TDSheet!$A:$AG,33,0)</f>
        <v>1083</v>
      </c>
      <c r="AH58" s="13">
        <f>VLOOKUP(A:A,[3]TDSheet!$A:$D,4,0)</f>
        <v>576</v>
      </c>
      <c r="AI58" s="13" t="str">
        <f>VLOOKUP(A:A,[1]TDSheet!$A:$AI,35,0)</f>
        <v>проддек</v>
      </c>
      <c r="AJ58" s="13">
        <f t="shared" si="14"/>
        <v>0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689</v>
      </c>
      <c r="D59" s="8">
        <v>1160</v>
      </c>
      <c r="E59" s="8">
        <v>1010</v>
      </c>
      <c r="F59" s="8">
        <v>806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1068</v>
      </c>
      <c r="K59" s="13">
        <f t="shared" si="10"/>
        <v>-58</v>
      </c>
      <c r="L59" s="13">
        <f>VLOOKUP(A:A,[1]TDSheet!$A:$M,13,0)</f>
        <v>200</v>
      </c>
      <c r="M59" s="13">
        <f>VLOOKUP(A:A,[1]TDSheet!$A:$V,22,0)</f>
        <v>600</v>
      </c>
      <c r="N59" s="13">
        <f>VLOOKUP(A:A,[1]TDSheet!$A:$X,24,0)</f>
        <v>400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252.5</v>
      </c>
      <c r="X59" s="16"/>
      <c r="Y59" s="17">
        <f t="shared" si="12"/>
        <v>7.9445544554455445</v>
      </c>
      <c r="Z59" s="13">
        <f t="shared" si="13"/>
        <v>3.1920792079207922</v>
      </c>
      <c r="AA59" s="13"/>
      <c r="AB59" s="13"/>
      <c r="AC59" s="13"/>
      <c r="AD59" s="13"/>
      <c r="AE59" s="13">
        <f>VLOOKUP(A:A,[1]TDSheet!$A:$AE,31,0)</f>
        <v>204</v>
      </c>
      <c r="AF59" s="13">
        <f>VLOOKUP(A:A,[1]TDSheet!$A:$AF,32,0)</f>
        <v>236.4</v>
      </c>
      <c r="AG59" s="13">
        <f>VLOOKUP(A:A,[1]TDSheet!$A:$AG,33,0)</f>
        <v>373</v>
      </c>
      <c r="AH59" s="13">
        <f>VLOOKUP(A:A,[3]TDSheet!$A:$D,4,0)</f>
        <v>174</v>
      </c>
      <c r="AI59" s="13">
        <f>VLOOKUP(A:A,[1]TDSheet!$A:$AI,35,0)</f>
        <v>0</v>
      </c>
      <c r="AJ59" s="13">
        <f t="shared" si="14"/>
        <v>0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144</v>
      </c>
      <c r="D60" s="8">
        <v>385</v>
      </c>
      <c r="E60" s="8">
        <v>332</v>
      </c>
      <c r="F60" s="8">
        <v>193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365</v>
      </c>
      <c r="K60" s="13">
        <f t="shared" si="10"/>
        <v>-33</v>
      </c>
      <c r="L60" s="13">
        <f>VLOOKUP(A:A,[1]TDSheet!$A:$M,13,0)</f>
        <v>160</v>
      </c>
      <c r="M60" s="13">
        <f>VLOOKUP(A:A,[1]TDSheet!$A:$V,22,0)</f>
        <v>0</v>
      </c>
      <c r="N60" s="13">
        <f>VLOOKUP(A:A,[1]TDSheet!$A:$X,24,0)</f>
        <v>100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83</v>
      </c>
      <c r="X60" s="16">
        <v>170</v>
      </c>
      <c r="Y60" s="17">
        <f t="shared" si="12"/>
        <v>7.5060240963855422</v>
      </c>
      <c r="Z60" s="13">
        <f t="shared" si="13"/>
        <v>2.3253012048192772</v>
      </c>
      <c r="AA60" s="13"/>
      <c r="AB60" s="13"/>
      <c r="AC60" s="13"/>
      <c r="AD60" s="13"/>
      <c r="AE60" s="13">
        <f>VLOOKUP(A:A,[1]TDSheet!$A:$AE,31,0)</f>
        <v>83.2</v>
      </c>
      <c r="AF60" s="13">
        <f>VLOOKUP(A:A,[1]TDSheet!$A:$AF,32,0)</f>
        <v>73.599999999999994</v>
      </c>
      <c r="AG60" s="13">
        <f>VLOOKUP(A:A,[1]TDSheet!$A:$AG,33,0)</f>
        <v>79.400000000000006</v>
      </c>
      <c r="AH60" s="13">
        <f>VLOOKUP(A:A,[3]TDSheet!$A:$D,4,0)</f>
        <v>84</v>
      </c>
      <c r="AI60" s="13" t="e">
        <f>VLOOKUP(A:A,[1]TDSheet!$A:$AI,35,0)</f>
        <v>#N/A</v>
      </c>
      <c r="AJ60" s="13">
        <f t="shared" si="14"/>
        <v>68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12</v>
      </c>
      <c r="C61" s="8">
        <v>340</v>
      </c>
      <c r="D61" s="8">
        <v>300</v>
      </c>
      <c r="E61" s="8">
        <v>356</v>
      </c>
      <c r="F61" s="8">
        <v>271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400</v>
      </c>
      <c r="K61" s="13">
        <f t="shared" si="10"/>
        <v>-44</v>
      </c>
      <c r="L61" s="13">
        <f>VLOOKUP(A:A,[1]TDSheet!$A:$M,13,0)</f>
        <v>100</v>
      </c>
      <c r="M61" s="13">
        <f>VLOOKUP(A:A,[1]TDSheet!$A:$V,22,0)</f>
        <v>0</v>
      </c>
      <c r="N61" s="13">
        <f>VLOOKUP(A:A,[1]TDSheet!$A:$X,24,0)</f>
        <v>120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89</v>
      </c>
      <c r="X61" s="16">
        <v>170</v>
      </c>
      <c r="Y61" s="17">
        <f t="shared" si="12"/>
        <v>7.4269662921348312</v>
      </c>
      <c r="Z61" s="13">
        <f t="shared" si="13"/>
        <v>3.0449438202247192</v>
      </c>
      <c r="AA61" s="13"/>
      <c r="AB61" s="13"/>
      <c r="AC61" s="13"/>
      <c r="AD61" s="13"/>
      <c r="AE61" s="13">
        <f>VLOOKUP(A:A,[1]TDSheet!$A:$AE,31,0)</f>
        <v>69.2</v>
      </c>
      <c r="AF61" s="13">
        <f>VLOOKUP(A:A,[1]TDSheet!$A:$AF,32,0)</f>
        <v>73</v>
      </c>
      <c r="AG61" s="13">
        <f>VLOOKUP(A:A,[1]TDSheet!$A:$AG,33,0)</f>
        <v>83.8</v>
      </c>
      <c r="AH61" s="13">
        <f>VLOOKUP(A:A,[3]TDSheet!$A:$D,4,0)</f>
        <v>93</v>
      </c>
      <c r="AI61" s="13" t="e">
        <f>VLOOKUP(A:A,[1]TDSheet!$A:$AI,35,0)</f>
        <v>#N/A</v>
      </c>
      <c r="AJ61" s="13">
        <f t="shared" si="14"/>
        <v>68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756.78499999999997</v>
      </c>
      <c r="D62" s="8">
        <v>2320.0070000000001</v>
      </c>
      <c r="E62" s="8">
        <v>917.84900000000005</v>
      </c>
      <c r="F62" s="8">
        <v>1429.7059999999999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920.52700000000004</v>
      </c>
      <c r="K62" s="13">
        <f t="shared" si="10"/>
        <v>-2.6779999999999973</v>
      </c>
      <c r="L62" s="13">
        <f>VLOOKUP(A:A,[1]TDSheet!$A:$M,13,0)</f>
        <v>400</v>
      </c>
      <c r="M62" s="13">
        <f>VLOOKUP(A:A,[1]TDSheet!$A:$V,22,0)</f>
        <v>0</v>
      </c>
      <c r="N62" s="13">
        <f>VLOOKUP(A:A,[1]TDSheet!$A:$X,24,0)</f>
        <v>400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229.46225000000001</v>
      </c>
      <c r="X62" s="16"/>
      <c r="Y62" s="17">
        <f t="shared" si="12"/>
        <v>9.7170928987229921</v>
      </c>
      <c r="Z62" s="13">
        <f t="shared" si="13"/>
        <v>6.2306806457271291</v>
      </c>
      <c r="AA62" s="13"/>
      <c r="AB62" s="13"/>
      <c r="AC62" s="13"/>
      <c r="AD62" s="13"/>
      <c r="AE62" s="13">
        <f>VLOOKUP(A:A,[1]TDSheet!$A:$AE,31,0)</f>
        <v>264</v>
      </c>
      <c r="AF62" s="13">
        <f>VLOOKUP(A:A,[1]TDSheet!$A:$AF,32,0)</f>
        <v>265.8</v>
      </c>
      <c r="AG62" s="13">
        <f>VLOOKUP(A:A,[1]TDSheet!$A:$AG,33,0)</f>
        <v>463.4</v>
      </c>
      <c r="AH62" s="13">
        <f>VLOOKUP(A:A,[3]TDSheet!$A:$D,4,0)</f>
        <v>109.711</v>
      </c>
      <c r="AI62" s="13" t="str">
        <f>VLOOKUP(A:A,[1]TDSheet!$A:$AI,35,0)</f>
        <v>проддек</v>
      </c>
      <c r="AJ62" s="13">
        <f t="shared" si="14"/>
        <v>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12</v>
      </c>
      <c r="C63" s="8">
        <v>1242</v>
      </c>
      <c r="D63" s="8">
        <v>10</v>
      </c>
      <c r="E63" s="8">
        <v>358</v>
      </c>
      <c r="F63" s="8">
        <v>884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372</v>
      </c>
      <c r="K63" s="13">
        <f t="shared" si="10"/>
        <v>-14</v>
      </c>
      <c r="L63" s="13">
        <f>VLOOKUP(A:A,[1]TDSheet!$A:$M,13,0)</f>
        <v>0</v>
      </c>
      <c r="M63" s="13">
        <f>VLOOKUP(A:A,[1]TDSheet!$A:$V,22,0)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89.5</v>
      </c>
      <c r="X63" s="16"/>
      <c r="Y63" s="17">
        <f t="shared" si="12"/>
        <v>9.8770949720670398</v>
      </c>
      <c r="Z63" s="13">
        <f t="shared" si="13"/>
        <v>9.8770949720670398</v>
      </c>
      <c r="AA63" s="13"/>
      <c r="AB63" s="13"/>
      <c r="AC63" s="13"/>
      <c r="AD63" s="13"/>
      <c r="AE63" s="13">
        <f>VLOOKUP(A:A,[1]TDSheet!$A:$AE,31,0)</f>
        <v>50.6</v>
      </c>
      <c r="AF63" s="13">
        <f>VLOOKUP(A:A,[1]TDSheet!$A:$AF,32,0)</f>
        <v>51.6</v>
      </c>
      <c r="AG63" s="13">
        <f>VLOOKUP(A:A,[1]TDSheet!$A:$AG,33,0)</f>
        <v>50.2</v>
      </c>
      <c r="AH63" s="13">
        <f>VLOOKUP(A:A,[3]TDSheet!$A:$D,4,0)</f>
        <v>150</v>
      </c>
      <c r="AI63" s="13" t="e">
        <f>VLOOKUP(A:A,[1]TDSheet!$A:$AI,35,0)</f>
        <v>#N/A</v>
      </c>
      <c r="AJ63" s="13">
        <f t="shared" si="14"/>
        <v>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96.004000000000005</v>
      </c>
      <c r="D64" s="8">
        <v>292.60700000000003</v>
      </c>
      <c r="E64" s="8">
        <v>236.857</v>
      </c>
      <c r="F64" s="8">
        <v>144.94900000000001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270.89100000000002</v>
      </c>
      <c r="K64" s="13">
        <f t="shared" si="10"/>
        <v>-34.03400000000002</v>
      </c>
      <c r="L64" s="13">
        <f>VLOOKUP(A:A,[1]TDSheet!$A:$M,13,0)</f>
        <v>70</v>
      </c>
      <c r="M64" s="13">
        <f>VLOOKUP(A:A,[1]TDSheet!$A:$V,22,0)</f>
        <v>150</v>
      </c>
      <c r="N64" s="13">
        <f>VLOOKUP(A:A,[1]TDSheet!$A:$X,24,0)</f>
        <v>80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59.21425</v>
      </c>
      <c r="X64" s="16"/>
      <c r="Y64" s="17">
        <f t="shared" si="12"/>
        <v>7.5142216611710868</v>
      </c>
      <c r="Z64" s="13">
        <f t="shared" si="13"/>
        <v>2.4478736115039879</v>
      </c>
      <c r="AA64" s="13"/>
      <c r="AB64" s="13"/>
      <c r="AC64" s="13"/>
      <c r="AD64" s="13"/>
      <c r="AE64" s="13">
        <f>VLOOKUP(A:A,[1]TDSheet!$A:$AE,31,0)</f>
        <v>44.238600000000005</v>
      </c>
      <c r="AF64" s="13">
        <f>VLOOKUP(A:A,[1]TDSheet!$A:$AF,32,0)</f>
        <v>49.528399999999998</v>
      </c>
      <c r="AG64" s="13">
        <f>VLOOKUP(A:A,[1]TDSheet!$A:$AG,33,0)</f>
        <v>82.585000000000008</v>
      </c>
      <c r="AH64" s="13">
        <f>VLOOKUP(A:A,[3]TDSheet!$A:$D,4,0)</f>
        <v>44.87</v>
      </c>
      <c r="AI64" s="13" t="e">
        <f>VLOOKUP(A:A,[1]TDSheet!$A:$AI,35,0)</f>
        <v>#N/A</v>
      </c>
      <c r="AJ64" s="13">
        <f t="shared" si="14"/>
        <v>0</v>
      </c>
      <c r="AK64" s="13"/>
      <c r="AL64" s="13"/>
    </row>
    <row r="65" spans="1:38" s="1" customFormat="1" ht="11.1" customHeight="1" outlineLevel="1" x14ac:dyDescent="0.2">
      <c r="A65" s="7" t="s">
        <v>126</v>
      </c>
      <c r="B65" s="7" t="s">
        <v>8</v>
      </c>
      <c r="C65" s="8"/>
      <c r="D65" s="8">
        <v>271.928</v>
      </c>
      <c r="E65" s="18">
        <v>51</v>
      </c>
      <c r="F65" s="18">
        <v>221</v>
      </c>
      <c r="G65" s="1" t="str">
        <f>VLOOKUP(A:A,[1]TDSheet!$A:$G,7,0)</f>
        <v>н0801,</v>
      </c>
      <c r="H65" s="1">
        <f>VLOOKUP(A:A,[1]TDSheet!$A:$H,8,0)</f>
        <v>1</v>
      </c>
      <c r="I65" s="1" t="e">
        <f>VLOOKUP(A:A,[1]TDSheet!$A:$I,9,0)</f>
        <v>#N/A</v>
      </c>
      <c r="J65" s="13">
        <f>VLOOKUP(A:A,[2]TDSheet!$A:$F,6,0)</f>
        <v>7.9</v>
      </c>
      <c r="K65" s="13">
        <f t="shared" si="10"/>
        <v>43.1</v>
      </c>
      <c r="L65" s="13">
        <f>VLOOKUP(A:A,[1]TDSheet!$A:$M,13,0)</f>
        <v>0</v>
      </c>
      <c r="M65" s="13">
        <f>VLOOKUP(A:A,[1]TDSheet!$A:$V,22,0)</f>
        <v>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12.75</v>
      </c>
      <c r="X65" s="16"/>
      <c r="Y65" s="17">
        <f t="shared" si="12"/>
        <v>17.333333333333332</v>
      </c>
      <c r="Z65" s="13">
        <f t="shared" si="13"/>
        <v>17.333333333333332</v>
      </c>
      <c r="AA65" s="13"/>
      <c r="AB65" s="13"/>
      <c r="AC65" s="13"/>
      <c r="AD65" s="13"/>
      <c r="AE65" s="13">
        <f>VLOOKUP(A:A,[1]TDSheet!$A:$AE,31,0)</f>
        <v>0</v>
      </c>
      <c r="AF65" s="13">
        <f>VLOOKUP(A:A,[1]TDSheet!$A:$AF,32,0)</f>
        <v>0</v>
      </c>
      <c r="AG65" s="13">
        <f>VLOOKUP(A:A,[1]TDSheet!$A:$AG,33,0)</f>
        <v>0</v>
      </c>
      <c r="AH65" s="19">
        <v>22</v>
      </c>
      <c r="AI65" s="13" t="str">
        <f>VLOOKUP(A:A,[1]TDSheet!$A:$AI,35,0)</f>
        <v>акк</v>
      </c>
      <c r="AJ65" s="13">
        <f t="shared" si="14"/>
        <v>0</v>
      </c>
      <c r="AK65" s="13"/>
      <c r="AL65" s="13"/>
    </row>
    <row r="66" spans="1:38" s="1" customFormat="1" ht="11.1" customHeight="1" outlineLevel="1" x14ac:dyDescent="0.2">
      <c r="A66" s="7" t="s">
        <v>68</v>
      </c>
      <c r="B66" s="7" t="s">
        <v>12</v>
      </c>
      <c r="C66" s="8">
        <v>1417</v>
      </c>
      <c r="D66" s="8">
        <v>2257</v>
      </c>
      <c r="E66" s="8">
        <v>1852</v>
      </c>
      <c r="F66" s="8">
        <v>1782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1904</v>
      </c>
      <c r="K66" s="13">
        <f t="shared" si="10"/>
        <v>-52</v>
      </c>
      <c r="L66" s="13">
        <f>VLOOKUP(A:A,[1]TDSheet!$A:$M,13,0)</f>
        <v>700</v>
      </c>
      <c r="M66" s="13">
        <f>VLOOKUP(A:A,[1]TDSheet!$A:$V,22,0)</f>
        <v>200</v>
      </c>
      <c r="N66" s="13">
        <f>VLOOKUP(A:A,[1]TDSheet!$A:$X,24,0)</f>
        <v>700</v>
      </c>
      <c r="O66" s="13"/>
      <c r="P66" s="13"/>
      <c r="Q66" s="13"/>
      <c r="R66" s="13"/>
      <c r="S66" s="13"/>
      <c r="T66" s="13"/>
      <c r="U66" s="13"/>
      <c r="V66" s="13"/>
      <c r="W66" s="13">
        <f t="shared" si="11"/>
        <v>463</v>
      </c>
      <c r="X66" s="16"/>
      <c r="Y66" s="17">
        <f t="shared" si="12"/>
        <v>7.3045356371490282</v>
      </c>
      <c r="Z66" s="13">
        <f t="shared" si="13"/>
        <v>3.8488120950323976</v>
      </c>
      <c r="AA66" s="13"/>
      <c r="AB66" s="13"/>
      <c r="AC66" s="13"/>
      <c r="AD66" s="13"/>
      <c r="AE66" s="13">
        <f>VLOOKUP(A:A,[1]TDSheet!$A:$AE,31,0)</f>
        <v>476.2</v>
      </c>
      <c r="AF66" s="13">
        <f>VLOOKUP(A:A,[1]TDSheet!$A:$AF,32,0)</f>
        <v>457.8</v>
      </c>
      <c r="AG66" s="13">
        <f>VLOOKUP(A:A,[1]TDSheet!$A:$AG,33,0)</f>
        <v>539.79999999999995</v>
      </c>
      <c r="AH66" s="13">
        <f>VLOOKUP(A:A,[3]TDSheet!$A:$D,4,0)</f>
        <v>439</v>
      </c>
      <c r="AI66" s="13">
        <f>VLOOKUP(A:A,[1]TDSheet!$A:$AI,35,0)</f>
        <v>0</v>
      </c>
      <c r="AJ66" s="13">
        <f t="shared" si="14"/>
        <v>0</v>
      </c>
      <c r="AK66" s="13"/>
      <c r="AL66" s="13"/>
    </row>
    <row r="67" spans="1:38" s="1" customFormat="1" ht="11.1" customHeight="1" outlineLevel="1" x14ac:dyDescent="0.2">
      <c r="A67" s="7" t="s">
        <v>69</v>
      </c>
      <c r="B67" s="7" t="s">
        <v>12</v>
      </c>
      <c r="C67" s="8">
        <v>1106</v>
      </c>
      <c r="D67" s="8">
        <v>1945</v>
      </c>
      <c r="E67" s="8">
        <v>1634</v>
      </c>
      <c r="F67" s="8">
        <v>1379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1756</v>
      </c>
      <c r="K67" s="13">
        <f t="shared" si="10"/>
        <v>-122</v>
      </c>
      <c r="L67" s="13">
        <f>VLOOKUP(A:A,[1]TDSheet!$A:$M,13,0)</f>
        <v>600</v>
      </c>
      <c r="M67" s="13">
        <f>VLOOKUP(A:A,[1]TDSheet!$A:$V,22,0)</f>
        <v>400</v>
      </c>
      <c r="N67" s="13">
        <f>VLOOKUP(A:A,[1]TDSheet!$A:$X,24,0)</f>
        <v>600</v>
      </c>
      <c r="O67" s="13"/>
      <c r="P67" s="13"/>
      <c r="Q67" s="13"/>
      <c r="R67" s="13"/>
      <c r="S67" s="13"/>
      <c r="T67" s="13"/>
      <c r="U67" s="13"/>
      <c r="V67" s="13"/>
      <c r="W67" s="13">
        <f t="shared" si="11"/>
        <v>408.5</v>
      </c>
      <c r="X67" s="16"/>
      <c r="Y67" s="17">
        <f t="shared" si="12"/>
        <v>7.2925336597307222</v>
      </c>
      <c r="Z67" s="13">
        <f t="shared" si="13"/>
        <v>3.3757649938800491</v>
      </c>
      <c r="AA67" s="13"/>
      <c r="AB67" s="13"/>
      <c r="AC67" s="13"/>
      <c r="AD67" s="13"/>
      <c r="AE67" s="13">
        <f>VLOOKUP(A:A,[1]TDSheet!$A:$AE,31,0)</f>
        <v>394.4</v>
      </c>
      <c r="AF67" s="13">
        <f>VLOOKUP(A:A,[1]TDSheet!$A:$AF,32,0)</f>
        <v>385.2</v>
      </c>
      <c r="AG67" s="13">
        <f>VLOOKUP(A:A,[1]TDSheet!$A:$AG,33,0)</f>
        <v>491.2</v>
      </c>
      <c r="AH67" s="13">
        <f>VLOOKUP(A:A,[3]TDSheet!$A:$D,4,0)</f>
        <v>377</v>
      </c>
      <c r="AI67" s="13">
        <f>VLOOKUP(A:A,[1]TDSheet!$A:$AI,35,0)</f>
        <v>0</v>
      </c>
      <c r="AJ67" s="13">
        <f t="shared" si="14"/>
        <v>0</v>
      </c>
      <c r="AK67" s="13"/>
      <c r="AL67" s="13"/>
    </row>
    <row r="68" spans="1:38" s="1" customFormat="1" ht="21.95" customHeight="1" outlineLevel="1" x14ac:dyDescent="0.2">
      <c r="A68" s="7" t="s">
        <v>70</v>
      </c>
      <c r="B68" s="7" t="s">
        <v>8</v>
      </c>
      <c r="C68" s="8">
        <v>178.59299999999999</v>
      </c>
      <c r="D68" s="8">
        <v>449.649</v>
      </c>
      <c r="E68" s="8">
        <v>363.40800000000002</v>
      </c>
      <c r="F68" s="8">
        <v>252.63900000000001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373.524</v>
      </c>
      <c r="K68" s="13">
        <f t="shared" si="10"/>
        <v>-10.115999999999985</v>
      </c>
      <c r="L68" s="13">
        <f>VLOOKUP(A:A,[1]TDSheet!$A:$M,13,0)</f>
        <v>130</v>
      </c>
      <c r="M68" s="13">
        <f>VLOOKUP(A:A,[1]TDSheet!$A:$V,22,0)</f>
        <v>160</v>
      </c>
      <c r="N68" s="13">
        <f>VLOOKUP(A:A,[1]TDSheet!$A:$X,24,0)</f>
        <v>150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90.852000000000004</v>
      </c>
      <c r="X68" s="16"/>
      <c r="Y68" s="17">
        <f t="shared" si="12"/>
        <v>7.6238167569233477</v>
      </c>
      <c r="Z68" s="13">
        <f t="shared" si="13"/>
        <v>2.7807753269052964</v>
      </c>
      <c r="AA68" s="13"/>
      <c r="AB68" s="13"/>
      <c r="AC68" s="13"/>
      <c r="AD68" s="13"/>
      <c r="AE68" s="13">
        <f>VLOOKUP(A:A,[1]TDSheet!$A:$AE,31,0)</f>
        <v>79.919600000000003</v>
      </c>
      <c r="AF68" s="13">
        <f>VLOOKUP(A:A,[1]TDSheet!$A:$AF,32,0)</f>
        <v>84.443600000000004</v>
      </c>
      <c r="AG68" s="13">
        <f>VLOOKUP(A:A,[1]TDSheet!$A:$AG,33,0)</f>
        <v>135.2208</v>
      </c>
      <c r="AH68" s="13">
        <f>VLOOKUP(A:A,[3]TDSheet!$A:$D,4,0)</f>
        <v>82.537000000000006</v>
      </c>
      <c r="AI68" s="13" t="e">
        <f>VLOOKUP(A:A,[1]TDSheet!$A:$AI,35,0)</f>
        <v>#N/A</v>
      </c>
      <c r="AJ68" s="13">
        <f t="shared" si="14"/>
        <v>0</v>
      </c>
      <c r="AK68" s="13"/>
      <c r="AL68" s="13"/>
    </row>
    <row r="69" spans="1:38" s="1" customFormat="1" ht="11.1" customHeight="1" outlineLevel="1" x14ac:dyDescent="0.2">
      <c r="A69" s="7" t="s">
        <v>71</v>
      </c>
      <c r="B69" s="7" t="s">
        <v>8</v>
      </c>
      <c r="C69" s="8">
        <v>90.537999999999997</v>
      </c>
      <c r="D69" s="8">
        <v>360.31900000000002</v>
      </c>
      <c r="E69" s="8">
        <v>258.49799999999999</v>
      </c>
      <c r="F69" s="8">
        <v>186.64099999999999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261.72199999999998</v>
      </c>
      <c r="K69" s="13">
        <f t="shared" si="10"/>
        <v>-3.2239999999999895</v>
      </c>
      <c r="L69" s="13">
        <f>VLOOKUP(A:A,[1]TDSheet!$A:$M,13,0)</f>
        <v>80</v>
      </c>
      <c r="M69" s="13">
        <f>VLOOKUP(A:A,[1]TDSheet!$A:$V,22,0)</f>
        <v>100</v>
      </c>
      <c r="N69" s="13">
        <f>VLOOKUP(A:A,[1]TDSheet!$A:$X,24,0)</f>
        <v>100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64.624499999999998</v>
      </c>
      <c r="X69" s="16"/>
      <c r="Y69" s="17">
        <f t="shared" si="12"/>
        <v>7.2208063505326923</v>
      </c>
      <c r="Z69" s="13">
        <f t="shared" si="13"/>
        <v>2.8880842404970251</v>
      </c>
      <c r="AA69" s="13"/>
      <c r="AB69" s="13"/>
      <c r="AC69" s="13"/>
      <c r="AD69" s="13"/>
      <c r="AE69" s="13">
        <f>VLOOKUP(A:A,[1]TDSheet!$A:$AE,31,0)</f>
        <v>55.965800000000002</v>
      </c>
      <c r="AF69" s="13">
        <f>VLOOKUP(A:A,[1]TDSheet!$A:$AF,32,0)</f>
        <v>58.438199999999995</v>
      </c>
      <c r="AG69" s="13">
        <f>VLOOKUP(A:A,[1]TDSheet!$A:$AG,33,0)</f>
        <v>108.8732</v>
      </c>
      <c r="AH69" s="13">
        <f>VLOOKUP(A:A,[3]TDSheet!$A:$D,4,0)</f>
        <v>47.618000000000002</v>
      </c>
      <c r="AI69" s="13" t="e">
        <f>VLOOKUP(A:A,[1]TDSheet!$A:$AI,35,0)</f>
        <v>#N/A</v>
      </c>
      <c r="AJ69" s="13">
        <f t="shared" si="14"/>
        <v>0</v>
      </c>
      <c r="AK69" s="13"/>
      <c r="AL69" s="13"/>
    </row>
    <row r="70" spans="1:38" s="1" customFormat="1" ht="11.1" customHeight="1" outlineLevel="1" x14ac:dyDescent="0.2">
      <c r="A70" s="7" t="s">
        <v>72</v>
      </c>
      <c r="B70" s="7" t="s">
        <v>8</v>
      </c>
      <c r="C70" s="8">
        <v>372.988</v>
      </c>
      <c r="D70" s="8">
        <v>682.35599999999999</v>
      </c>
      <c r="E70" s="8">
        <v>484.67700000000002</v>
      </c>
      <c r="F70" s="8">
        <v>562.49699999999996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493.04300000000001</v>
      </c>
      <c r="K70" s="13">
        <f t="shared" si="10"/>
        <v>-8.3659999999999854</v>
      </c>
      <c r="L70" s="13">
        <f>VLOOKUP(A:A,[1]TDSheet!$A:$M,13,0)</f>
        <v>220</v>
      </c>
      <c r="M70" s="13">
        <f>VLOOKUP(A:A,[1]TDSheet!$A:$V,22,0)</f>
        <v>0</v>
      </c>
      <c r="N70" s="13">
        <f>VLOOKUP(A:A,[1]TDSheet!$A:$X,24,0)</f>
        <v>250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121.16925000000001</v>
      </c>
      <c r="X70" s="16"/>
      <c r="Y70" s="17">
        <f t="shared" si="12"/>
        <v>8.5211140615296355</v>
      </c>
      <c r="Z70" s="13">
        <f t="shared" si="13"/>
        <v>4.6422421530214963</v>
      </c>
      <c r="AA70" s="13"/>
      <c r="AB70" s="13"/>
      <c r="AC70" s="13"/>
      <c r="AD70" s="13"/>
      <c r="AE70" s="13">
        <f>VLOOKUP(A:A,[1]TDSheet!$A:$AE,31,0)</f>
        <v>136.4742</v>
      </c>
      <c r="AF70" s="13">
        <f>VLOOKUP(A:A,[1]TDSheet!$A:$AF,32,0)</f>
        <v>148.68260000000001</v>
      </c>
      <c r="AG70" s="13">
        <f>VLOOKUP(A:A,[1]TDSheet!$A:$AG,33,0)</f>
        <v>214.31060000000002</v>
      </c>
      <c r="AH70" s="13">
        <f>VLOOKUP(A:A,[3]TDSheet!$A:$D,4,0)</f>
        <v>76.415000000000006</v>
      </c>
      <c r="AI70" s="13" t="e">
        <f>VLOOKUP(A:A,[1]TDSheet!$A:$AI,35,0)</f>
        <v>#N/A</v>
      </c>
      <c r="AJ70" s="13">
        <f t="shared" si="14"/>
        <v>0</v>
      </c>
      <c r="AK70" s="13"/>
      <c r="AL70" s="13"/>
    </row>
    <row r="71" spans="1:38" s="1" customFormat="1" ht="11.1" customHeight="1" outlineLevel="1" x14ac:dyDescent="0.2">
      <c r="A71" s="7" t="s">
        <v>73</v>
      </c>
      <c r="B71" s="7" t="s">
        <v>8</v>
      </c>
      <c r="C71" s="8">
        <v>170.26</v>
      </c>
      <c r="D71" s="8">
        <v>470.21600000000001</v>
      </c>
      <c r="E71" s="8">
        <v>307.19499999999999</v>
      </c>
      <c r="F71" s="8">
        <v>325.06099999999998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314.01799999999997</v>
      </c>
      <c r="K71" s="13">
        <f t="shared" si="10"/>
        <v>-6.8229999999999791</v>
      </c>
      <c r="L71" s="13">
        <f>VLOOKUP(A:A,[1]TDSheet!$A:$M,13,0)</f>
        <v>100</v>
      </c>
      <c r="M71" s="13">
        <f>VLOOKUP(A:A,[1]TDSheet!$A:$V,22,0)</f>
        <v>50</v>
      </c>
      <c r="N71" s="13">
        <f>VLOOKUP(A:A,[1]TDSheet!$A:$X,24,0)</f>
        <v>110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76.798749999999998</v>
      </c>
      <c r="X71" s="16"/>
      <c r="Y71" s="17">
        <f t="shared" si="12"/>
        <v>7.618105763440159</v>
      </c>
      <c r="Z71" s="13">
        <f t="shared" si="13"/>
        <v>4.2326339946939235</v>
      </c>
      <c r="AA71" s="13"/>
      <c r="AB71" s="13"/>
      <c r="AC71" s="13"/>
      <c r="AD71" s="13"/>
      <c r="AE71" s="13">
        <f>VLOOKUP(A:A,[1]TDSheet!$A:$AE,31,0)</f>
        <v>77.381799999999998</v>
      </c>
      <c r="AF71" s="13">
        <f>VLOOKUP(A:A,[1]TDSheet!$A:$AF,32,0)</f>
        <v>83.201999999999998</v>
      </c>
      <c r="AG71" s="13">
        <f>VLOOKUP(A:A,[1]TDSheet!$A:$AG,33,0)</f>
        <v>116.95419999999999</v>
      </c>
      <c r="AH71" s="13">
        <f>VLOOKUP(A:A,[3]TDSheet!$A:$D,4,0)</f>
        <v>51.779000000000003</v>
      </c>
      <c r="AI71" s="13" t="e">
        <f>VLOOKUP(A:A,[1]TDSheet!$A:$AI,35,0)</f>
        <v>#N/A</v>
      </c>
      <c r="AJ71" s="13">
        <f t="shared" si="14"/>
        <v>0</v>
      </c>
      <c r="AK71" s="13"/>
      <c r="AL71" s="13"/>
    </row>
    <row r="72" spans="1:38" s="1" customFormat="1" ht="11.1" customHeight="1" outlineLevel="1" x14ac:dyDescent="0.2">
      <c r="A72" s="7" t="s">
        <v>74</v>
      </c>
      <c r="B72" s="7" t="s">
        <v>12</v>
      </c>
      <c r="C72" s="8">
        <v>58</v>
      </c>
      <c r="D72" s="8">
        <v>79</v>
      </c>
      <c r="E72" s="8">
        <v>93</v>
      </c>
      <c r="F72" s="8">
        <v>44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93</v>
      </c>
      <c r="K72" s="13">
        <f t="shared" ref="K72:K131" si="15">E72-J72</f>
        <v>0</v>
      </c>
      <c r="L72" s="13">
        <f>VLOOKUP(A:A,[1]TDSheet!$A:$M,13,0)</f>
        <v>30</v>
      </c>
      <c r="M72" s="13">
        <f>VLOOKUP(A:A,[1]TDSheet!$A:$V,22,0)</f>
        <v>0</v>
      </c>
      <c r="N72" s="13">
        <f>VLOOKUP(A:A,[1]TDSheet!$A:$X,24,0)</f>
        <v>30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31" si="16">E72/4</f>
        <v>23.25</v>
      </c>
      <c r="X72" s="16">
        <v>70</v>
      </c>
      <c r="Y72" s="17">
        <f t="shared" ref="Y72:Y131" si="17">(F72+L72+M72+N72+X72)/W72</f>
        <v>7.4838709677419351</v>
      </c>
      <c r="Z72" s="13">
        <f t="shared" ref="Z72:Z131" si="18">F72/W72</f>
        <v>1.89247311827957</v>
      </c>
      <c r="AA72" s="13"/>
      <c r="AB72" s="13"/>
      <c r="AC72" s="13"/>
      <c r="AD72" s="13"/>
      <c r="AE72" s="13">
        <f>VLOOKUP(A:A,[1]TDSheet!$A:$AE,31,0)</f>
        <v>19.399999999999999</v>
      </c>
      <c r="AF72" s="13">
        <f>VLOOKUP(A:A,[1]TDSheet!$A:$AF,32,0)</f>
        <v>26.2</v>
      </c>
      <c r="AG72" s="13">
        <f>VLOOKUP(A:A,[1]TDSheet!$A:$AG,33,0)</f>
        <v>34.200000000000003</v>
      </c>
      <c r="AH72" s="13">
        <f>VLOOKUP(A:A,[3]TDSheet!$A:$D,4,0)</f>
        <v>38</v>
      </c>
      <c r="AI72" s="13">
        <f>VLOOKUP(A:A,[1]TDSheet!$A:$AI,35,0)</f>
        <v>0</v>
      </c>
      <c r="AJ72" s="13">
        <f t="shared" ref="AJ72:AJ131" si="19">X72*H72</f>
        <v>42</v>
      </c>
      <c r="AK72" s="13"/>
      <c r="AL72" s="13"/>
    </row>
    <row r="73" spans="1:38" s="1" customFormat="1" ht="11.1" customHeight="1" outlineLevel="1" x14ac:dyDescent="0.2">
      <c r="A73" s="7" t="s">
        <v>75</v>
      </c>
      <c r="B73" s="7" t="s">
        <v>12</v>
      </c>
      <c r="C73" s="8">
        <v>240</v>
      </c>
      <c r="D73" s="8">
        <v>269</v>
      </c>
      <c r="E73" s="8">
        <v>215</v>
      </c>
      <c r="F73" s="8">
        <v>289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223</v>
      </c>
      <c r="K73" s="13">
        <f t="shared" si="15"/>
        <v>-8</v>
      </c>
      <c r="L73" s="13">
        <f>VLOOKUP(A:A,[1]TDSheet!$A:$M,13,0)</f>
        <v>110</v>
      </c>
      <c r="M73" s="13">
        <f>VLOOKUP(A:A,[1]TDSheet!$A:$V,22,0)</f>
        <v>0</v>
      </c>
      <c r="N73" s="13">
        <f>VLOOKUP(A:A,[1]TDSheet!$A:$X,24,0)</f>
        <v>60</v>
      </c>
      <c r="O73" s="13"/>
      <c r="P73" s="13"/>
      <c r="Q73" s="13"/>
      <c r="R73" s="13"/>
      <c r="S73" s="13"/>
      <c r="T73" s="13"/>
      <c r="U73" s="13"/>
      <c r="V73" s="13"/>
      <c r="W73" s="13">
        <f t="shared" si="16"/>
        <v>53.75</v>
      </c>
      <c r="X73" s="16"/>
      <c r="Y73" s="17">
        <f t="shared" si="17"/>
        <v>8.5395348837209308</v>
      </c>
      <c r="Z73" s="13">
        <f t="shared" si="18"/>
        <v>5.3767441860465119</v>
      </c>
      <c r="AA73" s="13"/>
      <c r="AB73" s="13"/>
      <c r="AC73" s="13"/>
      <c r="AD73" s="13"/>
      <c r="AE73" s="13">
        <f>VLOOKUP(A:A,[1]TDSheet!$A:$AE,31,0)</f>
        <v>68</v>
      </c>
      <c r="AF73" s="13">
        <f>VLOOKUP(A:A,[1]TDSheet!$A:$AF,32,0)</f>
        <v>76.2</v>
      </c>
      <c r="AG73" s="13">
        <f>VLOOKUP(A:A,[1]TDSheet!$A:$AG,33,0)</f>
        <v>110</v>
      </c>
      <c r="AH73" s="13">
        <f>VLOOKUP(A:A,[3]TDSheet!$A:$D,4,0)</f>
        <v>29</v>
      </c>
      <c r="AI73" s="13" t="str">
        <f>VLOOKUP(A:A,[1]TDSheet!$A:$AI,35,0)</f>
        <v>проддек</v>
      </c>
      <c r="AJ73" s="13">
        <f t="shared" si="19"/>
        <v>0</v>
      </c>
      <c r="AK73" s="13"/>
      <c r="AL73" s="13"/>
    </row>
    <row r="74" spans="1:38" s="1" customFormat="1" ht="11.1" customHeight="1" outlineLevel="1" x14ac:dyDescent="0.2">
      <c r="A74" s="7" t="s">
        <v>76</v>
      </c>
      <c r="B74" s="7" t="s">
        <v>12</v>
      </c>
      <c r="C74" s="8">
        <v>525</v>
      </c>
      <c r="D74" s="8">
        <v>216</v>
      </c>
      <c r="E74" s="8">
        <v>381</v>
      </c>
      <c r="F74" s="8">
        <v>351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394</v>
      </c>
      <c r="K74" s="13">
        <f t="shared" si="15"/>
        <v>-13</v>
      </c>
      <c r="L74" s="13">
        <f>VLOOKUP(A:A,[1]TDSheet!$A:$M,13,0)</f>
        <v>300</v>
      </c>
      <c r="M74" s="13">
        <f>VLOOKUP(A:A,[1]TDSheet!$A:$V,22,0)</f>
        <v>0</v>
      </c>
      <c r="N74" s="13">
        <f>VLOOKUP(A:A,[1]TDSheet!$A:$X,24,0)</f>
        <v>30</v>
      </c>
      <c r="O74" s="13"/>
      <c r="P74" s="13"/>
      <c r="Q74" s="13"/>
      <c r="R74" s="13"/>
      <c r="S74" s="13"/>
      <c r="T74" s="13"/>
      <c r="U74" s="13"/>
      <c r="V74" s="13"/>
      <c r="W74" s="13">
        <f t="shared" si="16"/>
        <v>95.25</v>
      </c>
      <c r="X74" s="16">
        <v>40</v>
      </c>
      <c r="Y74" s="17">
        <f t="shared" si="17"/>
        <v>7.5695538057742784</v>
      </c>
      <c r="Z74" s="13">
        <f t="shared" si="18"/>
        <v>3.6850393700787403</v>
      </c>
      <c r="AA74" s="13"/>
      <c r="AB74" s="13"/>
      <c r="AC74" s="13"/>
      <c r="AD74" s="13"/>
      <c r="AE74" s="13">
        <f>VLOOKUP(A:A,[1]TDSheet!$A:$AE,31,0)</f>
        <v>115.4</v>
      </c>
      <c r="AF74" s="13">
        <f>VLOOKUP(A:A,[1]TDSheet!$A:$AF,32,0)</f>
        <v>140.4</v>
      </c>
      <c r="AG74" s="13">
        <f>VLOOKUP(A:A,[1]TDSheet!$A:$AG,33,0)</f>
        <v>175.4</v>
      </c>
      <c r="AH74" s="13">
        <f>VLOOKUP(A:A,[3]TDSheet!$A:$D,4,0)</f>
        <v>96</v>
      </c>
      <c r="AI74" s="13" t="str">
        <f>VLOOKUP(A:A,[1]TDSheet!$A:$AI,35,0)</f>
        <v>оконч</v>
      </c>
      <c r="AJ74" s="13">
        <f t="shared" si="19"/>
        <v>24</v>
      </c>
      <c r="AK74" s="13"/>
      <c r="AL74" s="13"/>
    </row>
    <row r="75" spans="1:38" s="1" customFormat="1" ht="11.1" customHeight="1" outlineLevel="1" x14ac:dyDescent="0.2">
      <c r="A75" s="7" t="s">
        <v>77</v>
      </c>
      <c r="B75" s="7" t="s">
        <v>8</v>
      </c>
      <c r="C75" s="8">
        <v>91.381</v>
      </c>
      <c r="D75" s="8">
        <v>46.841999999999999</v>
      </c>
      <c r="E75" s="8">
        <v>98.358999999999995</v>
      </c>
      <c r="F75" s="8">
        <v>37.131999999999998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131.10900000000001</v>
      </c>
      <c r="K75" s="13">
        <f t="shared" si="15"/>
        <v>-32.750000000000014</v>
      </c>
      <c r="L75" s="13">
        <f>VLOOKUP(A:A,[1]TDSheet!$A:$M,13,0)</f>
        <v>40</v>
      </c>
      <c r="M75" s="13">
        <f>VLOOKUP(A:A,[1]TDSheet!$A:$V,22,0)</f>
        <v>50</v>
      </c>
      <c r="N75" s="13">
        <f>VLOOKUP(A:A,[1]TDSheet!$A:$X,24,0)</f>
        <v>20</v>
      </c>
      <c r="O75" s="13"/>
      <c r="P75" s="13"/>
      <c r="Q75" s="13"/>
      <c r="R75" s="13"/>
      <c r="S75" s="13"/>
      <c r="T75" s="13"/>
      <c r="U75" s="13"/>
      <c r="V75" s="13"/>
      <c r="W75" s="13">
        <f t="shared" si="16"/>
        <v>24.589749999999999</v>
      </c>
      <c r="X75" s="16">
        <v>40</v>
      </c>
      <c r="Y75" s="17">
        <f t="shared" si="17"/>
        <v>7.6101627710733135</v>
      </c>
      <c r="Z75" s="13">
        <f t="shared" si="18"/>
        <v>1.5100600860114479</v>
      </c>
      <c r="AA75" s="13"/>
      <c r="AB75" s="13"/>
      <c r="AC75" s="13"/>
      <c r="AD75" s="13"/>
      <c r="AE75" s="13">
        <f>VLOOKUP(A:A,[1]TDSheet!$A:$AE,31,0)</f>
        <v>26.904800000000002</v>
      </c>
      <c r="AF75" s="13">
        <f>VLOOKUP(A:A,[1]TDSheet!$A:$AF,32,0)</f>
        <v>22.277200000000001</v>
      </c>
      <c r="AG75" s="13">
        <f>VLOOKUP(A:A,[1]TDSheet!$A:$AG,33,0)</f>
        <v>24.870799999999999</v>
      </c>
      <c r="AH75" s="13">
        <f>VLOOKUP(A:A,[3]TDSheet!$A:$D,4,0)</f>
        <v>15.065</v>
      </c>
      <c r="AI75" s="13">
        <f>VLOOKUP(A:A,[1]TDSheet!$A:$AI,35,0)</f>
        <v>0</v>
      </c>
      <c r="AJ75" s="13">
        <f t="shared" si="19"/>
        <v>40</v>
      </c>
      <c r="AK75" s="13"/>
      <c r="AL75" s="13"/>
    </row>
    <row r="76" spans="1:38" s="1" customFormat="1" ht="11.1" customHeight="1" outlineLevel="1" x14ac:dyDescent="0.2">
      <c r="A76" s="7" t="s">
        <v>78</v>
      </c>
      <c r="B76" s="7" t="s">
        <v>12</v>
      </c>
      <c r="C76" s="8">
        <v>272</v>
      </c>
      <c r="D76" s="8">
        <v>1024</v>
      </c>
      <c r="E76" s="8">
        <v>464</v>
      </c>
      <c r="F76" s="8">
        <v>271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474</v>
      </c>
      <c r="K76" s="13">
        <f t="shared" si="15"/>
        <v>-10</v>
      </c>
      <c r="L76" s="13">
        <f>VLOOKUP(A:A,[1]TDSheet!$A:$M,13,0)</f>
        <v>120</v>
      </c>
      <c r="M76" s="13">
        <f>VLOOKUP(A:A,[1]TDSheet!$A:$V,22,0)</f>
        <v>300</v>
      </c>
      <c r="N76" s="13">
        <f>VLOOKUP(A:A,[1]TDSheet!$A:$X,24,0)</f>
        <v>150</v>
      </c>
      <c r="O76" s="13"/>
      <c r="P76" s="13"/>
      <c r="Q76" s="13"/>
      <c r="R76" s="13"/>
      <c r="S76" s="13"/>
      <c r="T76" s="13"/>
      <c r="U76" s="13"/>
      <c r="V76" s="13"/>
      <c r="W76" s="13">
        <f t="shared" si="16"/>
        <v>116</v>
      </c>
      <c r="X76" s="16"/>
      <c r="Y76" s="17">
        <f t="shared" si="17"/>
        <v>7.25</v>
      </c>
      <c r="Z76" s="13">
        <f t="shared" si="18"/>
        <v>2.3362068965517242</v>
      </c>
      <c r="AA76" s="13"/>
      <c r="AB76" s="13"/>
      <c r="AC76" s="13"/>
      <c r="AD76" s="13"/>
      <c r="AE76" s="13">
        <f>VLOOKUP(A:A,[1]TDSheet!$A:$AE,31,0)</f>
        <v>100.4</v>
      </c>
      <c r="AF76" s="13">
        <f>VLOOKUP(A:A,[1]TDSheet!$A:$AF,32,0)</f>
        <v>108</v>
      </c>
      <c r="AG76" s="13">
        <f>VLOOKUP(A:A,[1]TDSheet!$A:$AG,33,0)</f>
        <v>170.4</v>
      </c>
      <c r="AH76" s="13">
        <f>VLOOKUP(A:A,[3]TDSheet!$A:$D,4,0)</f>
        <v>104</v>
      </c>
      <c r="AI76" s="13">
        <f>VLOOKUP(A:A,[1]TDSheet!$A:$AI,35,0)</f>
        <v>0</v>
      </c>
      <c r="AJ76" s="13">
        <f t="shared" si="19"/>
        <v>0</v>
      </c>
      <c r="AK76" s="13"/>
      <c r="AL76" s="13"/>
    </row>
    <row r="77" spans="1:38" s="1" customFormat="1" ht="11.1" customHeight="1" outlineLevel="1" x14ac:dyDescent="0.2">
      <c r="A77" s="7" t="s">
        <v>79</v>
      </c>
      <c r="B77" s="7" t="s">
        <v>12</v>
      </c>
      <c r="C77" s="8">
        <v>328</v>
      </c>
      <c r="D77" s="8">
        <v>1796</v>
      </c>
      <c r="E77" s="8">
        <v>667</v>
      </c>
      <c r="F77" s="8">
        <v>379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690</v>
      </c>
      <c r="K77" s="13">
        <f t="shared" si="15"/>
        <v>-23</v>
      </c>
      <c r="L77" s="13">
        <f>VLOOKUP(A:A,[1]TDSheet!$A:$M,13,0)</f>
        <v>210</v>
      </c>
      <c r="M77" s="13">
        <f>VLOOKUP(A:A,[1]TDSheet!$A:$V,22,0)</f>
        <v>450</v>
      </c>
      <c r="N77" s="13">
        <f>VLOOKUP(A:A,[1]TDSheet!$A:$X,24,0)</f>
        <v>220</v>
      </c>
      <c r="O77" s="13"/>
      <c r="P77" s="13"/>
      <c r="Q77" s="13"/>
      <c r="R77" s="13"/>
      <c r="S77" s="13"/>
      <c r="T77" s="13"/>
      <c r="U77" s="13"/>
      <c r="V77" s="13"/>
      <c r="W77" s="13">
        <f t="shared" si="16"/>
        <v>166.75</v>
      </c>
      <c r="X77" s="16"/>
      <c r="Y77" s="17">
        <f t="shared" si="17"/>
        <v>7.5502248875562215</v>
      </c>
      <c r="Z77" s="13">
        <f t="shared" si="18"/>
        <v>2.2728635682158922</v>
      </c>
      <c r="AA77" s="13"/>
      <c r="AB77" s="13"/>
      <c r="AC77" s="13"/>
      <c r="AD77" s="13"/>
      <c r="AE77" s="13">
        <f>VLOOKUP(A:A,[1]TDSheet!$A:$AE,31,0)</f>
        <v>146.19999999999999</v>
      </c>
      <c r="AF77" s="13">
        <f>VLOOKUP(A:A,[1]TDSheet!$A:$AF,32,0)</f>
        <v>155</v>
      </c>
      <c r="AG77" s="13">
        <f>VLOOKUP(A:A,[1]TDSheet!$A:$AG,33,0)</f>
        <v>248.4</v>
      </c>
      <c r="AH77" s="13">
        <f>VLOOKUP(A:A,[3]TDSheet!$A:$D,4,0)</f>
        <v>110</v>
      </c>
      <c r="AI77" s="13" t="str">
        <f>VLOOKUP(A:A,[1]TDSheet!$A:$AI,35,0)</f>
        <v>декяб</v>
      </c>
      <c r="AJ77" s="13">
        <f t="shared" si="19"/>
        <v>0</v>
      </c>
      <c r="AK77" s="13"/>
      <c r="AL77" s="13"/>
    </row>
    <row r="78" spans="1:38" s="1" customFormat="1" ht="11.1" customHeight="1" outlineLevel="1" x14ac:dyDescent="0.2">
      <c r="A78" s="7" t="s">
        <v>80</v>
      </c>
      <c r="B78" s="7" t="s">
        <v>12</v>
      </c>
      <c r="C78" s="8">
        <v>314</v>
      </c>
      <c r="D78" s="8">
        <v>483</v>
      </c>
      <c r="E78" s="8">
        <v>540</v>
      </c>
      <c r="F78" s="8">
        <v>243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635</v>
      </c>
      <c r="K78" s="13">
        <f t="shared" si="15"/>
        <v>-95</v>
      </c>
      <c r="L78" s="13">
        <f>VLOOKUP(A:A,[1]TDSheet!$A:$M,13,0)</f>
        <v>120</v>
      </c>
      <c r="M78" s="13">
        <f>VLOOKUP(A:A,[1]TDSheet!$A:$V,22,0)</f>
        <v>300</v>
      </c>
      <c r="N78" s="13">
        <f>VLOOKUP(A:A,[1]TDSheet!$A:$X,24,0)</f>
        <v>200</v>
      </c>
      <c r="O78" s="13"/>
      <c r="P78" s="13"/>
      <c r="Q78" s="13"/>
      <c r="R78" s="13"/>
      <c r="S78" s="13"/>
      <c r="T78" s="13"/>
      <c r="U78" s="13"/>
      <c r="V78" s="13"/>
      <c r="W78" s="13">
        <f t="shared" si="16"/>
        <v>135</v>
      </c>
      <c r="X78" s="16">
        <v>150</v>
      </c>
      <c r="Y78" s="17">
        <f t="shared" si="17"/>
        <v>7.503703703703704</v>
      </c>
      <c r="Z78" s="13">
        <f t="shared" si="18"/>
        <v>1.8</v>
      </c>
      <c r="AA78" s="13"/>
      <c r="AB78" s="13"/>
      <c r="AC78" s="13"/>
      <c r="AD78" s="13"/>
      <c r="AE78" s="13">
        <f>VLOOKUP(A:A,[1]TDSheet!$A:$AE,31,0)</f>
        <v>97.8</v>
      </c>
      <c r="AF78" s="13">
        <f>VLOOKUP(A:A,[1]TDSheet!$A:$AF,32,0)</f>
        <v>104.8</v>
      </c>
      <c r="AG78" s="13">
        <f>VLOOKUP(A:A,[1]TDSheet!$A:$AG,33,0)</f>
        <v>125.4</v>
      </c>
      <c r="AH78" s="13">
        <f>VLOOKUP(A:A,[3]TDSheet!$A:$D,4,0)</f>
        <v>131</v>
      </c>
      <c r="AI78" s="13">
        <f>VLOOKUP(A:A,[1]TDSheet!$A:$AI,35,0)</f>
        <v>0</v>
      </c>
      <c r="AJ78" s="13">
        <f t="shared" si="19"/>
        <v>60</v>
      </c>
      <c r="AK78" s="13"/>
      <c r="AL78" s="13"/>
    </row>
    <row r="79" spans="1:38" s="1" customFormat="1" ht="11.1" customHeight="1" outlineLevel="1" x14ac:dyDescent="0.2">
      <c r="A79" s="7" t="s">
        <v>81</v>
      </c>
      <c r="B79" s="7" t="s">
        <v>12</v>
      </c>
      <c r="C79" s="8">
        <v>287</v>
      </c>
      <c r="D79" s="8">
        <v>527</v>
      </c>
      <c r="E79" s="8">
        <v>588</v>
      </c>
      <c r="F79" s="8">
        <v>214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635</v>
      </c>
      <c r="K79" s="13">
        <f t="shared" si="15"/>
        <v>-47</v>
      </c>
      <c r="L79" s="13">
        <f>VLOOKUP(A:A,[1]TDSheet!$A:$M,13,0)</f>
        <v>250</v>
      </c>
      <c r="M79" s="13">
        <f>VLOOKUP(A:A,[1]TDSheet!$A:$V,22,0)</f>
        <v>200</v>
      </c>
      <c r="N79" s="13">
        <f>VLOOKUP(A:A,[1]TDSheet!$A:$X,24,0)</f>
        <v>140</v>
      </c>
      <c r="O79" s="13"/>
      <c r="P79" s="13"/>
      <c r="Q79" s="13"/>
      <c r="R79" s="13"/>
      <c r="S79" s="13"/>
      <c r="T79" s="13"/>
      <c r="U79" s="13"/>
      <c r="V79" s="13"/>
      <c r="W79" s="13">
        <f t="shared" si="16"/>
        <v>147</v>
      </c>
      <c r="X79" s="16">
        <v>200</v>
      </c>
      <c r="Y79" s="17">
        <f t="shared" si="17"/>
        <v>6.8299319727891152</v>
      </c>
      <c r="Z79" s="13">
        <f t="shared" si="18"/>
        <v>1.4557823129251701</v>
      </c>
      <c r="AA79" s="13"/>
      <c r="AB79" s="13"/>
      <c r="AC79" s="13"/>
      <c r="AD79" s="13"/>
      <c r="AE79" s="13">
        <f>VLOOKUP(A:A,[1]TDSheet!$A:$AE,31,0)</f>
        <v>114.6</v>
      </c>
      <c r="AF79" s="13">
        <f>VLOOKUP(A:A,[1]TDSheet!$A:$AF,32,0)</f>
        <v>100.6</v>
      </c>
      <c r="AG79" s="13">
        <f>VLOOKUP(A:A,[1]TDSheet!$A:$AG,33,0)</f>
        <v>117.4</v>
      </c>
      <c r="AH79" s="13">
        <f>VLOOKUP(A:A,[3]TDSheet!$A:$D,4,0)</f>
        <v>187</v>
      </c>
      <c r="AI79" s="13">
        <f>VLOOKUP(A:A,[1]TDSheet!$A:$AI,35,0)</f>
        <v>0</v>
      </c>
      <c r="AJ79" s="13">
        <f t="shared" si="19"/>
        <v>66</v>
      </c>
      <c r="AK79" s="13"/>
      <c r="AL79" s="13"/>
    </row>
    <row r="80" spans="1:38" s="1" customFormat="1" ht="21.95" customHeight="1" outlineLevel="1" x14ac:dyDescent="0.2">
      <c r="A80" s="7" t="s">
        <v>82</v>
      </c>
      <c r="B80" s="7" t="s">
        <v>12</v>
      </c>
      <c r="C80" s="8">
        <v>219</v>
      </c>
      <c r="D80" s="8">
        <v>478</v>
      </c>
      <c r="E80" s="8">
        <v>496</v>
      </c>
      <c r="F80" s="8">
        <v>189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527</v>
      </c>
      <c r="K80" s="13">
        <f t="shared" si="15"/>
        <v>-31</v>
      </c>
      <c r="L80" s="13">
        <f>VLOOKUP(A:A,[1]TDSheet!$A:$M,13,0)</f>
        <v>100</v>
      </c>
      <c r="M80" s="13">
        <f>VLOOKUP(A:A,[1]TDSheet!$A:$V,22,0)</f>
        <v>250</v>
      </c>
      <c r="N80" s="13">
        <f>VLOOKUP(A:A,[1]TDSheet!$A:$X,24,0)</f>
        <v>200</v>
      </c>
      <c r="O80" s="13"/>
      <c r="P80" s="13"/>
      <c r="Q80" s="13"/>
      <c r="R80" s="13"/>
      <c r="S80" s="13"/>
      <c r="T80" s="13"/>
      <c r="U80" s="13"/>
      <c r="V80" s="13"/>
      <c r="W80" s="13">
        <f t="shared" si="16"/>
        <v>124</v>
      </c>
      <c r="X80" s="16">
        <v>180</v>
      </c>
      <c r="Y80" s="17">
        <f t="shared" si="17"/>
        <v>7.411290322580645</v>
      </c>
      <c r="Z80" s="13">
        <f t="shared" si="18"/>
        <v>1.5241935483870968</v>
      </c>
      <c r="AA80" s="13"/>
      <c r="AB80" s="13"/>
      <c r="AC80" s="13"/>
      <c r="AD80" s="13"/>
      <c r="AE80" s="13">
        <f>VLOOKUP(A:A,[1]TDSheet!$A:$AE,31,0)</f>
        <v>84.8</v>
      </c>
      <c r="AF80" s="13">
        <f>VLOOKUP(A:A,[1]TDSheet!$A:$AF,32,0)</f>
        <v>80</v>
      </c>
      <c r="AG80" s="13">
        <f>VLOOKUP(A:A,[1]TDSheet!$A:$AG,33,0)</f>
        <v>108.4</v>
      </c>
      <c r="AH80" s="13">
        <f>VLOOKUP(A:A,[3]TDSheet!$A:$D,4,0)</f>
        <v>130</v>
      </c>
      <c r="AI80" s="13">
        <f>VLOOKUP(A:A,[1]TDSheet!$A:$AI,35,0)</f>
        <v>0</v>
      </c>
      <c r="AJ80" s="13">
        <f t="shared" si="19"/>
        <v>62.999999999999993</v>
      </c>
      <c r="AK80" s="13"/>
      <c r="AL80" s="13"/>
    </row>
    <row r="81" spans="1:38" s="1" customFormat="1" ht="11.1" customHeight="1" outlineLevel="1" x14ac:dyDescent="0.2">
      <c r="A81" s="7" t="s">
        <v>83</v>
      </c>
      <c r="B81" s="7" t="s">
        <v>12</v>
      </c>
      <c r="C81" s="8">
        <v>173</v>
      </c>
      <c r="D81" s="8">
        <v>124</v>
      </c>
      <c r="E81" s="8">
        <v>200</v>
      </c>
      <c r="F81" s="8">
        <v>92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235</v>
      </c>
      <c r="K81" s="13">
        <f t="shared" si="15"/>
        <v>-35</v>
      </c>
      <c r="L81" s="13">
        <f>VLOOKUP(A:A,[1]TDSheet!$A:$M,13,0)</f>
        <v>60</v>
      </c>
      <c r="M81" s="13">
        <f>VLOOKUP(A:A,[1]TDSheet!$A:$V,22,0)</f>
        <v>150</v>
      </c>
      <c r="N81" s="13">
        <f>VLOOKUP(A:A,[1]TDSheet!$A:$X,24,0)</f>
        <v>90</v>
      </c>
      <c r="O81" s="13"/>
      <c r="P81" s="13"/>
      <c r="Q81" s="13"/>
      <c r="R81" s="13"/>
      <c r="S81" s="13"/>
      <c r="T81" s="13"/>
      <c r="U81" s="13"/>
      <c r="V81" s="13"/>
      <c r="W81" s="13">
        <f t="shared" si="16"/>
        <v>50</v>
      </c>
      <c r="X81" s="16"/>
      <c r="Y81" s="17">
        <f t="shared" si="17"/>
        <v>7.84</v>
      </c>
      <c r="Z81" s="13">
        <f t="shared" si="18"/>
        <v>1.84</v>
      </c>
      <c r="AA81" s="13"/>
      <c r="AB81" s="13"/>
      <c r="AC81" s="13"/>
      <c r="AD81" s="13"/>
      <c r="AE81" s="13">
        <f>VLOOKUP(A:A,[1]TDSheet!$A:$AE,31,0)</f>
        <v>38.799999999999997</v>
      </c>
      <c r="AF81" s="13">
        <f>VLOOKUP(A:A,[1]TDSheet!$A:$AF,32,0)</f>
        <v>44</v>
      </c>
      <c r="AG81" s="13">
        <f>VLOOKUP(A:A,[1]TDSheet!$A:$AG,33,0)</f>
        <v>54</v>
      </c>
      <c r="AH81" s="13">
        <f>VLOOKUP(A:A,[3]TDSheet!$A:$D,4,0)</f>
        <v>13</v>
      </c>
      <c r="AI81" s="13">
        <f>VLOOKUP(A:A,[1]TDSheet!$A:$AI,35,0)</f>
        <v>0</v>
      </c>
      <c r="AJ81" s="13">
        <f t="shared" si="19"/>
        <v>0</v>
      </c>
      <c r="AK81" s="13"/>
      <c r="AL81" s="13"/>
    </row>
    <row r="82" spans="1:38" s="1" customFormat="1" ht="11.1" customHeight="1" outlineLevel="1" x14ac:dyDescent="0.2">
      <c r="A82" s="7" t="s">
        <v>84</v>
      </c>
      <c r="B82" s="7" t="s">
        <v>12</v>
      </c>
      <c r="C82" s="8">
        <v>1726</v>
      </c>
      <c r="D82" s="8">
        <v>2375</v>
      </c>
      <c r="E82" s="8">
        <v>2389</v>
      </c>
      <c r="F82" s="8">
        <v>1670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2543</v>
      </c>
      <c r="K82" s="13">
        <f t="shared" si="15"/>
        <v>-154</v>
      </c>
      <c r="L82" s="13">
        <f>VLOOKUP(A:A,[1]TDSheet!$A:$M,13,0)</f>
        <v>1200</v>
      </c>
      <c r="M82" s="13">
        <f>VLOOKUP(A:A,[1]TDSheet!$A:$V,22,0)</f>
        <v>600</v>
      </c>
      <c r="N82" s="13">
        <f>VLOOKUP(A:A,[1]TDSheet!$A:$X,24,0)</f>
        <v>1000</v>
      </c>
      <c r="O82" s="13"/>
      <c r="P82" s="13"/>
      <c r="Q82" s="13"/>
      <c r="R82" s="13"/>
      <c r="S82" s="13"/>
      <c r="T82" s="13"/>
      <c r="U82" s="13"/>
      <c r="V82" s="13"/>
      <c r="W82" s="13">
        <f t="shared" si="16"/>
        <v>597.25</v>
      </c>
      <c r="X82" s="16"/>
      <c r="Y82" s="17">
        <f t="shared" si="17"/>
        <v>7.4843030556718295</v>
      </c>
      <c r="Z82" s="13">
        <f t="shared" si="18"/>
        <v>2.7961490163248222</v>
      </c>
      <c r="AA82" s="13"/>
      <c r="AB82" s="13"/>
      <c r="AC82" s="13"/>
      <c r="AD82" s="13"/>
      <c r="AE82" s="13">
        <f>VLOOKUP(A:A,[1]TDSheet!$A:$AE,31,0)</f>
        <v>593.4</v>
      </c>
      <c r="AF82" s="13">
        <f>VLOOKUP(A:A,[1]TDSheet!$A:$AF,32,0)</f>
        <v>600.4</v>
      </c>
      <c r="AG82" s="13">
        <f>VLOOKUP(A:A,[1]TDSheet!$A:$AG,33,0)</f>
        <v>733</v>
      </c>
      <c r="AH82" s="13">
        <f>VLOOKUP(A:A,[3]TDSheet!$A:$D,4,0)</f>
        <v>537</v>
      </c>
      <c r="AI82" s="13" t="str">
        <f>VLOOKUP(A:A,[1]TDSheet!$A:$AI,35,0)</f>
        <v>оконч</v>
      </c>
      <c r="AJ82" s="13">
        <f t="shared" si="19"/>
        <v>0</v>
      </c>
      <c r="AK82" s="13"/>
      <c r="AL82" s="13"/>
    </row>
    <row r="83" spans="1:38" s="1" customFormat="1" ht="11.1" customHeight="1" outlineLevel="1" x14ac:dyDescent="0.2">
      <c r="A83" s="7" t="s">
        <v>85</v>
      </c>
      <c r="B83" s="7" t="s">
        <v>12</v>
      </c>
      <c r="C83" s="8">
        <v>3294</v>
      </c>
      <c r="D83" s="8">
        <v>6549</v>
      </c>
      <c r="E83" s="8">
        <v>5102</v>
      </c>
      <c r="F83" s="8">
        <v>4651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5258</v>
      </c>
      <c r="K83" s="13">
        <f t="shared" si="15"/>
        <v>-156</v>
      </c>
      <c r="L83" s="13">
        <f>VLOOKUP(A:A,[1]TDSheet!$A:$M,13,0)</f>
        <v>2100</v>
      </c>
      <c r="M83" s="13">
        <f>VLOOKUP(A:A,[1]TDSheet!$A:$V,22,0)</f>
        <v>1800</v>
      </c>
      <c r="N83" s="13">
        <f>VLOOKUP(A:A,[1]TDSheet!$A:$X,24,0)</f>
        <v>1900</v>
      </c>
      <c r="O83" s="13"/>
      <c r="P83" s="13"/>
      <c r="Q83" s="13"/>
      <c r="R83" s="13"/>
      <c r="S83" s="13"/>
      <c r="T83" s="13"/>
      <c r="U83" s="13"/>
      <c r="V83" s="13"/>
      <c r="W83" s="13">
        <f t="shared" si="16"/>
        <v>1275.5</v>
      </c>
      <c r="X83" s="16"/>
      <c r="Y83" s="17">
        <f t="shared" si="17"/>
        <v>8.1936495491963939</v>
      </c>
      <c r="Z83" s="13">
        <f t="shared" si="18"/>
        <v>3.6464131713053702</v>
      </c>
      <c r="AA83" s="13"/>
      <c r="AB83" s="13"/>
      <c r="AC83" s="13"/>
      <c r="AD83" s="13"/>
      <c r="AE83" s="13">
        <f>VLOOKUP(A:A,[1]TDSheet!$A:$AE,31,0)</f>
        <v>1201.4000000000001</v>
      </c>
      <c r="AF83" s="13">
        <f>VLOOKUP(A:A,[1]TDSheet!$A:$AF,32,0)</f>
        <v>1329.2</v>
      </c>
      <c r="AG83" s="13">
        <f>VLOOKUP(A:A,[1]TDSheet!$A:$AG,33,0)</f>
        <v>1830.4</v>
      </c>
      <c r="AH83" s="13">
        <f>VLOOKUP(A:A,[3]TDSheet!$A:$D,4,0)</f>
        <v>1116</v>
      </c>
      <c r="AI83" s="13" t="str">
        <f>VLOOKUP(A:A,[1]TDSheet!$A:$AI,35,0)</f>
        <v>декяб</v>
      </c>
      <c r="AJ83" s="13">
        <f t="shared" si="19"/>
        <v>0</v>
      </c>
      <c r="AK83" s="13"/>
      <c r="AL83" s="13"/>
    </row>
    <row r="84" spans="1:38" s="1" customFormat="1" ht="11.1" customHeight="1" outlineLevel="1" x14ac:dyDescent="0.2">
      <c r="A84" s="7" t="s">
        <v>86</v>
      </c>
      <c r="B84" s="7" t="s">
        <v>12</v>
      </c>
      <c r="C84" s="8">
        <v>87</v>
      </c>
      <c r="D84" s="8">
        <v>10</v>
      </c>
      <c r="E84" s="8">
        <v>23</v>
      </c>
      <c r="F84" s="8">
        <v>74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30</v>
      </c>
      <c r="K84" s="13">
        <f t="shared" si="15"/>
        <v>-7</v>
      </c>
      <c r="L84" s="13">
        <f>VLOOKUP(A:A,[1]TDSheet!$A:$M,13,0)</f>
        <v>0</v>
      </c>
      <c r="M84" s="13">
        <f>VLOOKUP(A:A,[1]TDSheet!$A:$V,22,0)</f>
        <v>0</v>
      </c>
      <c r="N84" s="13">
        <f>VLOOKUP(A:A,[1]TDSheet!$A:$X,24,0)</f>
        <v>0</v>
      </c>
      <c r="O84" s="13"/>
      <c r="P84" s="13"/>
      <c r="Q84" s="13"/>
      <c r="R84" s="13"/>
      <c r="S84" s="13"/>
      <c r="T84" s="13"/>
      <c r="U84" s="13"/>
      <c r="V84" s="13"/>
      <c r="W84" s="13">
        <f t="shared" si="16"/>
        <v>5.75</v>
      </c>
      <c r="X84" s="16"/>
      <c r="Y84" s="17">
        <f t="shared" si="17"/>
        <v>12.869565217391305</v>
      </c>
      <c r="Z84" s="13">
        <f t="shared" si="18"/>
        <v>12.869565217391305</v>
      </c>
      <c r="AA84" s="13"/>
      <c r="AB84" s="13"/>
      <c r="AC84" s="13"/>
      <c r="AD84" s="13"/>
      <c r="AE84" s="13">
        <f>VLOOKUP(A:A,[1]TDSheet!$A:$AE,31,0)</f>
        <v>5.4</v>
      </c>
      <c r="AF84" s="13">
        <f>VLOOKUP(A:A,[1]TDSheet!$A:$AF,32,0)</f>
        <v>5.6</v>
      </c>
      <c r="AG84" s="13">
        <f>VLOOKUP(A:A,[1]TDSheet!$A:$AG,33,0)</f>
        <v>10</v>
      </c>
      <c r="AH84" s="13">
        <f>VLOOKUP(A:A,[3]TDSheet!$A:$D,4,0)</f>
        <v>1</v>
      </c>
      <c r="AI84" s="13" t="str">
        <f>VLOOKUP(A:A,[1]TDSheet!$A:$AI,35,0)</f>
        <v>Паша пз</v>
      </c>
      <c r="AJ84" s="13">
        <f t="shared" si="19"/>
        <v>0</v>
      </c>
      <c r="AK84" s="13"/>
      <c r="AL84" s="13"/>
    </row>
    <row r="85" spans="1:38" s="1" customFormat="1" ht="11.1" customHeight="1" outlineLevel="1" x14ac:dyDescent="0.2">
      <c r="A85" s="7" t="s">
        <v>87</v>
      </c>
      <c r="B85" s="7" t="s">
        <v>12</v>
      </c>
      <c r="C85" s="8">
        <v>14</v>
      </c>
      <c r="D85" s="8">
        <v>23</v>
      </c>
      <c r="E85" s="8">
        <v>16</v>
      </c>
      <c r="F85" s="8"/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41</v>
      </c>
      <c r="K85" s="13">
        <f t="shared" si="15"/>
        <v>-25</v>
      </c>
      <c r="L85" s="13">
        <f>VLOOKUP(A:A,[1]TDSheet!$A:$M,13,0)</f>
        <v>30</v>
      </c>
      <c r="M85" s="13">
        <f>VLOOKUP(A:A,[1]TDSheet!$A:$V,22,0)</f>
        <v>30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3"/>
      <c r="W85" s="13">
        <f t="shared" si="16"/>
        <v>4</v>
      </c>
      <c r="X85" s="16"/>
      <c r="Y85" s="17">
        <f t="shared" si="17"/>
        <v>15</v>
      </c>
      <c r="Z85" s="13">
        <f t="shared" si="18"/>
        <v>0</v>
      </c>
      <c r="AA85" s="13"/>
      <c r="AB85" s="13"/>
      <c r="AC85" s="13"/>
      <c r="AD85" s="13"/>
      <c r="AE85" s="13">
        <f>VLOOKUP(A:A,[1]TDSheet!$A:$AE,31,0)</f>
        <v>11</v>
      </c>
      <c r="AF85" s="13">
        <f>VLOOKUP(A:A,[1]TDSheet!$A:$AF,32,0)</f>
        <v>2</v>
      </c>
      <c r="AG85" s="13">
        <f>VLOOKUP(A:A,[1]TDSheet!$A:$AG,33,0)</f>
        <v>5.8</v>
      </c>
      <c r="AH85" s="13">
        <f>VLOOKUP(A:A,[3]TDSheet!$A:$D,4,0)</f>
        <v>-6</v>
      </c>
      <c r="AI85" s="13" t="str">
        <f>VLOOKUP(A:A,[1]TDSheet!$A:$AI,35,0)</f>
        <v>увел</v>
      </c>
      <c r="AJ85" s="13">
        <f t="shared" si="19"/>
        <v>0</v>
      </c>
      <c r="AK85" s="13"/>
      <c r="AL85" s="13"/>
    </row>
    <row r="86" spans="1:38" s="1" customFormat="1" ht="11.1" customHeight="1" outlineLevel="1" x14ac:dyDescent="0.2">
      <c r="A86" s="7" t="s">
        <v>88</v>
      </c>
      <c r="B86" s="7" t="s">
        <v>12</v>
      </c>
      <c r="C86" s="8">
        <v>21</v>
      </c>
      <c r="D86" s="8"/>
      <c r="E86" s="8">
        <v>10</v>
      </c>
      <c r="F86" s="8">
        <v>11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44</v>
      </c>
      <c r="K86" s="13">
        <f t="shared" si="15"/>
        <v>-34</v>
      </c>
      <c r="L86" s="13">
        <f>VLOOKUP(A:A,[1]TDSheet!$A:$M,13,0)</f>
        <v>0</v>
      </c>
      <c r="M86" s="13">
        <f>VLOOKUP(A:A,[1]TDSheet!$A:$V,22,0)</f>
        <v>20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3"/>
      <c r="W86" s="13">
        <f t="shared" si="16"/>
        <v>2.5</v>
      </c>
      <c r="X86" s="16"/>
      <c r="Y86" s="17">
        <f t="shared" si="17"/>
        <v>12.4</v>
      </c>
      <c r="Z86" s="13">
        <f t="shared" si="18"/>
        <v>4.4000000000000004</v>
      </c>
      <c r="AA86" s="13"/>
      <c r="AB86" s="13"/>
      <c r="AC86" s="13"/>
      <c r="AD86" s="13"/>
      <c r="AE86" s="13">
        <f>VLOOKUP(A:A,[1]TDSheet!$A:$AE,31,0)</f>
        <v>7</v>
      </c>
      <c r="AF86" s="13">
        <f>VLOOKUP(A:A,[1]TDSheet!$A:$AF,32,0)</f>
        <v>7</v>
      </c>
      <c r="AG86" s="13">
        <f>VLOOKUP(A:A,[1]TDSheet!$A:$AG,33,0)</f>
        <v>14.8</v>
      </c>
      <c r="AH86" s="13">
        <v>0</v>
      </c>
      <c r="AI86" s="13" t="str">
        <f>VLOOKUP(A:A,[1]TDSheet!$A:$AI,35,0)</f>
        <v>Паша пз</v>
      </c>
      <c r="AJ86" s="13">
        <f t="shared" si="19"/>
        <v>0</v>
      </c>
      <c r="AK86" s="13"/>
      <c r="AL86" s="13"/>
    </row>
    <row r="87" spans="1:38" s="1" customFormat="1" ht="21.95" customHeight="1" outlineLevel="1" x14ac:dyDescent="0.2">
      <c r="A87" s="7" t="s">
        <v>89</v>
      </c>
      <c r="B87" s="7" t="s">
        <v>12</v>
      </c>
      <c r="C87" s="8">
        <v>571</v>
      </c>
      <c r="D87" s="8">
        <v>482</v>
      </c>
      <c r="E87" s="8">
        <v>620</v>
      </c>
      <c r="F87" s="8">
        <v>417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640</v>
      </c>
      <c r="K87" s="13">
        <f t="shared" si="15"/>
        <v>-20</v>
      </c>
      <c r="L87" s="13">
        <f>VLOOKUP(A:A,[1]TDSheet!$A:$M,13,0)</f>
        <v>230</v>
      </c>
      <c r="M87" s="13">
        <f>VLOOKUP(A:A,[1]TDSheet!$A:$V,22,0)</f>
        <v>100</v>
      </c>
      <c r="N87" s="13">
        <f>VLOOKUP(A:A,[1]TDSheet!$A:$X,24,0)</f>
        <v>200</v>
      </c>
      <c r="O87" s="13"/>
      <c r="P87" s="13"/>
      <c r="Q87" s="13"/>
      <c r="R87" s="13"/>
      <c r="S87" s="13"/>
      <c r="T87" s="13"/>
      <c r="U87" s="13"/>
      <c r="V87" s="13"/>
      <c r="W87" s="13">
        <f t="shared" si="16"/>
        <v>155</v>
      </c>
      <c r="X87" s="16">
        <v>200</v>
      </c>
      <c r="Y87" s="17">
        <f t="shared" si="17"/>
        <v>7.4</v>
      </c>
      <c r="Z87" s="13">
        <f t="shared" si="18"/>
        <v>2.6903225806451614</v>
      </c>
      <c r="AA87" s="13"/>
      <c r="AB87" s="13"/>
      <c r="AC87" s="13"/>
      <c r="AD87" s="13"/>
      <c r="AE87" s="13">
        <f>VLOOKUP(A:A,[1]TDSheet!$A:$AE,31,0)</f>
        <v>137.6</v>
      </c>
      <c r="AF87" s="13">
        <f>VLOOKUP(A:A,[1]TDSheet!$A:$AF,32,0)</f>
        <v>156.4</v>
      </c>
      <c r="AG87" s="13">
        <f>VLOOKUP(A:A,[1]TDSheet!$A:$AG,33,0)</f>
        <v>215.2</v>
      </c>
      <c r="AH87" s="13">
        <f>VLOOKUP(A:A,[3]TDSheet!$A:$D,4,0)</f>
        <v>193</v>
      </c>
      <c r="AI87" s="13" t="str">
        <f>VLOOKUP(A:A,[1]TDSheet!$A:$AI,35,0)</f>
        <v>склад</v>
      </c>
      <c r="AJ87" s="13">
        <f t="shared" si="19"/>
        <v>80</v>
      </c>
      <c r="AK87" s="13"/>
      <c r="AL87" s="13"/>
    </row>
    <row r="88" spans="1:38" s="1" customFormat="1" ht="21.95" customHeight="1" outlineLevel="1" x14ac:dyDescent="0.2">
      <c r="A88" s="7" t="s">
        <v>90</v>
      </c>
      <c r="B88" s="7" t="s">
        <v>8</v>
      </c>
      <c r="C88" s="8">
        <v>111.79</v>
      </c>
      <c r="D88" s="8">
        <v>143.554</v>
      </c>
      <c r="E88" s="8">
        <v>143.221</v>
      </c>
      <c r="F88" s="8">
        <v>81.628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169.75299999999999</v>
      </c>
      <c r="K88" s="13">
        <f t="shared" si="15"/>
        <v>-26.531999999999982</v>
      </c>
      <c r="L88" s="13">
        <f>VLOOKUP(A:A,[1]TDSheet!$A:$M,13,0)</f>
        <v>100</v>
      </c>
      <c r="M88" s="13">
        <f>VLOOKUP(A:A,[1]TDSheet!$A:$V,22,0)</f>
        <v>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3"/>
      <c r="W88" s="13">
        <f t="shared" si="16"/>
        <v>35.805250000000001</v>
      </c>
      <c r="X88" s="16">
        <v>100</v>
      </c>
      <c r="Y88" s="17">
        <f t="shared" si="17"/>
        <v>7.8655504430216236</v>
      </c>
      <c r="Z88" s="13">
        <f t="shared" si="18"/>
        <v>2.2797774069445125</v>
      </c>
      <c r="AA88" s="13"/>
      <c r="AB88" s="13"/>
      <c r="AC88" s="13"/>
      <c r="AD88" s="13"/>
      <c r="AE88" s="13">
        <f>VLOOKUP(A:A,[1]TDSheet!$A:$AE,31,0)</f>
        <v>47.464999999999996</v>
      </c>
      <c r="AF88" s="13">
        <f>VLOOKUP(A:A,[1]TDSheet!$A:$AF,32,0)</f>
        <v>40.229599999999998</v>
      </c>
      <c r="AG88" s="13">
        <f>VLOOKUP(A:A,[1]TDSheet!$A:$AG,33,0)</f>
        <v>57.660600000000002</v>
      </c>
      <c r="AH88" s="13">
        <f>VLOOKUP(A:A,[3]TDSheet!$A:$D,4,0)</f>
        <v>63.371000000000002</v>
      </c>
      <c r="AI88" s="13" t="str">
        <f>VLOOKUP(A:A,[1]TDSheet!$A:$AI,35,0)</f>
        <v>увел</v>
      </c>
      <c r="AJ88" s="13">
        <f t="shared" si="19"/>
        <v>100</v>
      </c>
      <c r="AK88" s="13"/>
      <c r="AL88" s="13"/>
    </row>
    <row r="89" spans="1:38" s="1" customFormat="1" ht="21.95" customHeight="1" outlineLevel="1" x14ac:dyDescent="0.2">
      <c r="A89" s="7" t="s">
        <v>91</v>
      </c>
      <c r="B89" s="7" t="s">
        <v>8</v>
      </c>
      <c r="C89" s="8">
        <v>-0.62</v>
      </c>
      <c r="D89" s="8">
        <v>34.484000000000002</v>
      </c>
      <c r="E89" s="8">
        <v>13.05</v>
      </c>
      <c r="F89" s="8">
        <v>20.814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12.25</v>
      </c>
      <c r="K89" s="13">
        <f t="shared" si="15"/>
        <v>0.80000000000000071</v>
      </c>
      <c r="L89" s="13">
        <f>VLOOKUP(A:A,[1]TDSheet!$A:$M,13,0)</f>
        <v>10</v>
      </c>
      <c r="M89" s="13">
        <f>VLOOKUP(A:A,[1]TDSheet!$A:$V,22,0)</f>
        <v>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3"/>
      <c r="V89" s="13"/>
      <c r="W89" s="13">
        <f t="shared" si="16"/>
        <v>3.2625000000000002</v>
      </c>
      <c r="X89" s="16"/>
      <c r="Y89" s="17">
        <f t="shared" si="17"/>
        <v>9.4449042145593864</v>
      </c>
      <c r="Z89" s="13">
        <f t="shared" si="18"/>
        <v>6.3797701149425281</v>
      </c>
      <c r="AA89" s="13"/>
      <c r="AB89" s="13"/>
      <c r="AC89" s="13"/>
      <c r="AD89" s="13"/>
      <c r="AE89" s="13">
        <f>VLOOKUP(A:A,[1]TDSheet!$A:$AE,31,0)</f>
        <v>4.3452000000000002</v>
      </c>
      <c r="AF89" s="13">
        <f>VLOOKUP(A:A,[1]TDSheet!$A:$AF,32,0)</f>
        <v>3.4799999999999995</v>
      </c>
      <c r="AG89" s="13">
        <f>VLOOKUP(A:A,[1]TDSheet!$A:$AG,33,0)</f>
        <v>2.3199999999999998</v>
      </c>
      <c r="AH89" s="13">
        <f>VLOOKUP(A:A,[3]TDSheet!$A:$D,4,0)</f>
        <v>3.7770000000000001</v>
      </c>
      <c r="AI89" s="13" t="str">
        <f>VLOOKUP(A:A,[1]TDSheet!$A:$AI,35,0)</f>
        <v>увел</v>
      </c>
      <c r="AJ89" s="13">
        <f t="shared" si="19"/>
        <v>0</v>
      </c>
      <c r="AK89" s="13"/>
      <c r="AL89" s="13"/>
    </row>
    <row r="90" spans="1:38" s="1" customFormat="1" ht="21.95" customHeight="1" outlineLevel="1" x14ac:dyDescent="0.2">
      <c r="A90" s="7" t="s">
        <v>92</v>
      </c>
      <c r="B90" s="7" t="s">
        <v>12</v>
      </c>
      <c r="C90" s="8">
        <v>79</v>
      </c>
      <c r="D90" s="8">
        <v>343</v>
      </c>
      <c r="E90" s="8">
        <v>269</v>
      </c>
      <c r="F90" s="8">
        <v>148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303</v>
      </c>
      <c r="K90" s="13">
        <f t="shared" si="15"/>
        <v>-34</v>
      </c>
      <c r="L90" s="13">
        <f>VLOOKUP(A:A,[1]TDSheet!$A:$M,13,0)</f>
        <v>160</v>
      </c>
      <c r="M90" s="13">
        <f>VLOOKUP(A:A,[1]TDSheet!$A:$V,22,0)</f>
        <v>120</v>
      </c>
      <c r="N90" s="13">
        <f>VLOOKUP(A:A,[1]TDSheet!$A:$X,24,0)</f>
        <v>120</v>
      </c>
      <c r="O90" s="13"/>
      <c r="P90" s="13"/>
      <c r="Q90" s="13"/>
      <c r="R90" s="13"/>
      <c r="S90" s="13"/>
      <c r="T90" s="13"/>
      <c r="U90" s="13"/>
      <c r="V90" s="13"/>
      <c r="W90" s="13">
        <f t="shared" si="16"/>
        <v>67.25</v>
      </c>
      <c r="X90" s="16"/>
      <c r="Y90" s="17">
        <f t="shared" si="17"/>
        <v>8.1486988847583639</v>
      </c>
      <c r="Z90" s="13">
        <f t="shared" si="18"/>
        <v>2.2007434944237918</v>
      </c>
      <c r="AA90" s="13"/>
      <c r="AB90" s="13"/>
      <c r="AC90" s="13"/>
      <c r="AD90" s="13"/>
      <c r="AE90" s="13">
        <f>VLOOKUP(A:A,[1]TDSheet!$A:$AE,31,0)</f>
        <v>62.8</v>
      </c>
      <c r="AF90" s="13">
        <f>VLOOKUP(A:A,[1]TDSheet!$A:$AF,32,0)</f>
        <v>40</v>
      </c>
      <c r="AG90" s="13">
        <f>VLOOKUP(A:A,[1]TDSheet!$A:$AG,33,0)</f>
        <v>87.6</v>
      </c>
      <c r="AH90" s="13">
        <f>VLOOKUP(A:A,[3]TDSheet!$A:$D,4,0)</f>
        <v>44</v>
      </c>
      <c r="AI90" s="13" t="str">
        <f>VLOOKUP(A:A,[1]TDSheet!$A:$AI,35,0)</f>
        <v>увел</v>
      </c>
      <c r="AJ90" s="13">
        <f t="shared" si="19"/>
        <v>0</v>
      </c>
      <c r="AK90" s="13"/>
      <c r="AL90" s="13"/>
    </row>
    <row r="91" spans="1:38" s="1" customFormat="1" ht="11.1" customHeight="1" outlineLevel="1" x14ac:dyDescent="0.2">
      <c r="A91" s="7" t="s">
        <v>93</v>
      </c>
      <c r="B91" s="7" t="s">
        <v>8</v>
      </c>
      <c r="C91" s="8">
        <v>25.093</v>
      </c>
      <c r="D91" s="8">
        <v>156.209</v>
      </c>
      <c r="E91" s="8">
        <v>46.488</v>
      </c>
      <c r="F91" s="8">
        <v>129.01400000000001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94.451999999999998</v>
      </c>
      <c r="K91" s="13">
        <f t="shared" si="15"/>
        <v>-47.963999999999999</v>
      </c>
      <c r="L91" s="13">
        <f>VLOOKUP(A:A,[1]TDSheet!$A:$M,13,0)</f>
        <v>70</v>
      </c>
      <c r="M91" s="13">
        <f>VLOOKUP(A:A,[1]TDSheet!$A:$V,22,0)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3"/>
      <c r="W91" s="13">
        <f t="shared" si="16"/>
        <v>11.622</v>
      </c>
      <c r="X91" s="16"/>
      <c r="Y91" s="17">
        <f t="shared" si="17"/>
        <v>17.12390294269489</v>
      </c>
      <c r="Z91" s="13">
        <f t="shared" si="18"/>
        <v>11.100843228360008</v>
      </c>
      <c r="AA91" s="13"/>
      <c r="AB91" s="13"/>
      <c r="AC91" s="13"/>
      <c r="AD91" s="13"/>
      <c r="AE91" s="13">
        <f>VLOOKUP(A:A,[1]TDSheet!$A:$AE,31,0)</f>
        <v>24.320599999999999</v>
      </c>
      <c r="AF91" s="13">
        <f>VLOOKUP(A:A,[1]TDSheet!$A:$AF,32,0)</f>
        <v>18.8474</v>
      </c>
      <c r="AG91" s="13">
        <f>VLOOKUP(A:A,[1]TDSheet!$A:$AG,33,0)</f>
        <v>10.157</v>
      </c>
      <c r="AH91" s="13">
        <f>VLOOKUP(A:A,[3]TDSheet!$A:$D,4,0)</f>
        <v>18.282</v>
      </c>
      <c r="AI91" s="13" t="str">
        <f>VLOOKUP(A:A,[1]TDSheet!$A:$AI,35,0)</f>
        <v>увел</v>
      </c>
      <c r="AJ91" s="13">
        <f t="shared" si="19"/>
        <v>0</v>
      </c>
      <c r="AK91" s="13"/>
      <c r="AL91" s="13"/>
    </row>
    <row r="92" spans="1:38" s="1" customFormat="1" ht="11.1" customHeight="1" outlineLevel="1" x14ac:dyDescent="0.2">
      <c r="A92" s="7" t="s">
        <v>94</v>
      </c>
      <c r="B92" s="7" t="s">
        <v>12</v>
      </c>
      <c r="C92" s="8">
        <v>9</v>
      </c>
      <c r="D92" s="8"/>
      <c r="E92" s="8">
        <v>5</v>
      </c>
      <c r="F92" s="8">
        <v>4</v>
      </c>
      <c r="G92" s="1" t="str">
        <f>VLOOKUP(A:A,[1]TDSheet!$A:$G,7,0)</f>
        <v>выв2712</v>
      </c>
      <c r="H92" s="1">
        <f>VLOOKUP(A:A,[1]TDSheet!$A:$H,8,0)</f>
        <v>0</v>
      </c>
      <c r="I92" s="1" t="e">
        <f>VLOOKUP(A:A,[1]TDSheet!$A:$I,9,0)</f>
        <v>#N/A</v>
      </c>
      <c r="J92" s="13">
        <f>VLOOKUP(A:A,[2]TDSheet!$A:$F,6,0)</f>
        <v>6</v>
      </c>
      <c r="K92" s="13">
        <f t="shared" si="15"/>
        <v>-1</v>
      </c>
      <c r="L92" s="13">
        <f>VLOOKUP(A:A,[1]TDSheet!$A:$M,13,0)</f>
        <v>0</v>
      </c>
      <c r="M92" s="13">
        <f>VLOOKUP(A:A,[1]TDSheet!$A:$V,22,0)</f>
        <v>0</v>
      </c>
      <c r="N92" s="13">
        <f>VLOOKUP(A:A,[1]TDSheet!$A:$X,24,0)</f>
        <v>0</v>
      </c>
      <c r="O92" s="13"/>
      <c r="P92" s="13"/>
      <c r="Q92" s="13"/>
      <c r="R92" s="13"/>
      <c r="S92" s="13"/>
      <c r="T92" s="13"/>
      <c r="U92" s="13"/>
      <c r="V92" s="13"/>
      <c r="W92" s="13">
        <f t="shared" si="16"/>
        <v>1.25</v>
      </c>
      <c r="X92" s="16"/>
      <c r="Y92" s="17">
        <f t="shared" si="17"/>
        <v>3.2</v>
      </c>
      <c r="Z92" s="13">
        <f t="shared" si="18"/>
        <v>3.2</v>
      </c>
      <c r="AA92" s="13"/>
      <c r="AB92" s="13"/>
      <c r="AC92" s="13"/>
      <c r="AD92" s="13"/>
      <c r="AE92" s="13">
        <f>VLOOKUP(A:A,[1]TDSheet!$A:$AE,31,0)</f>
        <v>1</v>
      </c>
      <c r="AF92" s="13">
        <f>VLOOKUP(A:A,[1]TDSheet!$A:$AF,32,0)</f>
        <v>1.4</v>
      </c>
      <c r="AG92" s="13">
        <f>VLOOKUP(A:A,[1]TDSheet!$A:$AG,33,0)</f>
        <v>2.2000000000000002</v>
      </c>
      <c r="AH92" s="13">
        <f>VLOOKUP(A:A,[3]TDSheet!$A:$D,4,0)</f>
        <v>-2</v>
      </c>
      <c r="AI92" s="13" t="str">
        <f>VLOOKUP(A:A,[1]TDSheet!$A:$AI,35,0)</f>
        <v>вывод2712</v>
      </c>
      <c r="AJ92" s="13">
        <f t="shared" si="19"/>
        <v>0</v>
      </c>
      <c r="AK92" s="13"/>
      <c r="AL92" s="13"/>
    </row>
    <row r="93" spans="1:38" s="1" customFormat="1" ht="21.95" customHeight="1" outlineLevel="1" x14ac:dyDescent="0.2">
      <c r="A93" s="7" t="s">
        <v>95</v>
      </c>
      <c r="B93" s="7" t="s">
        <v>12</v>
      </c>
      <c r="C93" s="8">
        <v>63</v>
      </c>
      <c r="D93" s="8">
        <v>65</v>
      </c>
      <c r="E93" s="8">
        <v>42</v>
      </c>
      <c r="F93" s="8">
        <v>85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63</v>
      </c>
      <c r="K93" s="13">
        <f t="shared" si="15"/>
        <v>-21</v>
      </c>
      <c r="L93" s="13">
        <f>VLOOKUP(A:A,[1]TDSheet!$A:$M,13,0)</f>
        <v>30</v>
      </c>
      <c r="M93" s="13">
        <f>VLOOKUP(A:A,[1]TDSheet!$A:$V,22,0)</f>
        <v>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3"/>
      <c r="W93" s="13">
        <f t="shared" si="16"/>
        <v>10.5</v>
      </c>
      <c r="X93" s="16"/>
      <c r="Y93" s="17">
        <f t="shared" si="17"/>
        <v>10.952380952380953</v>
      </c>
      <c r="Z93" s="13">
        <f t="shared" si="18"/>
        <v>8.0952380952380949</v>
      </c>
      <c r="AA93" s="13"/>
      <c r="AB93" s="13"/>
      <c r="AC93" s="13"/>
      <c r="AD93" s="13"/>
      <c r="AE93" s="13">
        <f>VLOOKUP(A:A,[1]TDSheet!$A:$AE,31,0)</f>
        <v>19.2</v>
      </c>
      <c r="AF93" s="13">
        <f>VLOOKUP(A:A,[1]TDSheet!$A:$AF,32,0)</f>
        <v>17.8</v>
      </c>
      <c r="AG93" s="13">
        <f>VLOOKUP(A:A,[1]TDSheet!$A:$AG,33,0)</f>
        <v>19.2</v>
      </c>
      <c r="AH93" s="13">
        <f>VLOOKUP(A:A,[3]TDSheet!$A:$D,4,0)</f>
        <v>-10</v>
      </c>
      <c r="AI93" s="13">
        <f>VLOOKUP(A:A,[1]TDSheet!$A:$AI,35,0)</f>
        <v>0</v>
      </c>
      <c r="AJ93" s="13">
        <f t="shared" si="19"/>
        <v>0</v>
      </c>
      <c r="AK93" s="13"/>
      <c r="AL93" s="13"/>
    </row>
    <row r="94" spans="1:38" s="1" customFormat="1" ht="21.95" customHeight="1" outlineLevel="1" x14ac:dyDescent="0.2">
      <c r="A94" s="7" t="s">
        <v>96</v>
      </c>
      <c r="B94" s="7" t="s">
        <v>12</v>
      </c>
      <c r="C94" s="8">
        <v>115</v>
      </c>
      <c r="D94" s="8">
        <v>49</v>
      </c>
      <c r="E94" s="8">
        <v>41</v>
      </c>
      <c r="F94" s="8">
        <v>122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49</v>
      </c>
      <c r="K94" s="13">
        <f t="shared" si="15"/>
        <v>-8</v>
      </c>
      <c r="L94" s="13">
        <f>VLOOKUP(A:A,[1]TDSheet!$A:$M,13,0)</f>
        <v>20</v>
      </c>
      <c r="M94" s="13">
        <f>VLOOKUP(A:A,[1]TDSheet!$A:$V,22,0)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3"/>
      <c r="W94" s="13">
        <f t="shared" si="16"/>
        <v>10.25</v>
      </c>
      <c r="X94" s="16"/>
      <c r="Y94" s="17">
        <f t="shared" si="17"/>
        <v>13.853658536585366</v>
      </c>
      <c r="Z94" s="13">
        <f t="shared" si="18"/>
        <v>11.902439024390244</v>
      </c>
      <c r="AA94" s="13"/>
      <c r="AB94" s="13"/>
      <c r="AC94" s="13"/>
      <c r="AD94" s="13"/>
      <c r="AE94" s="13">
        <f>VLOOKUP(A:A,[1]TDSheet!$A:$AE,31,0)</f>
        <v>18.2</v>
      </c>
      <c r="AF94" s="13">
        <f>VLOOKUP(A:A,[1]TDSheet!$A:$AF,32,0)</f>
        <v>15.6</v>
      </c>
      <c r="AG94" s="13">
        <f>VLOOKUP(A:A,[1]TDSheet!$A:$AG,33,0)</f>
        <v>18.600000000000001</v>
      </c>
      <c r="AH94" s="13">
        <f>VLOOKUP(A:A,[3]TDSheet!$A:$D,4,0)</f>
        <v>-2</v>
      </c>
      <c r="AI94" s="13" t="str">
        <f>VLOOKUP(A:A,[1]TDSheet!$A:$AI,35,0)</f>
        <v>увел</v>
      </c>
      <c r="AJ94" s="13">
        <f t="shared" si="19"/>
        <v>0</v>
      </c>
      <c r="AK94" s="13"/>
      <c r="AL94" s="13"/>
    </row>
    <row r="95" spans="1:38" s="1" customFormat="1" ht="21.95" customHeight="1" outlineLevel="1" x14ac:dyDescent="0.2">
      <c r="A95" s="7" t="s">
        <v>97</v>
      </c>
      <c r="B95" s="7" t="s">
        <v>12</v>
      </c>
      <c r="C95" s="8">
        <v>111</v>
      </c>
      <c r="D95" s="8">
        <v>148</v>
      </c>
      <c r="E95" s="8">
        <v>70</v>
      </c>
      <c r="F95" s="8">
        <v>185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207</v>
      </c>
      <c r="K95" s="13">
        <f t="shared" si="15"/>
        <v>-137</v>
      </c>
      <c r="L95" s="13">
        <f>VLOOKUP(A:A,[1]TDSheet!$A:$M,13,0)</f>
        <v>60</v>
      </c>
      <c r="M95" s="13">
        <f>VLOOKUP(A:A,[1]TDSheet!$A:$V,22,0)</f>
        <v>0</v>
      </c>
      <c r="N95" s="13">
        <f>VLOOKUP(A:A,[1]TDSheet!$A:$X,24,0)</f>
        <v>0</v>
      </c>
      <c r="O95" s="13"/>
      <c r="P95" s="13"/>
      <c r="Q95" s="13"/>
      <c r="R95" s="13"/>
      <c r="S95" s="13"/>
      <c r="T95" s="13"/>
      <c r="U95" s="13"/>
      <c r="V95" s="13"/>
      <c r="W95" s="13">
        <f t="shared" si="16"/>
        <v>17.5</v>
      </c>
      <c r="X95" s="16"/>
      <c r="Y95" s="17">
        <f t="shared" si="17"/>
        <v>14</v>
      </c>
      <c r="Z95" s="13">
        <f t="shared" si="18"/>
        <v>10.571428571428571</v>
      </c>
      <c r="AA95" s="13"/>
      <c r="AB95" s="13"/>
      <c r="AC95" s="13"/>
      <c r="AD95" s="13"/>
      <c r="AE95" s="13">
        <f>VLOOKUP(A:A,[1]TDSheet!$A:$AE,31,0)</f>
        <v>33</v>
      </c>
      <c r="AF95" s="13">
        <f>VLOOKUP(A:A,[1]TDSheet!$A:$AF,32,0)</f>
        <v>31.8</v>
      </c>
      <c r="AG95" s="13">
        <f>VLOOKUP(A:A,[1]TDSheet!$A:$AG,33,0)</f>
        <v>35.799999999999997</v>
      </c>
      <c r="AH95" s="13">
        <f>VLOOKUP(A:A,[3]TDSheet!$A:$D,4,0)</f>
        <v>-13</v>
      </c>
      <c r="AI95" s="13" t="str">
        <f>VLOOKUP(A:A,[1]TDSheet!$A:$AI,35,0)</f>
        <v>увел</v>
      </c>
      <c r="AJ95" s="13">
        <f t="shared" si="19"/>
        <v>0</v>
      </c>
      <c r="AK95" s="13"/>
      <c r="AL95" s="13"/>
    </row>
    <row r="96" spans="1:38" s="1" customFormat="1" ht="11.1" customHeight="1" outlineLevel="1" x14ac:dyDescent="0.2">
      <c r="A96" s="7" t="s">
        <v>98</v>
      </c>
      <c r="B96" s="7" t="s">
        <v>12</v>
      </c>
      <c r="C96" s="8">
        <v>283</v>
      </c>
      <c r="D96" s="8">
        <v>200</v>
      </c>
      <c r="E96" s="8">
        <v>323</v>
      </c>
      <c r="F96" s="8">
        <v>156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343</v>
      </c>
      <c r="K96" s="13">
        <f t="shared" si="15"/>
        <v>-20</v>
      </c>
      <c r="L96" s="13">
        <f>VLOOKUP(A:A,[1]TDSheet!$A:$M,13,0)</f>
        <v>110</v>
      </c>
      <c r="M96" s="13">
        <f>VLOOKUP(A:A,[1]TDSheet!$A:$V,22,0)</f>
        <v>200</v>
      </c>
      <c r="N96" s="13">
        <f>VLOOKUP(A:A,[1]TDSheet!$A:$X,24,0)</f>
        <v>200</v>
      </c>
      <c r="O96" s="13"/>
      <c r="P96" s="13"/>
      <c r="Q96" s="13"/>
      <c r="R96" s="13"/>
      <c r="S96" s="13"/>
      <c r="T96" s="13"/>
      <c r="U96" s="13"/>
      <c r="V96" s="13"/>
      <c r="W96" s="13">
        <f t="shared" si="16"/>
        <v>80.75</v>
      </c>
      <c r="X96" s="16"/>
      <c r="Y96" s="17">
        <f t="shared" si="17"/>
        <v>8.2476780185758507</v>
      </c>
      <c r="Z96" s="13">
        <f t="shared" si="18"/>
        <v>1.931888544891641</v>
      </c>
      <c r="AA96" s="13"/>
      <c r="AB96" s="13"/>
      <c r="AC96" s="13"/>
      <c r="AD96" s="13"/>
      <c r="AE96" s="13">
        <f>VLOOKUP(A:A,[1]TDSheet!$A:$AE,31,0)</f>
        <v>62.8</v>
      </c>
      <c r="AF96" s="13">
        <f>VLOOKUP(A:A,[1]TDSheet!$A:$AF,32,0)</f>
        <v>71.400000000000006</v>
      </c>
      <c r="AG96" s="13">
        <f>VLOOKUP(A:A,[1]TDSheet!$A:$AG,33,0)</f>
        <v>79.400000000000006</v>
      </c>
      <c r="AH96" s="13">
        <f>VLOOKUP(A:A,[3]TDSheet!$A:$D,4,0)</f>
        <v>17</v>
      </c>
      <c r="AI96" s="13" t="str">
        <f>VLOOKUP(A:A,[1]TDSheet!$A:$AI,35,0)</f>
        <v>декяб</v>
      </c>
      <c r="AJ96" s="13">
        <f t="shared" si="19"/>
        <v>0</v>
      </c>
      <c r="AK96" s="13"/>
      <c r="AL96" s="13"/>
    </row>
    <row r="97" spans="1:38" s="1" customFormat="1" ht="11.1" customHeight="1" outlineLevel="1" x14ac:dyDescent="0.2">
      <c r="A97" s="7" t="s">
        <v>99</v>
      </c>
      <c r="B97" s="7" t="s">
        <v>8</v>
      </c>
      <c r="C97" s="8">
        <v>172.404</v>
      </c>
      <c r="D97" s="8">
        <v>365.012</v>
      </c>
      <c r="E97" s="8">
        <v>257.71800000000002</v>
      </c>
      <c r="F97" s="8">
        <v>272.06599999999997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262.95100000000002</v>
      </c>
      <c r="K97" s="13">
        <f t="shared" si="15"/>
        <v>-5.2330000000000041</v>
      </c>
      <c r="L97" s="13">
        <f>VLOOKUP(A:A,[1]TDSheet!$A:$M,13,0)</f>
        <v>120</v>
      </c>
      <c r="M97" s="13">
        <f>VLOOKUP(A:A,[1]TDSheet!$A:$V,22,0)</f>
        <v>100</v>
      </c>
      <c r="N97" s="13">
        <f>VLOOKUP(A:A,[1]TDSheet!$A:$X,24,0)</f>
        <v>100</v>
      </c>
      <c r="O97" s="13"/>
      <c r="P97" s="13"/>
      <c r="Q97" s="13"/>
      <c r="R97" s="13"/>
      <c r="S97" s="13"/>
      <c r="T97" s="13"/>
      <c r="U97" s="13"/>
      <c r="V97" s="13"/>
      <c r="W97" s="13">
        <f t="shared" si="16"/>
        <v>64.429500000000004</v>
      </c>
      <c r="X97" s="16"/>
      <c r="Y97" s="17">
        <f t="shared" si="17"/>
        <v>9.1893620158467773</v>
      </c>
      <c r="Z97" s="13">
        <f t="shared" si="18"/>
        <v>4.2226930210540194</v>
      </c>
      <c r="AA97" s="13"/>
      <c r="AB97" s="13"/>
      <c r="AC97" s="13"/>
      <c r="AD97" s="13"/>
      <c r="AE97" s="13">
        <f>VLOOKUP(A:A,[1]TDSheet!$A:$AE,31,0)</f>
        <v>68.959599999999995</v>
      </c>
      <c r="AF97" s="13">
        <f>VLOOKUP(A:A,[1]TDSheet!$A:$AF,32,0)</f>
        <v>71.498999999999995</v>
      </c>
      <c r="AG97" s="13">
        <f>VLOOKUP(A:A,[1]TDSheet!$A:$AG,33,0)</f>
        <v>98.049000000000007</v>
      </c>
      <c r="AH97" s="13">
        <f>VLOOKUP(A:A,[3]TDSheet!$A:$D,4,0)</f>
        <v>39.975999999999999</v>
      </c>
      <c r="AI97" s="13" t="e">
        <f>VLOOKUP(A:A,[1]TDSheet!$A:$AI,35,0)</f>
        <v>#N/A</v>
      </c>
      <c r="AJ97" s="13">
        <f t="shared" si="19"/>
        <v>0</v>
      </c>
      <c r="AK97" s="13"/>
      <c r="AL97" s="13"/>
    </row>
    <row r="98" spans="1:38" s="1" customFormat="1" ht="11.1" customHeight="1" outlineLevel="1" x14ac:dyDescent="0.2">
      <c r="A98" s="7" t="s">
        <v>100</v>
      </c>
      <c r="B98" s="7" t="s">
        <v>8</v>
      </c>
      <c r="C98" s="8">
        <v>3136.268</v>
      </c>
      <c r="D98" s="8">
        <v>1910.7170000000001</v>
      </c>
      <c r="E98" s="8">
        <v>2320.9250000000002</v>
      </c>
      <c r="F98" s="8">
        <v>2676.4059999999999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2419.462</v>
      </c>
      <c r="K98" s="13">
        <f t="shared" si="15"/>
        <v>-98.536999999999807</v>
      </c>
      <c r="L98" s="13">
        <f>VLOOKUP(A:A,[1]TDSheet!$A:$M,13,0)</f>
        <v>700</v>
      </c>
      <c r="M98" s="13">
        <f>VLOOKUP(A:A,[1]TDSheet!$A:$V,22,0)</f>
        <v>600</v>
      </c>
      <c r="N98" s="13">
        <f>VLOOKUP(A:A,[1]TDSheet!$A:$X,24,0)</f>
        <v>1300</v>
      </c>
      <c r="O98" s="13"/>
      <c r="P98" s="13"/>
      <c r="Q98" s="13"/>
      <c r="R98" s="13"/>
      <c r="S98" s="13"/>
      <c r="T98" s="13"/>
      <c r="U98" s="13"/>
      <c r="V98" s="13"/>
      <c r="W98" s="13">
        <f t="shared" si="16"/>
        <v>580.23125000000005</v>
      </c>
      <c r="X98" s="16"/>
      <c r="Y98" s="17">
        <f t="shared" si="17"/>
        <v>9.0936260327240213</v>
      </c>
      <c r="Z98" s="13">
        <f t="shared" si="18"/>
        <v>4.6126540064844832</v>
      </c>
      <c r="AA98" s="13"/>
      <c r="AB98" s="13"/>
      <c r="AC98" s="13"/>
      <c r="AD98" s="13"/>
      <c r="AE98" s="13">
        <f>VLOOKUP(A:A,[1]TDSheet!$A:$AE,31,0)</f>
        <v>606.52060000000006</v>
      </c>
      <c r="AF98" s="13">
        <f>VLOOKUP(A:A,[1]TDSheet!$A:$AF,32,0)</f>
        <v>638.93860000000006</v>
      </c>
      <c r="AG98" s="13">
        <f>VLOOKUP(A:A,[1]TDSheet!$A:$AG,33,0)</f>
        <v>802.66160000000002</v>
      </c>
      <c r="AH98" s="13">
        <f>VLOOKUP(A:A,[3]TDSheet!$A:$D,4,0)</f>
        <v>548.01599999999996</v>
      </c>
      <c r="AI98" s="13">
        <f>VLOOKUP(A:A,[1]TDSheet!$A:$AI,35,0)</f>
        <v>0</v>
      </c>
      <c r="AJ98" s="13">
        <f t="shared" si="19"/>
        <v>0</v>
      </c>
      <c r="AK98" s="13"/>
      <c r="AL98" s="13"/>
    </row>
    <row r="99" spans="1:38" s="1" customFormat="1" ht="11.1" customHeight="1" outlineLevel="1" x14ac:dyDescent="0.2">
      <c r="A99" s="7" t="s">
        <v>101</v>
      </c>
      <c r="B99" s="7" t="s">
        <v>8</v>
      </c>
      <c r="C99" s="8">
        <v>5535.9459999999999</v>
      </c>
      <c r="D99" s="8">
        <v>6799.6390000000001</v>
      </c>
      <c r="E99" s="8">
        <v>4611.6509999999998</v>
      </c>
      <c r="F99" s="8">
        <v>7673.9489999999996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4769.8779999999997</v>
      </c>
      <c r="K99" s="13">
        <f t="shared" si="15"/>
        <v>-158.22699999999986</v>
      </c>
      <c r="L99" s="13">
        <f>VLOOKUP(A:A,[1]TDSheet!$A:$M,13,0)</f>
        <v>1200</v>
      </c>
      <c r="M99" s="13">
        <f>VLOOKUP(A:A,[1]TDSheet!$A:$V,22,0)</f>
        <v>1000</v>
      </c>
      <c r="N99" s="13">
        <f>VLOOKUP(A:A,[1]TDSheet!$A:$X,24,0)</f>
        <v>2300</v>
      </c>
      <c r="O99" s="13"/>
      <c r="P99" s="13"/>
      <c r="Q99" s="13"/>
      <c r="R99" s="13"/>
      <c r="S99" s="13"/>
      <c r="T99" s="13"/>
      <c r="U99" s="13"/>
      <c r="V99" s="13"/>
      <c r="W99" s="13">
        <f t="shared" si="16"/>
        <v>1152.91275</v>
      </c>
      <c r="X99" s="16"/>
      <c r="Y99" s="17">
        <f t="shared" si="17"/>
        <v>10.559297743909937</v>
      </c>
      <c r="Z99" s="13">
        <f t="shared" si="18"/>
        <v>6.6561402846832944</v>
      </c>
      <c r="AA99" s="13"/>
      <c r="AB99" s="13"/>
      <c r="AC99" s="13"/>
      <c r="AD99" s="13"/>
      <c r="AE99" s="13">
        <f>VLOOKUP(A:A,[1]TDSheet!$A:$AE,31,0)</f>
        <v>1433.4450000000002</v>
      </c>
      <c r="AF99" s="13">
        <f>VLOOKUP(A:A,[1]TDSheet!$A:$AF,32,0)</f>
        <v>1393.7703999999999</v>
      </c>
      <c r="AG99" s="13">
        <f>VLOOKUP(A:A,[1]TDSheet!$A:$AG,33,0)</f>
        <v>2339.5008000000003</v>
      </c>
      <c r="AH99" s="13">
        <f>VLOOKUP(A:A,[3]TDSheet!$A:$D,4,0)</f>
        <v>893.31899999999996</v>
      </c>
      <c r="AI99" s="13" t="str">
        <f>VLOOKUP(A:A,[1]TDSheet!$A:$AI,35,0)</f>
        <v>проддек</v>
      </c>
      <c r="AJ99" s="13">
        <f t="shared" si="19"/>
        <v>0</v>
      </c>
      <c r="AK99" s="13"/>
      <c r="AL99" s="13"/>
    </row>
    <row r="100" spans="1:38" s="1" customFormat="1" ht="11.1" customHeight="1" outlineLevel="1" x14ac:dyDescent="0.2">
      <c r="A100" s="7" t="s">
        <v>102</v>
      </c>
      <c r="B100" s="7" t="s">
        <v>8</v>
      </c>
      <c r="C100" s="8">
        <v>2950.9189999999999</v>
      </c>
      <c r="D100" s="8">
        <v>4688.9520000000002</v>
      </c>
      <c r="E100" s="18">
        <v>3019</v>
      </c>
      <c r="F100" s="18">
        <v>3190</v>
      </c>
      <c r="G100" s="1" t="str">
        <f>VLOOKUP(A:A,[1]TDSheet!$A:$G,7,0)</f>
        <v>акк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2455.172</v>
      </c>
      <c r="K100" s="13">
        <f t="shared" si="15"/>
        <v>563.82799999999997</v>
      </c>
      <c r="L100" s="13">
        <f>VLOOKUP(A:A,[1]TDSheet!$A:$M,13,0)</f>
        <v>900</v>
      </c>
      <c r="M100" s="13">
        <f>VLOOKUP(A:A,[1]TDSheet!$A:$V,22,0)</f>
        <v>1100</v>
      </c>
      <c r="N100" s="13">
        <f>VLOOKUP(A:A,[1]TDSheet!$A:$X,24,0)</f>
        <v>1900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754.75</v>
      </c>
      <c r="X100" s="16"/>
      <c r="Y100" s="17">
        <f t="shared" si="17"/>
        <v>9.3938390195428951</v>
      </c>
      <c r="Z100" s="13">
        <f t="shared" si="18"/>
        <v>4.2265650877774101</v>
      </c>
      <c r="AA100" s="13"/>
      <c r="AB100" s="13"/>
      <c r="AC100" s="13"/>
      <c r="AD100" s="13"/>
      <c r="AE100" s="13">
        <f>VLOOKUP(A:A,[1]TDSheet!$A:$AE,31,0)</f>
        <v>706</v>
      </c>
      <c r="AF100" s="13">
        <f>VLOOKUP(A:A,[1]TDSheet!$A:$AF,32,0)</f>
        <v>818.2</v>
      </c>
      <c r="AG100" s="13">
        <f>VLOOKUP(A:A,[1]TDSheet!$A:$AG,33,0)</f>
        <v>1227.2</v>
      </c>
      <c r="AH100" s="13">
        <f>VLOOKUP(A:A,[3]TDSheet!$A:$D,4,0)</f>
        <v>427.666</v>
      </c>
      <c r="AI100" s="13" t="str">
        <f>VLOOKUP(A:A,[1]TDSheet!$A:$AI,35,0)</f>
        <v>декяб</v>
      </c>
      <c r="AJ100" s="13">
        <f t="shared" si="19"/>
        <v>0</v>
      </c>
      <c r="AK100" s="13"/>
      <c r="AL100" s="13"/>
    </row>
    <row r="101" spans="1:38" s="1" customFormat="1" ht="21.95" customHeight="1" outlineLevel="1" x14ac:dyDescent="0.2">
      <c r="A101" s="7" t="s">
        <v>103</v>
      </c>
      <c r="B101" s="7" t="s">
        <v>8</v>
      </c>
      <c r="C101" s="8">
        <v>17.670999999999999</v>
      </c>
      <c r="D101" s="8">
        <v>10.816000000000001</v>
      </c>
      <c r="E101" s="8">
        <v>9.3940000000000001</v>
      </c>
      <c r="F101" s="8">
        <v>19.093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19.55</v>
      </c>
      <c r="K101" s="13">
        <f t="shared" si="15"/>
        <v>-10.156000000000001</v>
      </c>
      <c r="L101" s="13">
        <f>VLOOKUP(A:A,[1]TDSheet!$A:$M,13,0)</f>
        <v>0</v>
      </c>
      <c r="M101" s="13">
        <f>VLOOKUP(A:A,[1]TDSheet!$A:$V,22,0)</f>
        <v>0</v>
      </c>
      <c r="N101" s="13">
        <f>VLOOKUP(A:A,[1]TDSheet!$A:$X,24,0)</f>
        <v>10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2.3485</v>
      </c>
      <c r="X101" s="16"/>
      <c r="Y101" s="17">
        <f t="shared" si="17"/>
        <v>12.387907174792421</v>
      </c>
      <c r="Z101" s="13">
        <f t="shared" si="18"/>
        <v>8.1298701298701292</v>
      </c>
      <c r="AA101" s="13"/>
      <c r="AB101" s="13"/>
      <c r="AC101" s="13"/>
      <c r="AD101" s="13"/>
      <c r="AE101" s="13">
        <f>VLOOKUP(A:A,[1]TDSheet!$A:$AE,31,0)</f>
        <v>2.6756000000000002</v>
      </c>
      <c r="AF101" s="13">
        <f>VLOOKUP(A:A,[1]TDSheet!$A:$AF,32,0)</f>
        <v>1.6161999999999999</v>
      </c>
      <c r="AG101" s="13">
        <f>VLOOKUP(A:A,[1]TDSheet!$A:$AG,33,0)</f>
        <v>0.53680000000000005</v>
      </c>
      <c r="AH101" s="13">
        <v>0</v>
      </c>
      <c r="AI101" s="13" t="str">
        <f>VLOOKUP(A:A,[1]TDSheet!$A:$AI,35,0)</f>
        <v>склад</v>
      </c>
      <c r="AJ101" s="13">
        <f t="shared" si="19"/>
        <v>0</v>
      </c>
      <c r="AK101" s="13"/>
      <c r="AL101" s="13"/>
    </row>
    <row r="102" spans="1:38" s="1" customFormat="1" ht="21.95" customHeight="1" outlineLevel="1" x14ac:dyDescent="0.2">
      <c r="A102" s="7" t="s">
        <v>104</v>
      </c>
      <c r="B102" s="7" t="s">
        <v>8</v>
      </c>
      <c r="C102" s="8">
        <v>14.670999999999999</v>
      </c>
      <c r="D102" s="8"/>
      <c r="E102" s="8">
        <v>1.3420000000000001</v>
      </c>
      <c r="F102" s="8">
        <v>13.329000000000001</v>
      </c>
      <c r="G102" s="1" t="str">
        <f>VLOOKUP(A:A,[1]TDSheet!$A:$G,7,0)</f>
        <v>выв2712</v>
      </c>
      <c r="H102" s="1">
        <f>VLOOKUP(A:A,[1]TDSheet!$A:$H,8,0)</f>
        <v>0</v>
      </c>
      <c r="I102" s="1" t="e">
        <f>VLOOKUP(A:A,[1]TDSheet!$A:$I,9,0)</f>
        <v>#N/A</v>
      </c>
      <c r="J102" s="13">
        <f>VLOOKUP(A:A,[2]TDSheet!$A:$F,6,0)</f>
        <v>1.3</v>
      </c>
      <c r="K102" s="13">
        <f t="shared" si="15"/>
        <v>4.2000000000000037E-2</v>
      </c>
      <c r="L102" s="13">
        <f>VLOOKUP(A:A,[1]TDSheet!$A:$M,13,0)</f>
        <v>0</v>
      </c>
      <c r="M102" s="13">
        <f>VLOOKUP(A:A,[1]TDSheet!$A:$V,22,0)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0.33550000000000002</v>
      </c>
      <c r="X102" s="16"/>
      <c r="Y102" s="17">
        <f t="shared" si="17"/>
        <v>39.728763040238448</v>
      </c>
      <c r="Z102" s="13">
        <f t="shared" si="18"/>
        <v>39.728763040238448</v>
      </c>
      <c r="AA102" s="13"/>
      <c r="AB102" s="13"/>
      <c r="AC102" s="13"/>
      <c r="AD102" s="13"/>
      <c r="AE102" s="13">
        <f>VLOOKUP(A:A,[1]TDSheet!$A:$AE,31,0)</f>
        <v>2.6797999999999997</v>
      </c>
      <c r="AF102" s="13">
        <f>VLOOKUP(A:A,[1]TDSheet!$A:$AF,32,0)</f>
        <v>1.0756000000000001</v>
      </c>
      <c r="AG102" s="13">
        <f>VLOOKUP(A:A,[1]TDSheet!$A:$AG,33,0)</f>
        <v>1.61</v>
      </c>
      <c r="AH102" s="13">
        <v>0</v>
      </c>
      <c r="AI102" s="13" t="str">
        <f>VLOOKUP(A:A,[1]TDSheet!$A:$AI,35,0)</f>
        <v>вывод2712</v>
      </c>
      <c r="AJ102" s="13">
        <f t="shared" si="19"/>
        <v>0</v>
      </c>
      <c r="AK102" s="13"/>
      <c r="AL102" s="13"/>
    </row>
    <row r="103" spans="1:38" s="1" customFormat="1" ht="21.95" customHeight="1" outlineLevel="1" x14ac:dyDescent="0.2">
      <c r="A103" s="7" t="s">
        <v>105</v>
      </c>
      <c r="B103" s="7" t="s">
        <v>8</v>
      </c>
      <c r="C103" s="8">
        <v>175.05699999999999</v>
      </c>
      <c r="D103" s="8">
        <v>115.79300000000001</v>
      </c>
      <c r="E103" s="8">
        <v>161.76599999999999</v>
      </c>
      <c r="F103" s="8">
        <v>124.999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166.33099999999999</v>
      </c>
      <c r="K103" s="13">
        <f t="shared" si="15"/>
        <v>-4.5649999999999977</v>
      </c>
      <c r="L103" s="13">
        <f>VLOOKUP(A:A,[1]TDSheet!$A:$M,13,0)</f>
        <v>40</v>
      </c>
      <c r="M103" s="13">
        <f>VLOOKUP(A:A,[1]TDSheet!$A:$V,22,0)</f>
        <v>50</v>
      </c>
      <c r="N103" s="13">
        <f>VLOOKUP(A:A,[1]TDSheet!$A:$X,24,0)</f>
        <v>70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40.441499999999998</v>
      </c>
      <c r="X103" s="16">
        <v>20</v>
      </c>
      <c r="Y103" s="17">
        <f t="shared" si="17"/>
        <v>7.5417331206804903</v>
      </c>
      <c r="Z103" s="13">
        <f t="shared" si="18"/>
        <v>3.0908596367592698</v>
      </c>
      <c r="AA103" s="13"/>
      <c r="AB103" s="13"/>
      <c r="AC103" s="13"/>
      <c r="AD103" s="13"/>
      <c r="AE103" s="13">
        <f>VLOOKUP(A:A,[1]TDSheet!$A:$AE,31,0)</f>
        <v>32.875399999999999</v>
      </c>
      <c r="AF103" s="13">
        <f>VLOOKUP(A:A,[1]TDSheet!$A:$AF,32,0)</f>
        <v>38.097200000000001</v>
      </c>
      <c r="AG103" s="13">
        <f>VLOOKUP(A:A,[1]TDSheet!$A:$AG,33,0)</f>
        <v>48.122399999999999</v>
      </c>
      <c r="AH103" s="13">
        <f>VLOOKUP(A:A,[3]TDSheet!$A:$D,4,0)</f>
        <v>48.292999999999999</v>
      </c>
      <c r="AI103" s="13">
        <f>VLOOKUP(A:A,[1]TDSheet!$A:$AI,35,0)</f>
        <v>0</v>
      </c>
      <c r="AJ103" s="13">
        <f t="shared" si="19"/>
        <v>20</v>
      </c>
      <c r="AK103" s="13"/>
      <c r="AL103" s="13"/>
    </row>
    <row r="104" spans="1:38" s="1" customFormat="1" ht="11.1" customHeight="1" outlineLevel="1" x14ac:dyDescent="0.2">
      <c r="A104" s="7" t="s">
        <v>106</v>
      </c>
      <c r="B104" s="7" t="s">
        <v>12</v>
      </c>
      <c r="C104" s="8">
        <v>92</v>
      </c>
      <c r="D104" s="8">
        <v>160</v>
      </c>
      <c r="E104" s="8">
        <v>121</v>
      </c>
      <c r="F104" s="8">
        <v>125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3">
        <f>VLOOKUP(A:A,[2]TDSheet!$A:$F,6,0)</f>
        <v>134</v>
      </c>
      <c r="K104" s="13">
        <f t="shared" si="15"/>
        <v>-13</v>
      </c>
      <c r="L104" s="13">
        <f>VLOOKUP(A:A,[1]TDSheet!$A:$M,13,0)</f>
        <v>50</v>
      </c>
      <c r="M104" s="13">
        <f>VLOOKUP(A:A,[1]TDSheet!$A:$V,22,0)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30.25</v>
      </c>
      <c r="X104" s="16">
        <v>50</v>
      </c>
      <c r="Y104" s="17">
        <f t="shared" si="17"/>
        <v>7.4380165289256199</v>
      </c>
      <c r="Z104" s="13">
        <f t="shared" si="18"/>
        <v>4.1322314049586772</v>
      </c>
      <c r="AA104" s="13"/>
      <c r="AB104" s="13"/>
      <c r="AC104" s="13"/>
      <c r="AD104" s="13"/>
      <c r="AE104" s="13">
        <f>VLOOKUP(A:A,[1]TDSheet!$A:$AE,31,0)</f>
        <v>29.4</v>
      </c>
      <c r="AF104" s="13">
        <f>VLOOKUP(A:A,[1]TDSheet!$A:$AF,32,0)</f>
        <v>33.200000000000003</v>
      </c>
      <c r="AG104" s="13">
        <f>VLOOKUP(A:A,[1]TDSheet!$A:$AG,33,0)</f>
        <v>50.6</v>
      </c>
      <c r="AH104" s="13">
        <f>VLOOKUP(A:A,[3]TDSheet!$A:$D,4,0)</f>
        <v>49</v>
      </c>
      <c r="AI104" s="13" t="e">
        <f>VLOOKUP(A:A,[1]TDSheet!$A:$AI,35,0)</f>
        <v>#N/A</v>
      </c>
      <c r="AJ104" s="13">
        <f t="shared" si="19"/>
        <v>25</v>
      </c>
      <c r="AK104" s="13"/>
      <c r="AL104" s="13"/>
    </row>
    <row r="105" spans="1:38" s="1" customFormat="1" ht="21.95" customHeight="1" outlineLevel="1" x14ac:dyDescent="0.2">
      <c r="A105" s="7" t="s">
        <v>107</v>
      </c>
      <c r="B105" s="7" t="s">
        <v>12</v>
      </c>
      <c r="C105" s="8">
        <v>21</v>
      </c>
      <c r="D105" s="8"/>
      <c r="E105" s="8">
        <v>6</v>
      </c>
      <c r="F105" s="8">
        <v>15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9</v>
      </c>
      <c r="K105" s="13">
        <f t="shared" si="15"/>
        <v>-3</v>
      </c>
      <c r="L105" s="13">
        <f>VLOOKUP(A:A,[1]TDSheet!$A:$M,13,0)</f>
        <v>20</v>
      </c>
      <c r="M105" s="13">
        <f>VLOOKUP(A:A,[1]TDSheet!$A:$V,22,0)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1.5</v>
      </c>
      <c r="X105" s="16"/>
      <c r="Y105" s="17">
        <f t="shared" si="17"/>
        <v>23.333333333333332</v>
      </c>
      <c r="Z105" s="13">
        <f t="shared" si="18"/>
        <v>10</v>
      </c>
      <c r="AA105" s="13"/>
      <c r="AB105" s="13"/>
      <c r="AC105" s="13"/>
      <c r="AD105" s="13"/>
      <c r="AE105" s="13">
        <f>VLOOKUP(A:A,[1]TDSheet!$A:$AE,31,0)</f>
        <v>4.4000000000000004</v>
      </c>
      <c r="AF105" s="13">
        <f>VLOOKUP(A:A,[1]TDSheet!$A:$AF,32,0)</f>
        <v>3</v>
      </c>
      <c r="AG105" s="13">
        <f>VLOOKUP(A:A,[1]TDSheet!$A:$AG,33,0)</f>
        <v>2.6</v>
      </c>
      <c r="AH105" s="13">
        <f>VLOOKUP(A:A,[3]TDSheet!$A:$D,4,0)</f>
        <v>-5</v>
      </c>
      <c r="AI105" s="13" t="str">
        <f>VLOOKUP(A:A,[1]TDSheet!$A:$AI,35,0)</f>
        <v>увел</v>
      </c>
      <c r="AJ105" s="13">
        <f t="shared" si="19"/>
        <v>0</v>
      </c>
      <c r="AK105" s="13"/>
      <c r="AL105" s="13"/>
    </row>
    <row r="106" spans="1:38" s="1" customFormat="1" ht="21.95" customHeight="1" outlineLevel="1" x14ac:dyDescent="0.2">
      <c r="A106" s="7" t="s">
        <v>108</v>
      </c>
      <c r="B106" s="7" t="s">
        <v>12</v>
      </c>
      <c r="C106" s="8">
        <v>4</v>
      </c>
      <c r="D106" s="8"/>
      <c r="E106" s="8">
        <v>4</v>
      </c>
      <c r="F106" s="8"/>
      <c r="G106" s="1" t="str">
        <f>VLOOKUP(A:A,[1]TDSheet!$A:$G,7,0)</f>
        <v>выв2712</v>
      </c>
      <c r="H106" s="1">
        <f>VLOOKUP(A:A,[1]TDSheet!$A:$H,8,0)</f>
        <v>0</v>
      </c>
      <c r="I106" s="1" t="e">
        <f>VLOOKUP(A:A,[1]TDSheet!$A:$I,9,0)</f>
        <v>#N/A</v>
      </c>
      <c r="J106" s="13">
        <f>VLOOKUP(A:A,[2]TDSheet!$A:$F,6,0)</f>
        <v>4</v>
      </c>
      <c r="K106" s="13">
        <f t="shared" si="15"/>
        <v>0</v>
      </c>
      <c r="L106" s="13">
        <f>VLOOKUP(A:A,[1]TDSheet!$A:$M,13,0)</f>
        <v>0</v>
      </c>
      <c r="M106" s="13">
        <f>VLOOKUP(A:A,[1]TDSheet!$A:$V,22,0)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1</v>
      </c>
      <c r="X106" s="16"/>
      <c r="Y106" s="17">
        <f t="shared" si="17"/>
        <v>0</v>
      </c>
      <c r="Z106" s="13">
        <f t="shared" si="18"/>
        <v>0</v>
      </c>
      <c r="AA106" s="13"/>
      <c r="AB106" s="13"/>
      <c r="AC106" s="13"/>
      <c r="AD106" s="13"/>
      <c r="AE106" s="13">
        <f>VLOOKUP(A:A,[1]TDSheet!$A:$AE,31,0)</f>
        <v>1.8</v>
      </c>
      <c r="AF106" s="13">
        <f>VLOOKUP(A:A,[1]TDSheet!$A:$AF,32,0)</f>
        <v>1.4</v>
      </c>
      <c r="AG106" s="13">
        <f>VLOOKUP(A:A,[1]TDSheet!$A:$AG,33,0)</f>
        <v>1.8</v>
      </c>
      <c r="AH106" s="13">
        <f>VLOOKUP(A:A,[3]TDSheet!$A:$D,4,0)</f>
        <v>-6</v>
      </c>
      <c r="AI106" s="13" t="str">
        <f>VLOOKUP(A:A,[1]TDSheet!$A:$AI,35,0)</f>
        <v>вывод2712</v>
      </c>
      <c r="AJ106" s="13">
        <f t="shared" si="19"/>
        <v>0</v>
      </c>
      <c r="AK106" s="13"/>
      <c r="AL106" s="13"/>
    </row>
    <row r="107" spans="1:38" s="1" customFormat="1" ht="11.1" customHeight="1" outlineLevel="1" x14ac:dyDescent="0.2">
      <c r="A107" s="7" t="s">
        <v>109</v>
      </c>
      <c r="B107" s="7" t="s">
        <v>12</v>
      </c>
      <c r="C107" s="8">
        <v>41</v>
      </c>
      <c r="D107" s="8">
        <v>30</v>
      </c>
      <c r="E107" s="8">
        <v>21</v>
      </c>
      <c r="F107" s="8">
        <v>48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52</v>
      </c>
      <c r="K107" s="13">
        <f t="shared" si="15"/>
        <v>-31</v>
      </c>
      <c r="L107" s="13">
        <f>VLOOKUP(A:A,[1]TDSheet!$A:$M,13,0)</f>
        <v>30</v>
      </c>
      <c r="M107" s="13">
        <f>VLOOKUP(A:A,[1]TDSheet!$A:$V,22,0)</f>
        <v>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5.25</v>
      </c>
      <c r="X107" s="16">
        <v>30</v>
      </c>
      <c r="Y107" s="17">
        <f t="shared" si="17"/>
        <v>20.571428571428573</v>
      </c>
      <c r="Z107" s="13">
        <f t="shared" si="18"/>
        <v>9.1428571428571423</v>
      </c>
      <c r="AA107" s="13"/>
      <c r="AB107" s="13"/>
      <c r="AC107" s="13"/>
      <c r="AD107" s="13"/>
      <c r="AE107" s="13">
        <f>VLOOKUP(A:A,[1]TDSheet!$A:$AE,31,0)</f>
        <v>3.2</v>
      </c>
      <c r="AF107" s="13">
        <f>VLOOKUP(A:A,[1]TDSheet!$A:$AF,32,0)</f>
        <v>2.8</v>
      </c>
      <c r="AG107" s="13">
        <f>VLOOKUP(A:A,[1]TDSheet!$A:$AG,33,0)</f>
        <v>3</v>
      </c>
      <c r="AH107" s="13">
        <f>VLOOKUP(A:A,[3]TDSheet!$A:$D,4,0)</f>
        <v>2</v>
      </c>
      <c r="AI107" s="20" t="str">
        <f>VLOOKUP(A:A,[1]TDSheet!$A:$AI,35,0)</f>
        <v>Паша пз</v>
      </c>
      <c r="AJ107" s="13">
        <f t="shared" si="19"/>
        <v>9</v>
      </c>
      <c r="AK107" s="13"/>
      <c r="AL107" s="13"/>
    </row>
    <row r="108" spans="1:38" s="1" customFormat="1" ht="11.1" customHeight="1" outlineLevel="1" x14ac:dyDescent="0.2">
      <c r="A108" s="7" t="s">
        <v>110</v>
      </c>
      <c r="B108" s="7" t="s">
        <v>12</v>
      </c>
      <c r="C108" s="8">
        <v>57</v>
      </c>
      <c r="D108" s="8">
        <v>55</v>
      </c>
      <c r="E108" s="8">
        <v>40</v>
      </c>
      <c r="F108" s="8">
        <v>69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118</v>
      </c>
      <c r="K108" s="13">
        <f t="shared" si="15"/>
        <v>-78</v>
      </c>
      <c r="L108" s="13">
        <f>VLOOKUP(A:A,[1]TDSheet!$A:$M,13,0)</f>
        <v>30</v>
      </c>
      <c r="M108" s="13">
        <f>VLOOKUP(A:A,[1]TDSheet!$A:$V,22,0)</f>
        <v>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10</v>
      </c>
      <c r="X108" s="16">
        <v>70</v>
      </c>
      <c r="Y108" s="17">
        <f t="shared" si="17"/>
        <v>16.899999999999999</v>
      </c>
      <c r="Z108" s="13">
        <f t="shared" si="18"/>
        <v>6.9</v>
      </c>
      <c r="AA108" s="13"/>
      <c r="AB108" s="13"/>
      <c r="AC108" s="13"/>
      <c r="AD108" s="13"/>
      <c r="AE108" s="13">
        <f>VLOOKUP(A:A,[1]TDSheet!$A:$AE,31,0)</f>
        <v>9</v>
      </c>
      <c r="AF108" s="13">
        <f>VLOOKUP(A:A,[1]TDSheet!$A:$AF,32,0)</f>
        <v>6</v>
      </c>
      <c r="AG108" s="13">
        <f>VLOOKUP(A:A,[1]TDSheet!$A:$AG,33,0)</f>
        <v>7</v>
      </c>
      <c r="AH108" s="13">
        <f>VLOOKUP(A:A,[3]TDSheet!$A:$D,4,0)</f>
        <v>11</v>
      </c>
      <c r="AI108" s="20" t="str">
        <f>VLOOKUP(A:A,[1]TDSheet!$A:$AI,35,0)</f>
        <v>Паша пз</v>
      </c>
      <c r="AJ108" s="13">
        <f t="shared" si="19"/>
        <v>21</v>
      </c>
      <c r="AK108" s="13"/>
      <c r="AL108" s="13"/>
    </row>
    <row r="109" spans="1:38" s="1" customFormat="1" ht="11.1" customHeight="1" outlineLevel="1" x14ac:dyDescent="0.2">
      <c r="A109" s="7" t="s">
        <v>111</v>
      </c>
      <c r="B109" s="7" t="s">
        <v>12</v>
      </c>
      <c r="C109" s="8">
        <v>49</v>
      </c>
      <c r="D109" s="8">
        <v>54</v>
      </c>
      <c r="E109" s="8">
        <v>40</v>
      </c>
      <c r="F109" s="8">
        <v>61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102</v>
      </c>
      <c r="K109" s="13">
        <f t="shared" si="15"/>
        <v>-62</v>
      </c>
      <c r="L109" s="13">
        <f>VLOOKUP(A:A,[1]TDSheet!$A:$M,13,0)</f>
        <v>30</v>
      </c>
      <c r="M109" s="13">
        <f>VLOOKUP(A:A,[1]TDSheet!$A:$V,22,0)</f>
        <v>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10</v>
      </c>
      <c r="X109" s="16">
        <v>70</v>
      </c>
      <c r="Y109" s="17">
        <f t="shared" si="17"/>
        <v>16.100000000000001</v>
      </c>
      <c r="Z109" s="13">
        <f t="shared" si="18"/>
        <v>6.1</v>
      </c>
      <c r="AA109" s="13"/>
      <c r="AB109" s="13"/>
      <c r="AC109" s="13"/>
      <c r="AD109" s="13"/>
      <c r="AE109" s="13">
        <f>VLOOKUP(A:A,[1]TDSheet!$A:$AE,31,0)</f>
        <v>10.199999999999999</v>
      </c>
      <c r="AF109" s="13">
        <f>VLOOKUP(A:A,[1]TDSheet!$A:$AF,32,0)</f>
        <v>8</v>
      </c>
      <c r="AG109" s="13">
        <f>VLOOKUP(A:A,[1]TDSheet!$A:$AG,33,0)</f>
        <v>6.2</v>
      </c>
      <c r="AH109" s="13">
        <f>VLOOKUP(A:A,[3]TDSheet!$A:$D,4,0)</f>
        <v>-3</v>
      </c>
      <c r="AI109" s="20" t="str">
        <f>VLOOKUP(A:A,[1]TDSheet!$A:$AI,35,0)</f>
        <v>Паша пз</v>
      </c>
      <c r="AJ109" s="13">
        <f t="shared" si="19"/>
        <v>21</v>
      </c>
      <c r="AK109" s="13"/>
      <c r="AL109" s="13"/>
    </row>
    <row r="110" spans="1:38" s="1" customFormat="1" ht="11.1" customHeight="1" outlineLevel="1" x14ac:dyDescent="0.2">
      <c r="A110" s="7" t="s">
        <v>112</v>
      </c>
      <c r="B110" s="7" t="s">
        <v>8</v>
      </c>
      <c r="C110" s="8">
        <v>0.41199999999999998</v>
      </c>
      <c r="D110" s="8"/>
      <c r="E110" s="8">
        <v>0</v>
      </c>
      <c r="F110" s="8">
        <v>0.41199999999999998</v>
      </c>
      <c r="G110" s="1" t="str">
        <f>VLOOKUP(A:A,[1]TDSheet!$A:$G,7,0)</f>
        <v>выв2712</v>
      </c>
      <c r="H110" s="1">
        <f>VLOOKUP(A:A,[1]TDSheet!$A:$H,8,0)</f>
        <v>0</v>
      </c>
      <c r="I110" s="1" t="e">
        <f>VLOOKUP(A:A,[1]TDSheet!$A:$I,9,0)</f>
        <v>#N/A</v>
      </c>
      <c r="J110" s="13">
        <v>0</v>
      </c>
      <c r="K110" s="13">
        <f t="shared" si="15"/>
        <v>0</v>
      </c>
      <c r="L110" s="13">
        <f>VLOOKUP(A:A,[1]TDSheet!$A:$M,13,0)</f>
        <v>0</v>
      </c>
      <c r="M110" s="13">
        <f>VLOOKUP(A:A,[1]TDSheet!$A:$V,22,0)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6"/>
        <v>0</v>
      </c>
      <c r="X110" s="16"/>
      <c r="Y110" s="17" t="e">
        <f t="shared" si="17"/>
        <v>#DIV/0!</v>
      </c>
      <c r="Z110" s="13" t="e">
        <f t="shared" si="18"/>
        <v>#DIV/0!</v>
      </c>
      <c r="AA110" s="13"/>
      <c r="AB110" s="13"/>
      <c r="AC110" s="13"/>
      <c r="AD110" s="13"/>
      <c r="AE110" s="13">
        <f>VLOOKUP(A:A,[1]TDSheet!$A:$AE,31,0)</f>
        <v>0.88000000000000012</v>
      </c>
      <c r="AF110" s="13">
        <f>VLOOKUP(A:A,[1]TDSheet!$A:$AF,32,0)</f>
        <v>0.14599999999999999</v>
      </c>
      <c r="AG110" s="13">
        <f>VLOOKUP(A:A,[1]TDSheet!$A:$AG,33,0)</f>
        <v>0.73</v>
      </c>
      <c r="AH110" s="13">
        <v>0</v>
      </c>
      <c r="AI110" s="13" t="str">
        <f>VLOOKUP(A:A,[1]TDSheet!$A:$AI,35,0)</f>
        <v>вывод2712</v>
      </c>
      <c r="AJ110" s="13">
        <f t="shared" si="19"/>
        <v>0</v>
      </c>
      <c r="AK110" s="13"/>
      <c r="AL110" s="13"/>
    </row>
    <row r="111" spans="1:38" s="1" customFormat="1" ht="21.95" customHeight="1" outlineLevel="1" x14ac:dyDescent="0.2">
      <c r="A111" s="7" t="s">
        <v>113</v>
      </c>
      <c r="B111" s="7" t="s">
        <v>12</v>
      </c>
      <c r="C111" s="8">
        <v>319</v>
      </c>
      <c r="D111" s="8">
        <v>729</v>
      </c>
      <c r="E111" s="8">
        <v>679</v>
      </c>
      <c r="F111" s="8">
        <v>348</v>
      </c>
      <c r="G111" s="1" t="str">
        <f>VLOOKUP(A:A,[1]TDSheet!$A:$G,7,0)</f>
        <v>нов041,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730</v>
      </c>
      <c r="K111" s="13">
        <f t="shared" si="15"/>
        <v>-51</v>
      </c>
      <c r="L111" s="13">
        <f>VLOOKUP(A:A,[1]TDSheet!$A:$M,13,0)</f>
        <v>200</v>
      </c>
      <c r="M111" s="13">
        <f>VLOOKUP(A:A,[1]TDSheet!$A:$V,22,0)</f>
        <v>250</v>
      </c>
      <c r="N111" s="13">
        <f>VLOOKUP(A:A,[1]TDSheet!$A:$X,24,0)</f>
        <v>250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6"/>
        <v>169.75</v>
      </c>
      <c r="X111" s="16">
        <v>250</v>
      </c>
      <c r="Y111" s="17">
        <f t="shared" si="17"/>
        <v>7.6465390279823273</v>
      </c>
      <c r="Z111" s="13">
        <f t="shared" si="18"/>
        <v>2.0500736377025035</v>
      </c>
      <c r="AA111" s="13"/>
      <c r="AB111" s="13"/>
      <c r="AC111" s="13"/>
      <c r="AD111" s="13"/>
      <c r="AE111" s="13">
        <f>VLOOKUP(A:A,[1]TDSheet!$A:$AE,31,0)</f>
        <v>133</v>
      </c>
      <c r="AF111" s="13">
        <f>VLOOKUP(A:A,[1]TDSheet!$A:$AF,32,0)</f>
        <v>128.80000000000001</v>
      </c>
      <c r="AG111" s="13">
        <f>VLOOKUP(A:A,[1]TDSheet!$A:$AG,33,0)</f>
        <v>170.4</v>
      </c>
      <c r="AH111" s="13">
        <f>VLOOKUP(A:A,[3]TDSheet!$A:$D,4,0)</f>
        <v>212</v>
      </c>
      <c r="AI111" s="13" t="e">
        <f>VLOOKUP(A:A,[1]TDSheet!$A:$AI,35,0)</f>
        <v>#N/A</v>
      </c>
      <c r="AJ111" s="13">
        <f t="shared" si="19"/>
        <v>75</v>
      </c>
      <c r="AK111" s="13"/>
      <c r="AL111" s="13"/>
    </row>
    <row r="112" spans="1:38" s="1" customFormat="1" ht="11.1" customHeight="1" outlineLevel="1" x14ac:dyDescent="0.2">
      <c r="A112" s="7" t="s">
        <v>114</v>
      </c>
      <c r="B112" s="7" t="s">
        <v>12</v>
      </c>
      <c r="C112" s="8">
        <v>295</v>
      </c>
      <c r="D112" s="8">
        <v>513</v>
      </c>
      <c r="E112" s="8">
        <v>434</v>
      </c>
      <c r="F112" s="8">
        <v>367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464</v>
      </c>
      <c r="K112" s="13">
        <f t="shared" si="15"/>
        <v>-30</v>
      </c>
      <c r="L112" s="13">
        <f>VLOOKUP(A:A,[1]TDSheet!$A:$M,13,0)</f>
        <v>160</v>
      </c>
      <c r="M112" s="13">
        <f>VLOOKUP(A:A,[1]TDSheet!$A:$V,22,0)</f>
        <v>50</v>
      </c>
      <c r="N112" s="13">
        <f>VLOOKUP(A:A,[1]TDSheet!$A:$X,24,0)</f>
        <v>150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6"/>
        <v>108.5</v>
      </c>
      <c r="X112" s="16">
        <v>100</v>
      </c>
      <c r="Y112" s="17">
        <f t="shared" si="17"/>
        <v>7.6221198156682028</v>
      </c>
      <c r="Z112" s="13">
        <f t="shared" si="18"/>
        <v>3.3824884792626726</v>
      </c>
      <c r="AA112" s="13"/>
      <c r="AB112" s="13"/>
      <c r="AC112" s="13"/>
      <c r="AD112" s="13"/>
      <c r="AE112" s="13">
        <f>VLOOKUP(A:A,[1]TDSheet!$A:$AE,31,0)</f>
        <v>104</v>
      </c>
      <c r="AF112" s="13">
        <f>VLOOKUP(A:A,[1]TDSheet!$A:$AF,32,0)</f>
        <v>109</v>
      </c>
      <c r="AG112" s="13">
        <f>VLOOKUP(A:A,[1]TDSheet!$A:$AG,33,0)</f>
        <v>150</v>
      </c>
      <c r="AH112" s="13">
        <f>VLOOKUP(A:A,[3]TDSheet!$A:$D,4,0)</f>
        <v>76</v>
      </c>
      <c r="AI112" s="13" t="e">
        <f>VLOOKUP(A:A,[1]TDSheet!$A:$AI,35,0)</f>
        <v>#N/A</v>
      </c>
      <c r="AJ112" s="13">
        <f t="shared" si="19"/>
        <v>30</v>
      </c>
      <c r="AK112" s="13"/>
      <c r="AL112" s="13"/>
    </row>
    <row r="113" spans="1:38" s="1" customFormat="1" ht="11.1" customHeight="1" outlineLevel="1" x14ac:dyDescent="0.2">
      <c r="A113" s="7" t="s">
        <v>115</v>
      </c>
      <c r="B113" s="7" t="s">
        <v>12</v>
      </c>
      <c r="C113" s="8">
        <v>309</v>
      </c>
      <c r="D113" s="8">
        <v>697</v>
      </c>
      <c r="E113" s="8">
        <v>549</v>
      </c>
      <c r="F113" s="8">
        <v>447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567</v>
      </c>
      <c r="K113" s="13">
        <f t="shared" si="15"/>
        <v>-18</v>
      </c>
      <c r="L113" s="13">
        <f>VLOOKUP(A:A,[1]TDSheet!$A:$M,13,0)</f>
        <v>200</v>
      </c>
      <c r="M113" s="13">
        <f>VLOOKUP(A:A,[1]TDSheet!$A:$V,22,0)</f>
        <v>100</v>
      </c>
      <c r="N113" s="13">
        <f>VLOOKUP(A:A,[1]TDSheet!$A:$X,24,0)</f>
        <v>250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6"/>
        <v>137.25</v>
      </c>
      <c r="X113" s="16">
        <v>100</v>
      </c>
      <c r="Y113" s="17">
        <f t="shared" si="17"/>
        <v>7.992714025500911</v>
      </c>
      <c r="Z113" s="13">
        <f t="shared" si="18"/>
        <v>3.2568306010928962</v>
      </c>
      <c r="AA113" s="13"/>
      <c r="AB113" s="13"/>
      <c r="AC113" s="13"/>
      <c r="AD113" s="13"/>
      <c r="AE113" s="13">
        <f>VLOOKUP(A:A,[1]TDSheet!$A:$AE,31,0)</f>
        <v>131.6</v>
      </c>
      <c r="AF113" s="13">
        <f>VLOOKUP(A:A,[1]TDSheet!$A:$AF,32,0)</f>
        <v>138.80000000000001</v>
      </c>
      <c r="AG113" s="13">
        <f>VLOOKUP(A:A,[1]TDSheet!$A:$AG,33,0)</f>
        <v>167.4</v>
      </c>
      <c r="AH113" s="13">
        <f>VLOOKUP(A:A,[3]TDSheet!$A:$D,4,0)</f>
        <v>110</v>
      </c>
      <c r="AI113" s="13" t="e">
        <f>VLOOKUP(A:A,[1]TDSheet!$A:$AI,35,0)</f>
        <v>#N/A</v>
      </c>
      <c r="AJ113" s="13">
        <f t="shared" si="19"/>
        <v>30</v>
      </c>
      <c r="AK113" s="13"/>
      <c r="AL113" s="13"/>
    </row>
    <row r="114" spans="1:38" s="1" customFormat="1" ht="11.1" customHeight="1" outlineLevel="1" x14ac:dyDescent="0.2">
      <c r="A114" s="7" t="s">
        <v>116</v>
      </c>
      <c r="B114" s="7" t="s">
        <v>12</v>
      </c>
      <c r="C114" s="8">
        <v>158</v>
      </c>
      <c r="D114" s="8">
        <v>519</v>
      </c>
      <c r="E114" s="8">
        <v>353</v>
      </c>
      <c r="F114" s="8">
        <v>311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380</v>
      </c>
      <c r="K114" s="13">
        <f t="shared" si="15"/>
        <v>-27</v>
      </c>
      <c r="L114" s="13">
        <f>VLOOKUP(A:A,[1]TDSheet!$A:$M,13,0)</f>
        <v>120</v>
      </c>
      <c r="M114" s="13">
        <f>VLOOKUP(A:A,[1]TDSheet!$A:$V,22,0)</f>
        <v>50</v>
      </c>
      <c r="N114" s="13">
        <f>VLOOKUP(A:A,[1]TDSheet!$A:$X,24,0)</f>
        <v>150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6"/>
        <v>88.25</v>
      </c>
      <c r="X114" s="16">
        <v>100</v>
      </c>
      <c r="Y114" s="17">
        <f t="shared" si="17"/>
        <v>8.2832861189801701</v>
      </c>
      <c r="Z114" s="13">
        <f t="shared" si="18"/>
        <v>3.5240793201133145</v>
      </c>
      <c r="AA114" s="13"/>
      <c r="AB114" s="13"/>
      <c r="AC114" s="13"/>
      <c r="AD114" s="13"/>
      <c r="AE114" s="13">
        <f>VLOOKUP(A:A,[1]TDSheet!$A:$AE,31,0)</f>
        <v>85</v>
      </c>
      <c r="AF114" s="13">
        <f>VLOOKUP(A:A,[1]TDSheet!$A:$AF,32,0)</f>
        <v>82.2</v>
      </c>
      <c r="AG114" s="13">
        <f>VLOOKUP(A:A,[1]TDSheet!$A:$AG,33,0)</f>
        <v>107</v>
      </c>
      <c r="AH114" s="13">
        <f>VLOOKUP(A:A,[3]TDSheet!$A:$D,4,0)</f>
        <v>58</v>
      </c>
      <c r="AI114" s="13" t="e">
        <f>VLOOKUP(A:A,[1]TDSheet!$A:$AI,35,0)</f>
        <v>#N/A</v>
      </c>
      <c r="AJ114" s="13">
        <f t="shared" si="19"/>
        <v>30</v>
      </c>
      <c r="AK114" s="13"/>
      <c r="AL114" s="13"/>
    </row>
    <row r="115" spans="1:38" s="1" customFormat="1" ht="21.95" customHeight="1" outlineLevel="1" x14ac:dyDescent="0.2">
      <c r="A115" s="7" t="s">
        <v>117</v>
      </c>
      <c r="B115" s="7" t="s">
        <v>8</v>
      </c>
      <c r="C115" s="8">
        <v>44.886000000000003</v>
      </c>
      <c r="D115" s="8">
        <v>0.14499999999999999</v>
      </c>
      <c r="E115" s="8">
        <v>47.884</v>
      </c>
      <c r="F115" s="8">
        <v>-2.9980000000000002</v>
      </c>
      <c r="G115" s="1" t="str">
        <f>VLOOKUP(A:A,[1]TDSheet!$A:$G,7,0)</f>
        <v>нов041,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59.631999999999998</v>
      </c>
      <c r="K115" s="13">
        <f t="shared" si="15"/>
        <v>-11.747999999999998</v>
      </c>
      <c r="L115" s="13">
        <f>VLOOKUP(A:A,[1]TDSheet!$A:$M,13,0)</f>
        <v>20</v>
      </c>
      <c r="M115" s="13">
        <f>VLOOKUP(A:A,[1]TDSheet!$A:$V,22,0)</f>
        <v>0</v>
      </c>
      <c r="N115" s="13">
        <f>VLOOKUP(A:A,[1]TDSheet!$A:$X,24,0)</f>
        <v>20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6"/>
        <v>11.971</v>
      </c>
      <c r="X115" s="16">
        <v>30</v>
      </c>
      <c r="Y115" s="17">
        <f t="shared" si="17"/>
        <v>5.5970261465207578</v>
      </c>
      <c r="Z115" s="13">
        <f t="shared" si="18"/>
        <v>-0.25043855985297803</v>
      </c>
      <c r="AA115" s="13"/>
      <c r="AB115" s="13"/>
      <c r="AC115" s="13"/>
      <c r="AD115" s="13"/>
      <c r="AE115" s="13">
        <f>VLOOKUP(A:A,[1]TDSheet!$A:$AE,31,0)</f>
        <v>10.9572</v>
      </c>
      <c r="AF115" s="13">
        <f>VLOOKUP(A:A,[1]TDSheet!$A:$AF,32,0)</f>
        <v>8.8054000000000006</v>
      </c>
      <c r="AG115" s="13">
        <f>VLOOKUP(A:A,[1]TDSheet!$A:$AG,33,0)</f>
        <v>6.0415999999999999</v>
      </c>
      <c r="AH115" s="13">
        <f>VLOOKUP(A:A,[3]TDSheet!$A:$D,4,0)</f>
        <v>10.814</v>
      </c>
      <c r="AI115" s="13" t="e">
        <f>VLOOKUP(A:A,[1]TDSheet!$A:$AI,35,0)</f>
        <v>#N/A</v>
      </c>
      <c r="AJ115" s="13">
        <f t="shared" si="19"/>
        <v>30</v>
      </c>
      <c r="AK115" s="13"/>
      <c r="AL115" s="13"/>
    </row>
    <row r="116" spans="1:38" s="1" customFormat="1" ht="11.1" customHeight="1" outlineLevel="1" x14ac:dyDescent="0.2">
      <c r="A116" s="7" t="s">
        <v>118</v>
      </c>
      <c r="B116" s="7" t="s">
        <v>8</v>
      </c>
      <c r="C116" s="8">
        <v>9.3330000000000002</v>
      </c>
      <c r="D116" s="8"/>
      <c r="E116" s="8">
        <v>0</v>
      </c>
      <c r="F116" s="8">
        <v>9.3330000000000002</v>
      </c>
      <c r="G116" s="1" t="str">
        <f>VLOOKUP(A:A,[1]TDSheet!$A:$G,7,0)</f>
        <v>выв2712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5.3</v>
      </c>
      <c r="K116" s="13">
        <f t="shared" si="15"/>
        <v>-5.3</v>
      </c>
      <c r="L116" s="13">
        <f>VLOOKUP(A:A,[1]TDSheet!$A:$M,13,0)</f>
        <v>0</v>
      </c>
      <c r="M116" s="13">
        <f>VLOOKUP(A:A,[1]TDSheet!$A:$V,22,0)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6"/>
        <v>0</v>
      </c>
      <c r="X116" s="16"/>
      <c r="Y116" s="17" t="e">
        <f t="shared" si="17"/>
        <v>#DIV/0!</v>
      </c>
      <c r="Z116" s="13" t="e">
        <f t="shared" si="18"/>
        <v>#DIV/0!</v>
      </c>
      <c r="AA116" s="13"/>
      <c r="AB116" s="13"/>
      <c r="AC116" s="13"/>
      <c r="AD116" s="13"/>
      <c r="AE116" s="13">
        <f>VLOOKUP(A:A,[1]TDSheet!$A:$AE,31,0)</f>
        <v>1.147</v>
      </c>
      <c r="AF116" s="13">
        <f>VLOOKUP(A:A,[1]TDSheet!$A:$AF,32,0)</f>
        <v>1.056</v>
      </c>
      <c r="AG116" s="13">
        <f>VLOOKUP(A:A,[1]TDSheet!$A:$AG,33,0)</f>
        <v>1.3333999999999999</v>
      </c>
      <c r="AH116" s="13">
        <v>0</v>
      </c>
      <c r="AI116" s="13" t="str">
        <f>VLOOKUP(A:A,[1]TDSheet!$A:$AI,35,0)</f>
        <v>вывод2712</v>
      </c>
      <c r="AJ116" s="13">
        <f t="shared" si="19"/>
        <v>0</v>
      </c>
      <c r="AK116" s="13"/>
      <c r="AL116" s="13"/>
    </row>
    <row r="117" spans="1:38" s="1" customFormat="1" ht="21.95" customHeight="1" outlineLevel="1" x14ac:dyDescent="0.2">
      <c r="A117" s="7" t="s">
        <v>119</v>
      </c>
      <c r="B117" s="7" t="s">
        <v>12</v>
      </c>
      <c r="C117" s="8">
        <v>412</v>
      </c>
      <c r="D117" s="8">
        <v>581</v>
      </c>
      <c r="E117" s="8">
        <v>470</v>
      </c>
      <c r="F117" s="8">
        <v>512</v>
      </c>
      <c r="G117" s="1" t="str">
        <f>VLOOKUP(A:A,[1]TDSheet!$A:$G,7,0)</f>
        <v>нов23,10,</v>
      </c>
      <c r="H117" s="1">
        <f>VLOOKUP(A:A,[1]TDSheet!$A:$H,8,0)</f>
        <v>0.28000000000000003</v>
      </c>
      <c r="I117" s="1" t="e">
        <f>VLOOKUP(A:A,[1]TDSheet!$A:$I,9,0)</f>
        <v>#N/A</v>
      </c>
      <c r="J117" s="13">
        <f>VLOOKUP(A:A,[2]TDSheet!$A:$F,6,0)</f>
        <v>560</v>
      </c>
      <c r="K117" s="13">
        <f t="shared" si="15"/>
        <v>-90</v>
      </c>
      <c r="L117" s="13">
        <f>VLOOKUP(A:A,[1]TDSheet!$A:$M,13,0)</f>
        <v>200</v>
      </c>
      <c r="M117" s="13">
        <f>VLOOKUP(A:A,[1]TDSheet!$A:$V,22,0)</f>
        <v>0</v>
      </c>
      <c r="N117" s="13">
        <f>VLOOKUP(A:A,[1]TDSheet!$A:$X,24,0)</f>
        <v>100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6"/>
        <v>117.5</v>
      </c>
      <c r="X117" s="16">
        <v>70</v>
      </c>
      <c r="Y117" s="17">
        <f t="shared" si="17"/>
        <v>7.506382978723404</v>
      </c>
      <c r="Z117" s="13">
        <f t="shared" si="18"/>
        <v>4.3574468085106384</v>
      </c>
      <c r="AA117" s="13"/>
      <c r="AB117" s="13"/>
      <c r="AC117" s="13"/>
      <c r="AD117" s="13"/>
      <c r="AE117" s="13">
        <f>VLOOKUP(A:A,[1]TDSheet!$A:$AE,31,0)</f>
        <v>130.4</v>
      </c>
      <c r="AF117" s="13">
        <f>VLOOKUP(A:A,[1]TDSheet!$A:$AF,32,0)</f>
        <v>112.8</v>
      </c>
      <c r="AG117" s="13">
        <f>VLOOKUP(A:A,[1]TDSheet!$A:$AG,33,0)</f>
        <v>126.4</v>
      </c>
      <c r="AH117" s="13">
        <f>VLOOKUP(A:A,[3]TDSheet!$A:$D,4,0)</f>
        <v>47</v>
      </c>
      <c r="AI117" s="13" t="str">
        <f>VLOOKUP(A:A,[1]TDSheet!$A:$AI,35,0)</f>
        <v>увел</v>
      </c>
      <c r="AJ117" s="13">
        <f t="shared" si="19"/>
        <v>19.600000000000001</v>
      </c>
      <c r="AK117" s="13"/>
      <c r="AL117" s="13"/>
    </row>
    <row r="118" spans="1:38" s="1" customFormat="1" ht="11.1" customHeight="1" outlineLevel="1" x14ac:dyDescent="0.2">
      <c r="A118" s="7" t="s">
        <v>120</v>
      </c>
      <c r="B118" s="7" t="s">
        <v>12</v>
      </c>
      <c r="C118" s="8">
        <v>12</v>
      </c>
      <c r="D118" s="8">
        <v>24</v>
      </c>
      <c r="E118" s="8">
        <v>16</v>
      </c>
      <c r="F118" s="8">
        <v>20</v>
      </c>
      <c r="G118" s="1" t="str">
        <f>VLOOKUP(A:A,[1]TDSheet!$A:$G,7,0)</f>
        <v>нов 06,11,</v>
      </c>
      <c r="H118" s="1">
        <f>VLOOKUP(A:A,[1]TDSheet!$A:$H,8,0)</f>
        <v>0.33</v>
      </c>
      <c r="I118" s="1" t="e">
        <f>VLOOKUP(A:A,[1]TDSheet!$A:$I,9,0)</f>
        <v>#N/A</v>
      </c>
      <c r="J118" s="13">
        <f>VLOOKUP(A:A,[2]TDSheet!$A:$F,6,0)</f>
        <v>21</v>
      </c>
      <c r="K118" s="13">
        <f t="shared" si="15"/>
        <v>-5</v>
      </c>
      <c r="L118" s="13">
        <f>VLOOKUP(A:A,[1]TDSheet!$A:$M,13,0)</f>
        <v>20</v>
      </c>
      <c r="M118" s="13">
        <f>VLOOKUP(A:A,[1]TDSheet!$A:$V,22,0)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6"/>
        <v>4</v>
      </c>
      <c r="X118" s="16"/>
      <c r="Y118" s="17">
        <f t="shared" si="17"/>
        <v>10</v>
      </c>
      <c r="Z118" s="13">
        <f t="shared" si="18"/>
        <v>5</v>
      </c>
      <c r="AA118" s="13"/>
      <c r="AB118" s="13"/>
      <c r="AC118" s="13"/>
      <c r="AD118" s="13"/>
      <c r="AE118" s="13">
        <f>VLOOKUP(A:A,[1]TDSheet!$A:$AE,31,0)</f>
        <v>6.2</v>
      </c>
      <c r="AF118" s="13">
        <f>VLOOKUP(A:A,[1]TDSheet!$A:$AF,32,0)</f>
        <v>3</v>
      </c>
      <c r="AG118" s="13">
        <f>VLOOKUP(A:A,[1]TDSheet!$A:$AG,33,0)</f>
        <v>5.6</v>
      </c>
      <c r="AH118" s="13">
        <f>VLOOKUP(A:A,[3]TDSheet!$A:$D,4,0)</f>
        <v>-1</v>
      </c>
      <c r="AI118" s="13" t="str">
        <f>VLOOKUP(A:A,[1]TDSheet!$A:$AI,35,0)</f>
        <v>увел</v>
      </c>
      <c r="AJ118" s="13">
        <f t="shared" si="19"/>
        <v>0</v>
      </c>
      <c r="AK118" s="13"/>
      <c r="AL118" s="13"/>
    </row>
    <row r="119" spans="1:38" s="1" customFormat="1" ht="21.95" customHeight="1" outlineLevel="1" x14ac:dyDescent="0.2">
      <c r="A119" s="7" t="s">
        <v>127</v>
      </c>
      <c r="B119" s="7" t="s">
        <v>8</v>
      </c>
      <c r="C119" s="8"/>
      <c r="D119" s="8">
        <v>248.85300000000001</v>
      </c>
      <c r="E119" s="8">
        <v>0</v>
      </c>
      <c r="F119" s="8">
        <v>248.85300000000001</v>
      </c>
      <c r="G119" s="14" t="str">
        <f>VLOOKUP(A:A,[1]TDSheet!$A:$G,7,0)</f>
        <v>н0801,</v>
      </c>
      <c r="H119" s="1">
        <f>VLOOKUP(A:A,[1]TDSheet!$A:$H,8,0)</f>
        <v>1</v>
      </c>
      <c r="I119" s="1" t="e">
        <f>VLOOKUP(A:A,[1]TDSheet!$A:$I,9,0)</f>
        <v>#N/A</v>
      </c>
      <c r="J119" s="13">
        <v>0</v>
      </c>
      <c r="K119" s="13">
        <f t="shared" si="15"/>
        <v>0</v>
      </c>
      <c r="L119" s="13">
        <f>VLOOKUP(A:A,[1]TDSheet!$A:$M,13,0)</f>
        <v>0</v>
      </c>
      <c r="M119" s="13">
        <f>VLOOKUP(A:A,[1]TDSheet!$A:$V,22,0)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6"/>
        <v>0</v>
      </c>
      <c r="X119" s="16"/>
      <c r="Y119" s="17" t="e">
        <f t="shared" si="17"/>
        <v>#DIV/0!</v>
      </c>
      <c r="Z119" s="13" t="e">
        <f t="shared" si="18"/>
        <v>#DIV/0!</v>
      </c>
      <c r="AA119" s="13"/>
      <c r="AB119" s="13"/>
      <c r="AC119" s="13"/>
      <c r="AD119" s="13"/>
      <c r="AE119" s="13">
        <f>VLOOKUP(A:A,[1]TDSheet!$A:$AE,31,0)</f>
        <v>0</v>
      </c>
      <c r="AF119" s="13">
        <f>VLOOKUP(A:A,[1]TDSheet!$A:$AF,32,0)</f>
        <v>0</v>
      </c>
      <c r="AG119" s="13">
        <f>VLOOKUP(A:A,[1]TDSheet!$A:$AG,33,0)</f>
        <v>0</v>
      </c>
      <c r="AH119" s="13">
        <v>0</v>
      </c>
      <c r="AI119" s="13" t="e">
        <f>VLOOKUP(A:A,[1]TDSheet!$A:$AI,35,0)</f>
        <v>#N/A</v>
      </c>
      <c r="AJ119" s="13">
        <f t="shared" si="19"/>
        <v>0</v>
      </c>
      <c r="AK119" s="13"/>
      <c r="AL119" s="13"/>
    </row>
    <row r="120" spans="1:38" s="1" customFormat="1" ht="11.1" customHeight="1" outlineLevel="1" x14ac:dyDescent="0.2">
      <c r="A120" s="7" t="s">
        <v>128</v>
      </c>
      <c r="B120" s="7" t="s">
        <v>8</v>
      </c>
      <c r="C120" s="8">
        <v>351.233</v>
      </c>
      <c r="D120" s="8">
        <v>4.2510000000000003</v>
      </c>
      <c r="E120" s="8">
        <v>70.849999999999994</v>
      </c>
      <c r="F120" s="8">
        <v>280.38299999999998</v>
      </c>
      <c r="G120" s="1" t="str">
        <f>VLOOKUP(A:A,[1]TDSheet!$A:$G,7,0)</f>
        <v>н03,01,</v>
      </c>
      <c r="H120" s="1">
        <f>VLOOKUP(A:A,[1]TDSheet!$A:$H,8,0)</f>
        <v>1</v>
      </c>
      <c r="I120" s="1" t="e">
        <f>VLOOKUP(A:A,[1]TDSheet!$A:$I,9,0)</f>
        <v>#N/A</v>
      </c>
      <c r="J120" s="13">
        <f>VLOOKUP(A:A,[2]TDSheet!$A:$F,6,0)</f>
        <v>80.200999999999993</v>
      </c>
      <c r="K120" s="13">
        <f t="shared" si="15"/>
        <v>-9.3509999999999991</v>
      </c>
      <c r="L120" s="13">
        <f>VLOOKUP(A:A,[1]TDSheet!$A:$M,13,0)</f>
        <v>0</v>
      </c>
      <c r="M120" s="13">
        <f>VLOOKUP(A:A,[1]TDSheet!$A:$V,22,0)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3"/>
      <c r="W120" s="13">
        <f t="shared" si="16"/>
        <v>17.712499999999999</v>
      </c>
      <c r="X120" s="16"/>
      <c r="Y120" s="17">
        <f t="shared" si="17"/>
        <v>15.829668313338038</v>
      </c>
      <c r="Z120" s="13">
        <f t="shared" si="18"/>
        <v>15.829668313338038</v>
      </c>
      <c r="AA120" s="13"/>
      <c r="AB120" s="13"/>
      <c r="AC120" s="13"/>
      <c r="AD120" s="13"/>
      <c r="AE120" s="13">
        <f>VLOOKUP(A:A,[1]TDSheet!$A:$AE,31,0)</f>
        <v>0</v>
      </c>
      <c r="AF120" s="13">
        <f>VLOOKUP(A:A,[1]TDSheet!$A:$AF,32,0)</f>
        <v>0</v>
      </c>
      <c r="AG120" s="13">
        <f>VLOOKUP(A:A,[1]TDSheet!$A:$AG,33,0)</f>
        <v>0</v>
      </c>
      <c r="AH120" s="13">
        <f>VLOOKUP(A:A,[3]TDSheet!$A:$D,4,0)</f>
        <v>35.424999999999997</v>
      </c>
      <c r="AI120" s="13" t="e">
        <f>VLOOKUP(A:A,[1]TDSheet!$A:$AI,35,0)</f>
        <v>#N/A</v>
      </c>
      <c r="AJ120" s="13">
        <f t="shared" si="19"/>
        <v>0</v>
      </c>
      <c r="AK120" s="13"/>
      <c r="AL120" s="13"/>
    </row>
    <row r="121" spans="1:38" s="1" customFormat="1" ht="11.1" customHeight="1" outlineLevel="1" x14ac:dyDescent="0.2">
      <c r="A121" s="7" t="s">
        <v>129</v>
      </c>
      <c r="B121" s="7" t="s">
        <v>8</v>
      </c>
      <c r="C121" s="8">
        <v>200.602</v>
      </c>
      <c r="D121" s="8">
        <v>1.0269999999999999</v>
      </c>
      <c r="E121" s="8">
        <v>59.566000000000003</v>
      </c>
      <c r="F121" s="8">
        <v>141.036</v>
      </c>
      <c r="G121" s="1" t="str">
        <f>VLOOKUP(A:A,[1]TDSheet!$A:$G,7,0)</f>
        <v>н03,01,</v>
      </c>
      <c r="H121" s="1">
        <f>VLOOKUP(A:A,[1]TDSheet!$A:$H,8,0)</f>
        <v>1</v>
      </c>
      <c r="I121" s="1" t="e">
        <f>VLOOKUP(A:A,[1]TDSheet!$A:$I,9,0)</f>
        <v>#N/A</v>
      </c>
      <c r="J121" s="13">
        <f>VLOOKUP(A:A,[2]TDSheet!$A:$F,6,0)</f>
        <v>82.156000000000006</v>
      </c>
      <c r="K121" s="13">
        <f t="shared" si="15"/>
        <v>-22.590000000000003</v>
      </c>
      <c r="L121" s="13">
        <f>VLOOKUP(A:A,[1]TDSheet!$A:$M,13,0)</f>
        <v>0</v>
      </c>
      <c r="M121" s="13">
        <f>VLOOKUP(A:A,[1]TDSheet!$A:$V,22,0)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3"/>
      <c r="W121" s="13">
        <f t="shared" si="16"/>
        <v>14.891500000000001</v>
      </c>
      <c r="X121" s="16"/>
      <c r="Y121" s="17">
        <f t="shared" si="17"/>
        <v>9.4709062216700808</v>
      </c>
      <c r="Z121" s="13">
        <f t="shared" si="18"/>
        <v>9.4709062216700808</v>
      </c>
      <c r="AA121" s="13"/>
      <c r="AB121" s="13"/>
      <c r="AC121" s="13"/>
      <c r="AD121" s="13"/>
      <c r="AE121" s="13">
        <f>VLOOKUP(A:A,[1]TDSheet!$A:$AE,31,0)</f>
        <v>0</v>
      </c>
      <c r="AF121" s="13">
        <f>VLOOKUP(A:A,[1]TDSheet!$A:$AF,32,0)</f>
        <v>0</v>
      </c>
      <c r="AG121" s="13">
        <f>VLOOKUP(A:A,[1]TDSheet!$A:$AG,33,0)</f>
        <v>0</v>
      </c>
      <c r="AH121" s="13">
        <f>VLOOKUP(A:A,[3]TDSheet!$A:$D,4,0)</f>
        <v>35.945</v>
      </c>
      <c r="AI121" s="13" t="e">
        <f>VLOOKUP(A:A,[1]TDSheet!$A:$AI,35,0)</f>
        <v>#N/A</v>
      </c>
      <c r="AJ121" s="13">
        <f t="shared" si="19"/>
        <v>0</v>
      </c>
      <c r="AK121" s="13"/>
      <c r="AL121" s="13"/>
    </row>
    <row r="122" spans="1:38" s="1" customFormat="1" ht="11.1" customHeight="1" outlineLevel="1" x14ac:dyDescent="0.2">
      <c r="A122" s="7" t="s">
        <v>130</v>
      </c>
      <c r="B122" s="7" t="s">
        <v>8</v>
      </c>
      <c r="C122" s="8">
        <v>253.26300000000001</v>
      </c>
      <c r="D122" s="8">
        <v>2.1840000000000002</v>
      </c>
      <c r="E122" s="8">
        <v>61.152000000000001</v>
      </c>
      <c r="F122" s="8">
        <v>191.38300000000001</v>
      </c>
      <c r="G122" s="1" t="str">
        <f>VLOOKUP(A:A,[1]TDSheet!$A:$G,7,0)</f>
        <v>н03,01,</v>
      </c>
      <c r="H122" s="1">
        <f>VLOOKUP(A:A,[1]TDSheet!$A:$H,8,0)</f>
        <v>1</v>
      </c>
      <c r="I122" s="1" t="e">
        <f>VLOOKUP(A:A,[1]TDSheet!$A:$I,9,0)</f>
        <v>#N/A</v>
      </c>
      <c r="J122" s="13">
        <f>VLOOKUP(A:A,[2]TDSheet!$A:$F,6,0)</f>
        <v>72.001000000000005</v>
      </c>
      <c r="K122" s="13">
        <f t="shared" si="15"/>
        <v>-10.849000000000004</v>
      </c>
      <c r="L122" s="13">
        <f>VLOOKUP(A:A,[1]TDSheet!$A:$M,13,0)</f>
        <v>0</v>
      </c>
      <c r="M122" s="13">
        <f>VLOOKUP(A:A,[1]TDSheet!$A:$V,22,0)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3"/>
      <c r="W122" s="13">
        <f t="shared" si="16"/>
        <v>15.288</v>
      </c>
      <c r="X122" s="16"/>
      <c r="Y122" s="17">
        <f t="shared" si="17"/>
        <v>12.518511250654107</v>
      </c>
      <c r="Z122" s="13">
        <f t="shared" si="18"/>
        <v>12.518511250654107</v>
      </c>
      <c r="AA122" s="13"/>
      <c r="AB122" s="13"/>
      <c r="AC122" s="13"/>
      <c r="AD122" s="13"/>
      <c r="AE122" s="13">
        <f>VLOOKUP(A:A,[1]TDSheet!$A:$AE,31,0)</f>
        <v>0</v>
      </c>
      <c r="AF122" s="13">
        <f>VLOOKUP(A:A,[1]TDSheet!$A:$AF,32,0)</f>
        <v>0</v>
      </c>
      <c r="AG122" s="13">
        <f>VLOOKUP(A:A,[1]TDSheet!$A:$AG,33,0)</f>
        <v>0</v>
      </c>
      <c r="AH122" s="13">
        <f>VLOOKUP(A:A,[3]TDSheet!$A:$D,4,0)</f>
        <v>24.751999999999999</v>
      </c>
      <c r="AI122" s="13" t="e">
        <f>VLOOKUP(A:A,[1]TDSheet!$A:$AI,35,0)</f>
        <v>#N/A</v>
      </c>
      <c r="AJ122" s="13">
        <f t="shared" si="19"/>
        <v>0</v>
      </c>
      <c r="AK122" s="13"/>
      <c r="AL122" s="13"/>
    </row>
    <row r="123" spans="1:38" s="1" customFormat="1" ht="11.1" customHeight="1" outlineLevel="1" x14ac:dyDescent="0.2">
      <c r="A123" s="7" t="s">
        <v>121</v>
      </c>
      <c r="B123" s="7" t="s">
        <v>8</v>
      </c>
      <c r="C123" s="8">
        <v>38.365000000000002</v>
      </c>
      <c r="D123" s="8">
        <v>2618.3760000000002</v>
      </c>
      <c r="E123" s="18">
        <v>667.303</v>
      </c>
      <c r="F123" s="18">
        <v>1571.0619999999999</v>
      </c>
      <c r="G123" s="1" t="str">
        <f>VLOOKUP(A:A,[1]TDSheet!$A:$G,7,0)</f>
        <v>ак</v>
      </c>
      <c r="H123" s="1">
        <f>VLOOKUP(A:A,[1]TDSheet!$A:$H,8,0)</f>
        <v>0</v>
      </c>
      <c r="I123" s="1" t="e">
        <f>VLOOKUP(A:A,[1]TDSheet!$A:$I,9,0)</f>
        <v>#N/A</v>
      </c>
      <c r="J123" s="13">
        <f>VLOOKUP(A:A,[2]TDSheet!$A:$F,6,0)</f>
        <v>690.05399999999997</v>
      </c>
      <c r="K123" s="13">
        <f t="shared" si="15"/>
        <v>-22.750999999999976</v>
      </c>
      <c r="L123" s="13">
        <f>VLOOKUP(A:A,[1]TDSheet!$A:$M,13,0)</f>
        <v>0</v>
      </c>
      <c r="M123" s="13">
        <f>VLOOKUP(A:A,[1]TDSheet!$A:$V,22,0)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3"/>
      <c r="W123" s="13">
        <f t="shared" si="16"/>
        <v>166.82575</v>
      </c>
      <c r="X123" s="16"/>
      <c r="Y123" s="17">
        <f t="shared" si="17"/>
        <v>9.4173831078235821</v>
      </c>
      <c r="Z123" s="13">
        <f t="shared" si="18"/>
        <v>9.4173831078235821</v>
      </c>
      <c r="AA123" s="13"/>
      <c r="AB123" s="13"/>
      <c r="AC123" s="13"/>
      <c r="AD123" s="13"/>
      <c r="AE123" s="13">
        <f>VLOOKUP(A:A,[1]TDSheet!$A:$AE,31,0)</f>
        <v>168.971</v>
      </c>
      <c r="AF123" s="13">
        <f>VLOOKUP(A:A,[1]TDSheet!$A:$AF,32,0)</f>
        <v>180.04239999999999</v>
      </c>
      <c r="AG123" s="13">
        <f>VLOOKUP(A:A,[1]TDSheet!$A:$AG,33,0)</f>
        <v>295.22879999999998</v>
      </c>
      <c r="AH123" s="13">
        <f>VLOOKUP(A:A,[3]TDSheet!$A:$D,4,0)</f>
        <v>164.80199999999999</v>
      </c>
      <c r="AI123" s="13" t="e">
        <f>VLOOKUP(A:A,[1]TDSheet!$A:$AI,35,0)</f>
        <v>#N/A</v>
      </c>
      <c r="AJ123" s="13">
        <f t="shared" si="19"/>
        <v>0</v>
      </c>
      <c r="AK123" s="13"/>
      <c r="AL123" s="13"/>
    </row>
    <row r="124" spans="1:38" s="1" customFormat="1" ht="11.1" customHeight="1" outlineLevel="1" x14ac:dyDescent="0.2">
      <c r="A124" s="7" t="s">
        <v>122</v>
      </c>
      <c r="B124" s="7" t="s">
        <v>12</v>
      </c>
      <c r="C124" s="8">
        <v>91</v>
      </c>
      <c r="D124" s="8">
        <v>921</v>
      </c>
      <c r="E124" s="8">
        <v>22</v>
      </c>
      <c r="F124" s="8">
        <v>-4</v>
      </c>
      <c r="G124" s="1" t="str">
        <f>VLOOKUP(A:A,[1]TDSheet!$A:$G,7,0)</f>
        <v>оконч</v>
      </c>
      <c r="H124" s="1">
        <f>VLOOKUP(A:A,[1]TDSheet!$A:$H,8,0)</f>
        <v>0</v>
      </c>
      <c r="I124" s="1">
        <f>VLOOKUP(A:A,[1]TDSheet!$A:$I,9,0)</f>
        <v>0</v>
      </c>
      <c r="J124" s="13">
        <f>VLOOKUP(A:A,[2]TDSheet!$A:$F,6,0)</f>
        <v>35</v>
      </c>
      <c r="K124" s="13">
        <f t="shared" si="15"/>
        <v>-13</v>
      </c>
      <c r="L124" s="13">
        <f>VLOOKUP(A:A,[1]TDSheet!$A:$M,13,0)</f>
        <v>0</v>
      </c>
      <c r="M124" s="13">
        <f>VLOOKUP(A:A,[1]TDSheet!$A:$V,22,0)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3"/>
      <c r="V124" s="13"/>
      <c r="W124" s="13">
        <f t="shared" si="16"/>
        <v>5.5</v>
      </c>
      <c r="X124" s="16"/>
      <c r="Y124" s="17">
        <f t="shared" si="17"/>
        <v>-0.72727272727272729</v>
      </c>
      <c r="Z124" s="13">
        <f t="shared" si="18"/>
        <v>-0.72727272727272729</v>
      </c>
      <c r="AA124" s="13"/>
      <c r="AB124" s="13"/>
      <c r="AC124" s="13"/>
      <c r="AD124" s="13"/>
      <c r="AE124" s="13">
        <f>VLOOKUP(A:A,[1]TDSheet!$A:$AE,31,0)</f>
        <v>268.8</v>
      </c>
      <c r="AF124" s="13">
        <f>VLOOKUP(A:A,[1]TDSheet!$A:$AF,32,0)</f>
        <v>243.6</v>
      </c>
      <c r="AG124" s="13">
        <f>VLOOKUP(A:A,[1]TDSheet!$A:$AG,33,0)</f>
        <v>285.2</v>
      </c>
      <c r="AH124" s="13">
        <f>VLOOKUP(A:A,[3]TDSheet!$A:$D,4,0)</f>
        <v>2</v>
      </c>
      <c r="AI124" s="13" t="e">
        <f>VLOOKUP(A:A,[1]TDSheet!$A:$AI,35,0)</f>
        <v>#N/A</v>
      </c>
      <c r="AJ124" s="13">
        <f t="shared" si="19"/>
        <v>0</v>
      </c>
      <c r="AK124" s="13"/>
      <c r="AL124" s="13"/>
    </row>
    <row r="125" spans="1:38" s="1" customFormat="1" ht="11.1" customHeight="1" outlineLevel="1" x14ac:dyDescent="0.2">
      <c r="A125" s="7" t="s">
        <v>123</v>
      </c>
      <c r="B125" s="7" t="s">
        <v>8</v>
      </c>
      <c r="C125" s="8"/>
      <c r="D125" s="8">
        <v>90</v>
      </c>
      <c r="E125" s="8">
        <v>0</v>
      </c>
      <c r="F125" s="8"/>
      <c r="G125" s="1" t="str">
        <f>VLOOKUP(A:A,[1]TDSheet!$A:$G,7,0)</f>
        <v>нет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1.3</v>
      </c>
      <c r="K125" s="13">
        <f t="shared" si="15"/>
        <v>-1.3</v>
      </c>
      <c r="L125" s="13">
        <f>VLOOKUP(A:A,[1]TDSheet!$A:$M,13,0)</f>
        <v>0</v>
      </c>
      <c r="M125" s="13">
        <f>VLOOKUP(A:A,[1]TDSheet!$A:$V,22,0)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3"/>
      <c r="V125" s="13"/>
      <c r="W125" s="13">
        <f t="shared" si="16"/>
        <v>0</v>
      </c>
      <c r="X125" s="16"/>
      <c r="Y125" s="17" t="e">
        <f t="shared" si="17"/>
        <v>#DIV/0!</v>
      </c>
      <c r="Z125" s="13" t="e">
        <f t="shared" si="18"/>
        <v>#DIV/0!</v>
      </c>
      <c r="AA125" s="13"/>
      <c r="AB125" s="13"/>
      <c r="AC125" s="13"/>
      <c r="AD125" s="13"/>
      <c r="AE125" s="13">
        <f>VLOOKUP(A:A,[1]TDSheet!$A:$AE,31,0)</f>
        <v>0</v>
      </c>
      <c r="AF125" s="13">
        <f>VLOOKUP(A:A,[1]TDSheet!$A:$AF,32,0)</f>
        <v>0</v>
      </c>
      <c r="AG125" s="13">
        <f>VLOOKUP(A:A,[1]TDSheet!$A:$AG,33,0)</f>
        <v>0</v>
      </c>
      <c r="AH125" s="13">
        <v>0</v>
      </c>
      <c r="AI125" s="13" t="e">
        <f>VLOOKUP(A:A,[1]TDSheet!$A:$AI,35,0)</f>
        <v>#N/A</v>
      </c>
      <c r="AJ125" s="13">
        <f t="shared" si="19"/>
        <v>0</v>
      </c>
      <c r="AK125" s="13"/>
      <c r="AL125" s="13"/>
    </row>
    <row r="126" spans="1:38" s="1" customFormat="1" ht="11.1" customHeight="1" outlineLevel="1" x14ac:dyDescent="0.2">
      <c r="A126" s="7" t="s">
        <v>131</v>
      </c>
      <c r="B126" s="7" t="s">
        <v>12</v>
      </c>
      <c r="C126" s="8"/>
      <c r="D126" s="8">
        <v>500</v>
      </c>
      <c r="E126" s="18">
        <v>404</v>
      </c>
      <c r="F126" s="18">
        <v>93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3">
        <f>VLOOKUP(A:A,[2]TDSheet!$A:$F,6,0)</f>
        <v>416</v>
      </c>
      <c r="K126" s="13">
        <f t="shared" si="15"/>
        <v>-12</v>
      </c>
      <c r="L126" s="13">
        <f>VLOOKUP(A:A,[1]TDSheet!$A:$M,13,0)</f>
        <v>0</v>
      </c>
      <c r="M126" s="13">
        <f>VLOOKUP(A:A,[1]TDSheet!$A:$V,22,0)</f>
        <v>0</v>
      </c>
      <c r="N126" s="13">
        <f>VLOOKUP(A:A,[1]TDSheet!$A:$X,24,0)</f>
        <v>0</v>
      </c>
      <c r="O126" s="13"/>
      <c r="P126" s="13"/>
      <c r="Q126" s="13"/>
      <c r="R126" s="13"/>
      <c r="S126" s="13"/>
      <c r="T126" s="13"/>
      <c r="U126" s="13"/>
      <c r="V126" s="13"/>
      <c r="W126" s="13">
        <f t="shared" si="16"/>
        <v>101</v>
      </c>
      <c r="X126" s="16"/>
      <c r="Y126" s="17">
        <f t="shared" si="17"/>
        <v>0.92079207920792083</v>
      </c>
      <c r="Z126" s="13">
        <f t="shared" si="18"/>
        <v>0.92079207920792083</v>
      </c>
      <c r="AA126" s="13"/>
      <c r="AB126" s="13"/>
      <c r="AC126" s="13"/>
      <c r="AD126" s="13"/>
      <c r="AE126" s="13">
        <f>VLOOKUP(A:A,[1]TDSheet!$A:$AE,31,0)</f>
        <v>0</v>
      </c>
      <c r="AF126" s="13">
        <f>VLOOKUP(A:A,[1]TDSheet!$A:$AF,32,0)</f>
        <v>0</v>
      </c>
      <c r="AG126" s="13">
        <f>VLOOKUP(A:A,[1]TDSheet!$A:$AG,33,0)</f>
        <v>0</v>
      </c>
      <c r="AH126" s="19">
        <f>VLOOKUP(A:A,[3]TDSheet!$A:$D,4,0)</f>
        <v>233</v>
      </c>
      <c r="AI126" s="13" t="e">
        <f>VLOOKUP(A:A,[1]TDSheet!$A:$AI,35,0)</f>
        <v>#N/A</v>
      </c>
      <c r="AJ126" s="13">
        <f t="shared" si="19"/>
        <v>0</v>
      </c>
      <c r="AK126" s="13"/>
      <c r="AL126" s="13"/>
    </row>
    <row r="127" spans="1:38" s="1" customFormat="1" ht="21.95" customHeight="1" outlineLevel="1" x14ac:dyDescent="0.2">
      <c r="A127" s="7" t="s">
        <v>132</v>
      </c>
      <c r="B127" s="7" t="s">
        <v>12</v>
      </c>
      <c r="C127" s="8"/>
      <c r="D127" s="8">
        <v>500</v>
      </c>
      <c r="E127" s="18">
        <v>129</v>
      </c>
      <c r="F127" s="18">
        <v>370</v>
      </c>
      <c r="G127" s="1" t="str">
        <f>VLOOKUP(A:A,[1]TDSheet!$A:$G,7,0)</f>
        <v>ак</v>
      </c>
      <c r="H127" s="1">
        <f>VLOOKUP(A:A,[1]TDSheet!$A:$H,8,0)</f>
        <v>0</v>
      </c>
      <c r="I127" s="1" t="e">
        <f>VLOOKUP(A:A,[1]TDSheet!$A:$I,9,0)</f>
        <v>#N/A</v>
      </c>
      <c r="J127" s="13">
        <f>VLOOKUP(A:A,[2]TDSheet!$A:$F,6,0)</f>
        <v>130</v>
      </c>
      <c r="K127" s="13">
        <f t="shared" si="15"/>
        <v>-1</v>
      </c>
      <c r="L127" s="13">
        <f>VLOOKUP(A:A,[1]TDSheet!$A:$M,13,0)</f>
        <v>0</v>
      </c>
      <c r="M127" s="13">
        <f>VLOOKUP(A:A,[1]TDSheet!$A:$V,22,0)</f>
        <v>0</v>
      </c>
      <c r="N127" s="13">
        <f>VLOOKUP(A:A,[1]TDSheet!$A:$X,24,0)</f>
        <v>0</v>
      </c>
      <c r="O127" s="13"/>
      <c r="P127" s="13"/>
      <c r="Q127" s="13"/>
      <c r="R127" s="13"/>
      <c r="S127" s="13"/>
      <c r="T127" s="13"/>
      <c r="U127" s="13"/>
      <c r="V127" s="13"/>
      <c r="W127" s="13">
        <f t="shared" si="16"/>
        <v>32.25</v>
      </c>
      <c r="X127" s="16"/>
      <c r="Y127" s="17">
        <f t="shared" si="17"/>
        <v>11.472868217054264</v>
      </c>
      <c r="Z127" s="13">
        <f t="shared" si="18"/>
        <v>11.472868217054264</v>
      </c>
      <c r="AA127" s="13"/>
      <c r="AB127" s="13"/>
      <c r="AC127" s="13"/>
      <c r="AD127" s="13"/>
      <c r="AE127" s="13">
        <f>VLOOKUP(A:A,[1]TDSheet!$A:$AE,31,0)</f>
        <v>0</v>
      </c>
      <c r="AF127" s="13">
        <f>VLOOKUP(A:A,[1]TDSheet!$A:$AF,32,0)</f>
        <v>0</v>
      </c>
      <c r="AG127" s="13">
        <f>VLOOKUP(A:A,[1]TDSheet!$A:$AG,33,0)</f>
        <v>0</v>
      </c>
      <c r="AH127" s="13">
        <f>VLOOKUP(A:A,[3]TDSheet!$A:$D,4,0)</f>
        <v>72</v>
      </c>
      <c r="AI127" s="13" t="e">
        <f>VLOOKUP(A:A,[1]TDSheet!$A:$AI,35,0)</f>
        <v>#N/A</v>
      </c>
      <c r="AJ127" s="13">
        <f t="shared" si="19"/>
        <v>0</v>
      </c>
      <c r="AK127" s="13"/>
      <c r="AL127" s="13"/>
    </row>
    <row r="128" spans="1:38" s="1" customFormat="1" ht="11.1" customHeight="1" outlineLevel="1" x14ac:dyDescent="0.2">
      <c r="A128" s="7" t="s">
        <v>133</v>
      </c>
      <c r="B128" s="7" t="s">
        <v>8</v>
      </c>
      <c r="C128" s="8"/>
      <c r="D128" s="8">
        <v>72.7</v>
      </c>
      <c r="E128" s="18">
        <v>45.720999999999997</v>
      </c>
      <c r="F128" s="18">
        <v>24.279</v>
      </c>
      <c r="G128" s="1" t="str">
        <f>VLOOKUP(A:A,[1]TDSheet!$A:$G,7,0)</f>
        <v>ак</v>
      </c>
      <c r="H128" s="1">
        <f>VLOOKUP(A:A,[1]TDSheet!$A:$H,8,0)</f>
        <v>0</v>
      </c>
      <c r="I128" s="1" t="e">
        <f>VLOOKUP(A:A,[1]TDSheet!$A:$I,9,0)</f>
        <v>#N/A</v>
      </c>
      <c r="J128" s="13">
        <f>VLOOKUP(A:A,[2]TDSheet!$A:$F,6,0)</f>
        <v>52.252000000000002</v>
      </c>
      <c r="K128" s="13">
        <f t="shared" si="15"/>
        <v>-6.5310000000000059</v>
      </c>
      <c r="L128" s="13">
        <f>VLOOKUP(A:A,[1]TDSheet!$A:$M,13,0)</f>
        <v>0</v>
      </c>
      <c r="M128" s="13">
        <f>VLOOKUP(A:A,[1]TDSheet!$A:$V,22,0)</f>
        <v>0</v>
      </c>
      <c r="N128" s="13">
        <f>VLOOKUP(A:A,[1]TDSheet!$A:$X,24,0)</f>
        <v>0</v>
      </c>
      <c r="O128" s="13"/>
      <c r="P128" s="13"/>
      <c r="Q128" s="13"/>
      <c r="R128" s="13"/>
      <c r="S128" s="13"/>
      <c r="T128" s="13"/>
      <c r="U128" s="13"/>
      <c r="V128" s="13"/>
      <c r="W128" s="13">
        <f t="shared" si="16"/>
        <v>11.430249999999999</v>
      </c>
      <c r="X128" s="16"/>
      <c r="Y128" s="17">
        <f t="shared" si="17"/>
        <v>2.1241005227357235</v>
      </c>
      <c r="Z128" s="13">
        <f t="shared" si="18"/>
        <v>2.1241005227357235</v>
      </c>
      <c r="AA128" s="13"/>
      <c r="AB128" s="13"/>
      <c r="AC128" s="13"/>
      <c r="AD128" s="13"/>
      <c r="AE128" s="13">
        <f>VLOOKUP(A:A,[1]TDSheet!$A:$AE,31,0)</f>
        <v>0</v>
      </c>
      <c r="AF128" s="13">
        <f>VLOOKUP(A:A,[1]TDSheet!$A:$AF,32,0)</f>
        <v>0</v>
      </c>
      <c r="AG128" s="13">
        <f>VLOOKUP(A:A,[1]TDSheet!$A:$AG,33,0)</f>
        <v>0</v>
      </c>
      <c r="AH128" s="19">
        <f>VLOOKUP(A:A,[3]TDSheet!$A:$D,4,0)</f>
        <v>20.919</v>
      </c>
      <c r="AI128" s="13" t="e">
        <f>VLOOKUP(A:A,[1]TDSheet!$A:$AI,35,0)</f>
        <v>#N/A</v>
      </c>
      <c r="AJ128" s="13">
        <f t="shared" si="19"/>
        <v>0</v>
      </c>
      <c r="AK128" s="13"/>
      <c r="AL128" s="13"/>
    </row>
    <row r="129" spans="1:38" s="1" customFormat="1" ht="11.1" customHeight="1" outlineLevel="1" x14ac:dyDescent="0.2">
      <c r="A129" s="7" t="s">
        <v>124</v>
      </c>
      <c r="B129" s="7" t="s">
        <v>8</v>
      </c>
      <c r="C129" s="8">
        <v>-81.608000000000004</v>
      </c>
      <c r="D129" s="8">
        <v>413.55</v>
      </c>
      <c r="E129" s="8">
        <v>2.71</v>
      </c>
      <c r="F129" s="8"/>
      <c r="G129" s="1" t="str">
        <f>VLOOKUP(A:A,[1]TDSheet!$A:$G,7,0)</f>
        <v>оконч</v>
      </c>
      <c r="H129" s="1">
        <f>VLOOKUP(A:A,[1]TDSheet!$A:$H,8,0)</f>
        <v>0</v>
      </c>
      <c r="I129" s="1" t="e">
        <f>VLOOKUP(A:A,[1]TDSheet!$A:$I,9,0)</f>
        <v>#N/A</v>
      </c>
      <c r="J129" s="13">
        <f>VLOOKUP(A:A,[2]TDSheet!$A:$F,6,0)</f>
        <v>14.651</v>
      </c>
      <c r="K129" s="13">
        <f t="shared" si="15"/>
        <v>-11.940999999999999</v>
      </c>
      <c r="L129" s="13">
        <f>VLOOKUP(A:A,[1]TDSheet!$A:$M,13,0)</f>
        <v>0</v>
      </c>
      <c r="M129" s="13">
        <f>VLOOKUP(A:A,[1]TDSheet!$A:$V,22,0)</f>
        <v>0</v>
      </c>
      <c r="N129" s="13">
        <f>VLOOKUP(A:A,[1]TDSheet!$A:$X,24,0)</f>
        <v>0</v>
      </c>
      <c r="O129" s="13"/>
      <c r="P129" s="13"/>
      <c r="Q129" s="13"/>
      <c r="R129" s="13"/>
      <c r="S129" s="13"/>
      <c r="T129" s="13"/>
      <c r="U129" s="13"/>
      <c r="V129" s="13"/>
      <c r="W129" s="13">
        <f t="shared" si="16"/>
        <v>0.67749999999999999</v>
      </c>
      <c r="X129" s="16"/>
      <c r="Y129" s="17">
        <f t="shared" si="17"/>
        <v>0</v>
      </c>
      <c r="Z129" s="13">
        <f t="shared" si="18"/>
        <v>0</v>
      </c>
      <c r="AA129" s="13"/>
      <c r="AB129" s="13"/>
      <c r="AC129" s="13"/>
      <c r="AD129" s="13"/>
      <c r="AE129" s="13">
        <f>VLOOKUP(A:A,[1]TDSheet!$A:$AE,31,0)</f>
        <v>64.765999999999991</v>
      </c>
      <c r="AF129" s="13">
        <f>VLOOKUP(A:A,[1]TDSheet!$A:$AF,32,0)</f>
        <v>64.572199999999995</v>
      </c>
      <c r="AG129" s="13">
        <f>VLOOKUP(A:A,[1]TDSheet!$A:$AG,33,0)</f>
        <v>97.165599999999998</v>
      </c>
      <c r="AH129" s="13">
        <v>0</v>
      </c>
      <c r="AI129" s="13" t="e">
        <f>VLOOKUP(A:A,[1]TDSheet!$A:$AI,35,0)</f>
        <v>#N/A</v>
      </c>
      <c r="AJ129" s="13">
        <f t="shared" si="19"/>
        <v>0</v>
      </c>
      <c r="AK129" s="13"/>
      <c r="AL129" s="13"/>
    </row>
    <row r="130" spans="1:38" s="1" customFormat="1" ht="11.1" customHeight="1" outlineLevel="1" x14ac:dyDescent="0.2">
      <c r="A130" s="7" t="s">
        <v>125</v>
      </c>
      <c r="B130" s="7" t="s">
        <v>12</v>
      </c>
      <c r="C130" s="8">
        <v>115</v>
      </c>
      <c r="D130" s="8">
        <v>829</v>
      </c>
      <c r="E130" s="8">
        <v>2</v>
      </c>
      <c r="F130" s="8"/>
      <c r="G130" s="1" t="str">
        <f>VLOOKUP(A:A,[1]TDSheet!$A:$G,7,0)</f>
        <v>оконч</v>
      </c>
      <c r="H130" s="1">
        <f>VLOOKUP(A:A,[1]TDSheet!$A:$H,8,0)</f>
        <v>0</v>
      </c>
      <c r="I130" s="1">
        <f>VLOOKUP(A:A,[1]TDSheet!$A:$I,9,0)</f>
        <v>0</v>
      </c>
      <c r="J130" s="13">
        <f>VLOOKUP(A:A,[2]TDSheet!$A:$F,6,0)</f>
        <v>9</v>
      </c>
      <c r="K130" s="13">
        <f t="shared" si="15"/>
        <v>-7</v>
      </c>
      <c r="L130" s="13">
        <f>VLOOKUP(A:A,[1]TDSheet!$A:$M,13,0)</f>
        <v>0</v>
      </c>
      <c r="M130" s="13">
        <f>VLOOKUP(A:A,[1]TDSheet!$A:$V,22,0)</f>
        <v>0</v>
      </c>
      <c r="N130" s="13">
        <f>VLOOKUP(A:A,[1]TDSheet!$A:$X,24,0)</f>
        <v>0</v>
      </c>
      <c r="O130" s="13"/>
      <c r="P130" s="13"/>
      <c r="Q130" s="13"/>
      <c r="R130" s="13"/>
      <c r="S130" s="13"/>
      <c r="T130" s="13"/>
      <c r="U130" s="13"/>
      <c r="V130" s="13"/>
      <c r="W130" s="13">
        <f t="shared" si="16"/>
        <v>0.5</v>
      </c>
      <c r="X130" s="16"/>
      <c r="Y130" s="17">
        <f t="shared" si="17"/>
        <v>0</v>
      </c>
      <c r="Z130" s="13">
        <f t="shared" si="18"/>
        <v>0</v>
      </c>
      <c r="AA130" s="13"/>
      <c r="AB130" s="13"/>
      <c r="AC130" s="13"/>
      <c r="AD130" s="13"/>
      <c r="AE130" s="13">
        <f>VLOOKUP(A:A,[1]TDSheet!$A:$AE,31,0)</f>
        <v>78</v>
      </c>
      <c r="AF130" s="13">
        <f>VLOOKUP(A:A,[1]TDSheet!$A:$AF,32,0)</f>
        <v>75.400000000000006</v>
      </c>
      <c r="AG130" s="13">
        <f>VLOOKUP(A:A,[1]TDSheet!$A:$AG,33,0)</f>
        <v>116.4</v>
      </c>
      <c r="AH130" s="13">
        <v>0</v>
      </c>
      <c r="AI130" s="13" t="e">
        <f>VLOOKUP(A:A,[1]TDSheet!$A:$AI,35,0)</f>
        <v>#N/A</v>
      </c>
      <c r="AJ130" s="13">
        <f t="shared" si="19"/>
        <v>0</v>
      </c>
      <c r="AK130" s="13"/>
      <c r="AL130" s="13"/>
    </row>
    <row r="131" spans="1:38" s="1" customFormat="1" ht="11.1" customHeight="1" outlineLevel="1" x14ac:dyDescent="0.2">
      <c r="A131" s="7" t="s">
        <v>134</v>
      </c>
      <c r="B131" s="7" t="s">
        <v>12</v>
      </c>
      <c r="C131" s="8"/>
      <c r="D131" s="8">
        <v>903</v>
      </c>
      <c r="E131" s="18">
        <v>114</v>
      </c>
      <c r="F131" s="18">
        <v>784</v>
      </c>
      <c r="G131" s="1" t="str">
        <f>VLOOKUP(A:A,[1]TDSheet!$A:$G,7,0)</f>
        <v>ак</v>
      </c>
      <c r="H131" s="1">
        <f>VLOOKUP(A:A,[1]TDSheet!$A:$H,8,0)</f>
        <v>0</v>
      </c>
      <c r="I131" s="1" t="e">
        <f>VLOOKUP(A:A,[1]TDSheet!$A:$I,9,0)</f>
        <v>#N/A</v>
      </c>
      <c r="J131" s="13">
        <f>VLOOKUP(A:A,[2]TDSheet!$A:$F,6,0)</f>
        <v>122</v>
      </c>
      <c r="K131" s="13">
        <f t="shared" si="15"/>
        <v>-8</v>
      </c>
      <c r="L131" s="13">
        <f>VLOOKUP(A:A,[1]TDSheet!$A:$M,13,0)</f>
        <v>0</v>
      </c>
      <c r="M131" s="13">
        <f>VLOOKUP(A:A,[1]TDSheet!$A:$V,22,0)</f>
        <v>0</v>
      </c>
      <c r="N131" s="13">
        <f>VLOOKUP(A:A,[1]TDSheet!$A:$X,24,0)</f>
        <v>0</v>
      </c>
      <c r="O131" s="13"/>
      <c r="P131" s="13"/>
      <c r="Q131" s="13"/>
      <c r="R131" s="13"/>
      <c r="S131" s="13"/>
      <c r="T131" s="13"/>
      <c r="U131" s="13"/>
      <c r="V131" s="13"/>
      <c r="W131" s="13">
        <f t="shared" si="16"/>
        <v>28.5</v>
      </c>
      <c r="X131" s="16"/>
      <c r="Y131" s="17">
        <f t="shared" si="17"/>
        <v>27.508771929824562</v>
      </c>
      <c r="Z131" s="13">
        <f t="shared" si="18"/>
        <v>27.508771929824562</v>
      </c>
      <c r="AA131" s="13"/>
      <c r="AB131" s="13"/>
      <c r="AC131" s="13"/>
      <c r="AD131" s="13"/>
      <c r="AE131" s="13">
        <f>VLOOKUP(A:A,[1]TDSheet!$A:$AE,31,0)</f>
        <v>0</v>
      </c>
      <c r="AF131" s="13">
        <f>VLOOKUP(A:A,[1]TDSheet!$A:$AF,32,0)</f>
        <v>0</v>
      </c>
      <c r="AG131" s="13">
        <f>VLOOKUP(A:A,[1]TDSheet!$A:$AG,33,0)</f>
        <v>0</v>
      </c>
      <c r="AH131" s="13">
        <f>VLOOKUP(A:A,[3]TDSheet!$A:$D,4,0)</f>
        <v>36</v>
      </c>
      <c r="AI131" s="13" t="e">
        <f>VLOOKUP(A:A,[1]TDSheet!$A:$AI,35,0)</f>
        <v>#N/A</v>
      </c>
      <c r="AJ131" s="13">
        <f t="shared" si="19"/>
        <v>0</v>
      </c>
      <c r="AK131" s="13"/>
      <c r="AL13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2025-01-09T09:46:45Z</dcterms:modified>
</cp:coreProperties>
</file>