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53B8CC-1181-4CC5-854A-CAECD3E5F3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Y588" i="1" s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25" i="1" s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Y681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9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6" i="1" s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Y340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Q681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81" i="1" s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Y29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1" i="1" s="1"/>
  <c r="Y23" i="1"/>
  <c r="X23" i="1"/>
  <c r="X675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75" i="1" s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7" i="1"/>
  <c r="Y180" i="1"/>
  <c r="Y186" i="1"/>
  <c r="Y192" i="1"/>
  <c r="Y202" i="1"/>
  <c r="Y209" i="1"/>
  <c r="Y213" i="1"/>
  <c r="Y225" i="1"/>
  <c r="Y239" i="1"/>
  <c r="Y248" i="1"/>
  <c r="K681" i="1"/>
  <c r="Y260" i="1"/>
  <c r="BP251" i="1"/>
  <c r="BN251" i="1"/>
  <c r="BP253" i="1"/>
  <c r="BN253" i="1"/>
  <c r="Z253" i="1"/>
  <c r="BP257" i="1"/>
  <c r="BN257" i="1"/>
  <c r="Z257" i="1"/>
  <c r="BP266" i="1"/>
  <c r="BN266" i="1"/>
  <c r="Z266" i="1"/>
  <c r="BP270" i="1"/>
  <c r="BN270" i="1"/>
  <c r="Z270" i="1"/>
  <c r="H9" i="1"/>
  <c r="B681" i="1"/>
  <c r="X672" i="1"/>
  <c r="X673" i="1"/>
  <c r="Y24" i="1"/>
  <c r="Z27" i="1"/>
  <c r="Z34" i="1" s="1"/>
  <c r="BN27" i="1"/>
  <c r="Y672" i="1" s="1"/>
  <c r="Y674" i="1" s="1"/>
  <c r="Z32" i="1"/>
  <c r="BN32" i="1"/>
  <c r="C681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73" i="1" s="1"/>
  <c r="D681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81" i="1"/>
  <c r="Z154" i="1"/>
  <c r="Z156" i="1" s="1"/>
  <c r="BN154" i="1"/>
  <c r="Y157" i="1"/>
  <c r="Z160" i="1"/>
  <c r="Z161" i="1" s="1"/>
  <c r="BN160" i="1"/>
  <c r="Z165" i="1"/>
  <c r="Z167" i="1" s="1"/>
  <c r="BN165" i="1"/>
  <c r="H681" i="1"/>
  <c r="Y173" i="1"/>
  <c r="Z176" i="1"/>
  <c r="Z180" i="1" s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81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Z247" i="1" s="1"/>
  <c r="BN241" i="1"/>
  <c r="BP241" i="1"/>
  <c r="Z244" i="1"/>
  <c r="BN244" i="1"/>
  <c r="Z246" i="1"/>
  <c r="BN246" i="1"/>
  <c r="Z251" i="1"/>
  <c r="BP255" i="1"/>
  <c r="BN255" i="1"/>
  <c r="Z255" i="1"/>
  <c r="Y259" i="1"/>
  <c r="BP264" i="1"/>
  <c r="BN264" i="1"/>
  <c r="Z264" i="1"/>
  <c r="BP268" i="1"/>
  <c r="BN268" i="1"/>
  <c r="Z268" i="1"/>
  <c r="Z272" i="1" s="1"/>
  <c r="Y272" i="1"/>
  <c r="L681" i="1"/>
  <c r="Y273" i="1"/>
  <c r="M681" i="1"/>
  <c r="Z281" i="1"/>
  <c r="Z290" i="1" s="1"/>
  <c r="BN281" i="1"/>
  <c r="BP281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Z302" i="1" s="1"/>
  <c r="BN299" i="1"/>
  <c r="BP299" i="1"/>
  <c r="Z301" i="1"/>
  <c r="BN301" i="1"/>
  <c r="Y302" i="1"/>
  <c r="Z306" i="1"/>
  <c r="Z312" i="1" s="1"/>
  <c r="BN306" i="1"/>
  <c r="BP306" i="1"/>
  <c r="Z308" i="1"/>
  <c r="BN308" i="1"/>
  <c r="Z310" i="1"/>
  <c r="BN310" i="1"/>
  <c r="Y313" i="1"/>
  <c r="Y318" i="1"/>
  <c r="S681" i="1"/>
  <c r="Y331" i="1"/>
  <c r="Z338" i="1"/>
  <c r="Z339" i="1" s="1"/>
  <c r="BN338" i="1"/>
  <c r="BP338" i="1"/>
  <c r="Z343" i="1"/>
  <c r="Z344" i="1" s="1"/>
  <c r="BN343" i="1"/>
  <c r="BP343" i="1"/>
  <c r="Y344" i="1"/>
  <c r="Z347" i="1"/>
  <c r="Z349" i="1" s="1"/>
  <c r="BN347" i="1"/>
  <c r="BP347" i="1"/>
  <c r="Y350" i="1"/>
  <c r="U681" i="1"/>
  <c r="Z358" i="1"/>
  <c r="Z365" i="1" s="1"/>
  <c r="BN358" i="1"/>
  <c r="BP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Z388" i="1" s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Z401" i="1" s="1"/>
  <c r="BN399" i="1"/>
  <c r="BP399" i="1"/>
  <c r="V681" i="1"/>
  <c r="Y407" i="1"/>
  <c r="Z410" i="1"/>
  <c r="Z412" i="1" s="1"/>
  <c r="BN410" i="1"/>
  <c r="BP410" i="1"/>
  <c r="W681" i="1"/>
  <c r="Y428" i="1"/>
  <c r="Z418" i="1"/>
  <c r="Z428" i="1" s="1"/>
  <c r="BN418" i="1"/>
  <c r="BP418" i="1"/>
  <c r="Z420" i="1"/>
  <c r="BN420" i="1"/>
  <c r="Z422" i="1"/>
  <c r="BN422" i="1"/>
  <c r="Z424" i="1"/>
  <c r="BN424" i="1"/>
  <c r="Y438" i="1"/>
  <c r="BP436" i="1"/>
  <c r="BN436" i="1"/>
  <c r="Z436" i="1"/>
  <c r="Y296" i="1"/>
  <c r="Y303" i="1"/>
  <c r="Y312" i="1"/>
  <c r="Y345" i="1"/>
  <c r="BP427" i="1"/>
  <c r="BN427" i="1"/>
  <c r="Z427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Y455" i="1"/>
  <c r="Y459" i="1"/>
  <c r="Y467" i="1"/>
  <c r="Y472" i="1"/>
  <c r="Y478" i="1"/>
  <c r="Y501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3" i="1"/>
  <c r="Z501" i="1" s="1"/>
  <c r="BN483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81" i="1"/>
  <c r="Y517" i="1"/>
  <c r="Z519" i="1"/>
  <c r="Z524" i="1" s="1"/>
  <c r="BN519" i="1"/>
  <c r="BP519" i="1"/>
  <c r="Z522" i="1"/>
  <c r="BN522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Z587" i="1" s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593" i="1" l="1"/>
  <c r="Z571" i="1"/>
  <c r="Z651" i="1"/>
  <c r="Z633" i="1"/>
  <c r="Z563" i="1"/>
  <c r="Z467" i="1"/>
  <c r="Z616" i="1"/>
  <c r="Z438" i="1"/>
  <c r="Z372" i="1"/>
  <c r="Z259" i="1"/>
  <c r="Z238" i="1"/>
  <c r="Z202" i="1"/>
  <c r="Z118" i="1"/>
  <c r="Z109" i="1"/>
  <c r="Z87" i="1"/>
  <c r="Z676" i="1" s="1"/>
  <c r="Y671" i="1"/>
  <c r="X674" i="1"/>
</calcChain>
</file>

<file path=xl/sharedStrings.xml><?xml version="1.0" encoding="utf-8"?>
<sst xmlns="http://schemas.openxmlformats.org/spreadsheetml/2006/main" count="3197" uniqueCount="1103">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</sst>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62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2" t="s">
        <v>9</v>
      </c>
      <c r="G5" s="835"/>
      <c r="H5" s="889"/>
      <c r="I5" s="1104"/>
      <c r="J5" s="1104"/>
      <c r="K5" s="1104"/>
      <c r="L5" s="1104"/>
      <c r="M5" s="890"/>
      <c r="N5" s="58"/>
      <c r="P5" s="24" t="s">
        <v>10</v>
      </c>
      <c r="Q5" s="1200">
        <v>45662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5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015" t="s">
        <v>16</v>
      </c>
      <c r="U6" s="873"/>
      <c r="V6" s="1090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1"/>
      <c r="W7" s="1092"/>
      <c r="AB7" s="51"/>
      <c r="AC7" s="51"/>
      <c r="AD7" s="51"/>
      <c r="AE7" s="51"/>
    </row>
    <row r="8" spans="1:32" s="783" customFormat="1" ht="25.5" customHeight="1" x14ac:dyDescent="0.2">
      <c r="A8" s="1232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1010">
        <v>0.375</v>
      </c>
      <c r="R8" s="855"/>
      <c r="T8" s="809"/>
      <c r="U8" s="873"/>
      <c r="V8" s="1091"/>
      <c r="W8" s="1092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1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3"/>
      <c r="R10" s="1014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3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3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8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1" t="s">
        <v>51</v>
      </c>
      <c r="V17" s="835"/>
      <c r="W17" s="837" t="s">
        <v>52</v>
      </c>
      <c r="X17" s="837" t="s">
        <v>53</v>
      </c>
      <c r="Y17" s="1229" t="s">
        <v>54</v>
      </c>
      <c r="Z17" s="1101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77"/>
      <c r="AF17" s="1178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30"/>
      <c r="Z18" s="1102"/>
      <c r="AA18" s="1080"/>
      <c r="AB18" s="1080"/>
      <c r="AC18" s="1080"/>
      <c r="AD18" s="1179"/>
      <c r="AE18" s="1180"/>
      <c r="AF18" s="1181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0</v>
      </c>
      <c r="Y50" s="79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0</v>
      </c>
      <c r="Y53" s="791">
        <f>IFERROR(Y47/H47,"0")+IFERROR(Y48/H48,"0")+IFERROR(Y49/H49,"0")+IFERROR(Y50/H50,"0")+IFERROR(Y51/H51,"0")+IFERROR(Y52/H52,"0")</f>
        <v>0</v>
      </c>
      <c r="Z53" s="791">
        <f>IFERROR(IF(Z47="",0,Z47),"0")+IFERROR(IF(Z48="",0,Z48),"0")+IFERROR(IF(Z49="",0,Z49),"0")+IFERROR(IF(Z50="",0,Z50),"0")+IFERROR(IF(Z51="",0,Z51),"0")+IFERROR(IF(Z52="",0,Z52),"0")</f>
        <v>0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0</v>
      </c>
      <c r="Y54" s="791">
        <f>IFERROR(SUM(Y47:Y52),"0")</f>
        <v>0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270</v>
      </c>
      <c r="Y70" s="790">
        <f t="shared" si="11"/>
        <v>270</v>
      </c>
      <c r="Z70" s="36">
        <f>IFERROR(IF(Y70=0,"",ROUNDUP(Y70/H70,0)*0.00902),"")</f>
        <v>0.54120000000000001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282.60000000000002</v>
      </c>
      <c r="BN70" s="64">
        <f t="shared" si="13"/>
        <v>282.60000000000002</v>
      </c>
      <c r="BO70" s="64">
        <f t="shared" si="14"/>
        <v>0.45454545454545459</v>
      </c>
      <c r="BP70" s="64">
        <f t="shared" si="15"/>
        <v>0.45454545454545459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60</v>
      </c>
      <c r="Y71" s="791">
        <f>IFERROR(Y62/H62,"0")+IFERROR(Y63/H63,"0")+IFERROR(Y64/H64,"0")+IFERROR(Y65/H65,"0")+IFERROR(Y66/H66,"0")+IFERROR(Y67/H67,"0")+IFERROR(Y68/H68,"0")+IFERROR(Y69/H69,"0")+IFERROR(Y70/H70,"0")</f>
        <v>60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0.54120000000000001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270</v>
      </c>
      <c r="Y72" s="791">
        <f>IFERROR(SUM(Y62:Y70),"0")</f>
        <v>270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0</v>
      </c>
      <c r="Y77" s="79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0</v>
      </c>
      <c r="Y78" s="791">
        <f>IFERROR(Y74/H74,"0")+IFERROR(Y75/H75,"0")+IFERROR(Y76/H76,"0")+IFERROR(Y77/H77,"0")</f>
        <v>0</v>
      </c>
      <c r="Z78" s="791">
        <f>IFERROR(IF(Z74="",0,Z74),"0")+IFERROR(IF(Z75="",0,Z75),"0")+IFERROR(IF(Z76="",0,Z76),"0")+IFERROR(IF(Z77="",0,Z77),"0")</f>
        <v>0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0</v>
      </c>
      <c r="Y79" s="791">
        <f>IFERROR(SUM(Y74:Y77),"0")</f>
        <v>0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21</v>
      </c>
      <c r="Y84" s="790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21</v>
      </c>
      <c r="Y86" s="790">
        <f t="shared" si="16"/>
        <v>21.6</v>
      </c>
      <c r="Z86" s="36">
        <f>IFERROR(IF(Y86=0,"",ROUNDUP(Y86/H86,0)*0.00502),"")</f>
        <v>6.0240000000000002E-2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22.166666666666664</v>
      </c>
      <c r="BN86" s="64">
        <f t="shared" si="18"/>
        <v>22.8</v>
      </c>
      <c r="BO86" s="64">
        <f t="shared" si="19"/>
        <v>4.9857549857549859E-2</v>
      </c>
      <c r="BP86" s="64">
        <f t="shared" si="20"/>
        <v>5.1282051282051287E-2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28.333333333333329</v>
      </c>
      <c r="Y87" s="791">
        <f>IFERROR(Y81/H81,"0")+IFERROR(Y82/H82,"0")+IFERROR(Y83/H83,"0")+IFERROR(Y84/H84,"0")+IFERROR(Y85/H85,"0")+IFERROR(Y86/H86,"0")</f>
        <v>29</v>
      </c>
      <c r="Z87" s="791">
        <f>IFERROR(IF(Z81="",0,Z81),"0")+IFERROR(IF(Z82="",0,Z82),"0")+IFERROR(IF(Z83="",0,Z83),"0")+IFERROR(IF(Z84="",0,Z84),"0")+IFERROR(IF(Z85="",0,Z85),"0")+IFERROR(IF(Z86="",0,Z86),"0")</f>
        <v>0.14557999999999999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51</v>
      </c>
      <c r="Y88" s="791">
        <f>IFERROR(SUM(Y81:Y86),"0")</f>
        <v>52.2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customHeight="1" x14ac:dyDescent="0.25">
      <c r="A104" s="839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200</v>
      </c>
      <c r="Y106" s="790">
        <f>IFERROR(IF(X106="",0,CEILING((X106/$H106),1)*$H106),"")</f>
        <v>205.20000000000002</v>
      </c>
      <c r="Z106" s="36">
        <f>IFERROR(IF(Y106=0,"",ROUNDUP(Y106/H106,0)*0.02175),"")</f>
        <v>0.41324999999999995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208.88888888888889</v>
      </c>
      <c r="BN106" s="64">
        <f>IFERROR(Y106*I106/H106,"0")</f>
        <v>214.32</v>
      </c>
      <c r="BO106" s="64">
        <f>IFERROR(1/J106*(X106/H106),"0")</f>
        <v>0.3306878306878307</v>
      </c>
      <c r="BP106" s="64">
        <f>IFERROR(1/J106*(Y106/H106),"0")</f>
        <v>0.33928571428571425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0</v>
      </c>
      <c r="Y108" s="79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18.518518518518519</v>
      </c>
      <c r="Y109" s="791">
        <f>IFERROR(Y106/H106,"0")+IFERROR(Y107/H107,"0")+IFERROR(Y108/H108,"0")</f>
        <v>19</v>
      </c>
      <c r="Z109" s="791">
        <f>IFERROR(IF(Z106="",0,Z106),"0")+IFERROR(IF(Z107="",0,Z107),"0")+IFERROR(IF(Z108="",0,Z108),"0")</f>
        <v>0.41324999999999995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200</v>
      </c>
      <c r="Y110" s="791">
        <f>IFERROR(SUM(Y106:Y108),"0")</f>
        <v>205.20000000000002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0</v>
      </c>
      <c r="Y113" s="790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0</v>
      </c>
      <c r="Y114" s="79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237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0</v>
      </c>
      <c r="Y118" s="791">
        <f>IFERROR(Y112/H112,"0")+IFERROR(Y113/H113,"0")+IFERROR(Y114/H114,"0")+IFERROR(Y115/H115,"0")+IFERROR(Y116/H116,"0")+IFERROR(Y117/H117,"0")</f>
        <v>0</v>
      </c>
      <c r="Z118" s="791">
        <f>IFERROR(IF(Z112="",0,Z112),"0")+IFERROR(IF(Z113="",0,Z113),"0")+IFERROR(IF(Z114="",0,Z114),"0")+IFERROR(IF(Z115="",0,Z115),"0")+IFERROR(IF(Z116="",0,Z116),"0")+IFERROR(IF(Z117="",0,Z117),"0")</f>
        <v>0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0</v>
      </c>
      <c r="Y119" s="791">
        <f>IFERROR(SUM(Y112:Y117),"0")</f>
        <v>0</v>
      </c>
      <c r="Z119" s="37"/>
      <c r="AA119" s="792"/>
      <c r="AB119" s="792"/>
      <c r="AC119" s="792"/>
    </row>
    <row r="120" spans="1:68" ht="16.5" customHeight="1" x14ac:dyDescent="0.25">
      <c r="A120" s="839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0</v>
      </c>
      <c r="Y123" s="790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0</v>
      </c>
      <c r="Y125" s="79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0</v>
      </c>
      <c r="Y127" s="791">
        <f>IFERROR(Y122/H122,"0")+IFERROR(Y123/H123,"0")+IFERROR(Y124/H124,"0")+IFERROR(Y125/H125,"0")+IFERROR(Y126/H126,"0")</f>
        <v>0</v>
      </c>
      <c r="Z127" s="791">
        <f>IFERROR(IF(Z122="",0,Z122),"0")+IFERROR(IF(Z123="",0,Z123),"0")+IFERROR(IF(Z124="",0,Z124),"0")+IFERROR(IF(Z125="",0,Z125),"0")+IFERROR(IF(Z126="",0,Z126),"0")</f>
        <v>0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0</v>
      </c>
      <c r="Y128" s="791">
        <f>IFERROR(SUM(Y122:Y126),"0")</f>
        <v>0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0</v>
      </c>
      <c r="Y138" s="790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270</v>
      </c>
      <c r="Y141" s="790">
        <f t="shared" si="31"/>
        <v>270</v>
      </c>
      <c r="Z141" s="36">
        <f>IFERROR(IF(Y141=0,"",ROUNDUP(Y141/H141,0)*0.00651),"")</f>
        <v>0.65100000000000002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295.2</v>
      </c>
      <c r="BN141" s="64">
        <f t="shared" si="33"/>
        <v>295.2</v>
      </c>
      <c r="BO141" s="64">
        <f t="shared" si="34"/>
        <v>0.5494505494505495</v>
      </c>
      <c r="BP141" s="64">
        <f t="shared" si="35"/>
        <v>0.5494505494505495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0</v>
      </c>
      <c r="Y142" s="79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100</v>
      </c>
      <c r="Y144" s="791">
        <f>IFERROR(Y137/H137,"0")+IFERROR(Y138/H138,"0")+IFERROR(Y139/H139,"0")+IFERROR(Y140/H140,"0")+IFERROR(Y141/H141,"0")+IFERROR(Y142/H142,"0")+IFERROR(Y143/H143,"0")</f>
        <v>100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0.65100000000000002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270</v>
      </c>
      <c r="Y145" s="791">
        <f>IFERROR(SUM(Y137:Y143),"0")</f>
        <v>270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0</v>
      </c>
      <c r="Y148" s="79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0</v>
      </c>
      <c r="Y149" s="791">
        <f>IFERROR(Y147/H147,"0")+IFERROR(Y148/H148,"0")</f>
        <v>0</v>
      </c>
      <c r="Z149" s="791">
        <f>IFERROR(IF(Z147="",0,Z147),"0")+IFERROR(IF(Z148="",0,Z148),"0")</f>
        <v>0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0</v>
      </c>
      <c r="Y150" s="791">
        <f>IFERROR(SUM(Y147:Y148),"0")</f>
        <v>0</v>
      </c>
      <c r="Z150" s="37"/>
      <c r="AA150" s="792"/>
      <c r="AB150" s="792"/>
      <c r="AC150" s="792"/>
    </row>
    <row r="151" spans="1:68" ht="16.5" customHeight="1" x14ac:dyDescent="0.25">
      <c r="A151" s="839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32" t="s">
        <v>286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60</v>
      </c>
      <c r="Y155" s="790">
        <f>IFERROR(IF(X155="",0,CEILING((X155/$H155),1)*$H155),"")</f>
        <v>60.800000000000004</v>
      </c>
      <c r="Z155" s="36">
        <f>IFERROR(IF(Y155=0,"",ROUNDUP(Y155/H155,0)*0.00651),"")</f>
        <v>0.12369000000000001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63.374999999999993</v>
      </c>
      <c r="BN155" s="64">
        <f>IFERROR(Y155*I155/H155,"0")</f>
        <v>64.22</v>
      </c>
      <c r="BO155" s="64">
        <f>IFERROR(1/J155*(X155/H155),"0")</f>
        <v>0.10302197802197803</v>
      </c>
      <c r="BP155" s="64">
        <f>IFERROR(1/J155*(Y155/H155),"0")</f>
        <v>0.1043956043956044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18.75</v>
      </c>
      <c r="Y156" s="791">
        <f>IFERROR(Y153/H153,"0")+IFERROR(Y154/H154,"0")+IFERROR(Y155/H155,"0")</f>
        <v>19</v>
      </c>
      <c r="Z156" s="791">
        <f>IFERROR(IF(Z153="",0,Z153),"0")+IFERROR(IF(Z154="",0,Z154),"0")+IFERROR(IF(Z155="",0,Z155),"0")</f>
        <v>0.12369000000000001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60</v>
      </c>
      <c r="Y157" s="791">
        <f>IFERROR(SUM(Y153:Y155),"0")</f>
        <v>60.800000000000004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62.999999999999993</v>
      </c>
      <c r="Y159" s="790">
        <f>IFERROR(IF(X159="",0,CEILING((X159/$H159),1)*$H159),"")</f>
        <v>64.399999999999991</v>
      </c>
      <c r="Z159" s="36">
        <f>IFERROR(IF(Y159=0,"",ROUNDUP(Y159/H159,0)*0.00651),"")</f>
        <v>0.14973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69.03</v>
      </c>
      <c r="BN159" s="64">
        <f>IFERROR(Y159*I159/H159,"0")</f>
        <v>70.563999999999993</v>
      </c>
      <c r="BO159" s="64">
        <f>IFERROR(1/J159*(X159/H159),"0")</f>
        <v>0.12362637362637363</v>
      </c>
      <c r="BP159" s="64">
        <f>IFERROR(1/J159*(Y159/H159),"0")</f>
        <v>0.1263736263736264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22.5</v>
      </c>
      <c r="Y161" s="791">
        <f>IFERROR(Y159/H159,"0")+IFERROR(Y160/H160,"0")</f>
        <v>23</v>
      </c>
      <c r="Z161" s="791">
        <f>IFERROR(IF(Z159="",0,Z159),"0")+IFERROR(IF(Z160="",0,Z160),"0")</f>
        <v>0.14973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62.999999999999993</v>
      </c>
      <c r="Y162" s="791">
        <f>IFERROR(SUM(Y159:Y160),"0")</f>
        <v>64.399999999999991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118" t="s">
        <v>298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66</v>
      </c>
      <c r="Y166" s="790">
        <f>IFERROR(IF(X166="",0,CEILING((X166/$H166),1)*$H166),"")</f>
        <v>66</v>
      </c>
      <c r="Z166" s="36">
        <f>IFERROR(IF(Y166=0,"",ROUNDUP(Y166/H166,0)*0.00651),"")</f>
        <v>0.16275000000000001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72.699999999999989</v>
      </c>
      <c r="BN166" s="64">
        <f>IFERROR(Y166*I166/H166,"0")</f>
        <v>72.699999999999989</v>
      </c>
      <c r="BO166" s="64">
        <f>IFERROR(1/J166*(X166/H166),"0")</f>
        <v>0.13736263736263737</v>
      </c>
      <c r="BP166" s="64">
        <f>IFERROR(1/J166*(Y166/H166),"0")</f>
        <v>0.13736263736263737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25</v>
      </c>
      <c r="Y167" s="791">
        <f>IFERROR(Y164/H164,"0")+IFERROR(Y165/H165,"0")+IFERROR(Y166/H166,"0")</f>
        <v>25</v>
      </c>
      <c r="Z167" s="791">
        <f>IFERROR(IF(Z164="",0,Z164),"0")+IFERROR(IF(Z165="",0,Z165),"0")+IFERROR(IF(Z166="",0,Z166),"0")</f>
        <v>0.16275000000000001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66</v>
      </c>
      <c r="Y168" s="791">
        <f>IFERROR(SUM(Y164:Y166),"0")</f>
        <v>66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324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0</v>
      </c>
      <c r="Y194" s="790">
        <f t="shared" ref="Y194:Y201" si="36">IFERROR(IF(X194="",0,CEILING((X194/$H194),1)*$H194),"")</f>
        <v>0</v>
      </c>
      <c r="Z194" s="36" t="str">
        <f>IFERROR(IF(Y194=0,"",ROUNDUP(Y194/H194,0)*0.00902),"")</f>
        <v/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20</v>
      </c>
      <c r="Y195" s="790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21.285714285714281</v>
      </c>
      <c r="BN195" s="64">
        <f t="shared" si="38"/>
        <v>22.349999999999998</v>
      </c>
      <c r="BO195" s="64">
        <f t="shared" si="39"/>
        <v>3.6075036075036072E-2</v>
      </c>
      <c r="BP195" s="64">
        <f t="shared" si="40"/>
        <v>3.787878787878788E-2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50</v>
      </c>
      <c r="Y196" s="790">
        <f t="shared" si="36"/>
        <v>50.400000000000006</v>
      </c>
      <c r="Z196" s="36">
        <f>IFERROR(IF(Y196=0,"",ROUNDUP(Y196/H196,0)*0.00902),"")</f>
        <v>0.10824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52.5</v>
      </c>
      <c r="BN196" s="64">
        <f t="shared" si="38"/>
        <v>52.920000000000009</v>
      </c>
      <c r="BO196" s="64">
        <f t="shared" si="39"/>
        <v>9.0187590187590191E-2</v>
      </c>
      <c r="BP196" s="64">
        <f t="shared" si="40"/>
        <v>9.0909090909090912E-2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87.5</v>
      </c>
      <c r="Y197" s="790">
        <f t="shared" si="36"/>
        <v>88.2</v>
      </c>
      <c r="Z197" s="36">
        <f>IFERROR(IF(Y197=0,"",ROUNDUP(Y197/H197,0)*0.00502),"")</f>
        <v>0.21084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92.916666666666657</v>
      </c>
      <c r="BN197" s="64">
        <f t="shared" si="38"/>
        <v>93.66</v>
      </c>
      <c r="BO197" s="64">
        <f t="shared" si="39"/>
        <v>0.17806267806267806</v>
      </c>
      <c r="BP197" s="64">
        <f t="shared" si="40"/>
        <v>0.17948717948717952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35</v>
      </c>
      <c r="Y198" s="790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37.166666666666664</v>
      </c>
      <c r="BN198" s="64">
        <f t="shared" si="38"/>
        <v>37.910000000000004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75</v>
      </c>
      <c r="Y202" s="791">
        <f>IFERROR(Y194/H194,"0")+IFERROR(Y195/H195,"0")+IFERROR(Y196/H196,"0")+IFERROR(Y197/H197,"0")+IFERROR(Y198/H198,"0")+IFERROR(Y199/H199,"0")+IFERROR(Y200/H200,"0")+IFERROR(Y201/H201,"0")</f>
        <v>76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0.44952000000000003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192.5</v>
      </c>
      <c r="Y203" s="791">
        <f>IFERROR(SUM(Y194:Y201),"0")</f>
        <v>195.3</v>
      </c>
      <c r="Z203" s="37"/>
      <c r="AA203" s="792"/>
      <c r="AB203" s="792"/>
      <c r="AC203" s="792"/>
    </row>
    <row r="204" spans="1:68" ht="16.5" customHeight="1" x14ac:dyDescent="0.25">
      <c r="A204" s="839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0</v>
      </c>
      <c r="Y216" s="790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0</v>
      </c>
      <c r="Y217" s="79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0</v>
      </c>
      <c r="Y219" s="790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30</v>
      </c>
      <c r="Y221" s="790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31.666666666666664</v>
      </c>
      <c r="BN221" s="64">
        <f t="shared" si="43"/>
        <v>32.299999999999997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30</v>
      </c>
      <c r="Y222" s="790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30</v>
      </c>
      <c r="Y223" s="790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31.666666666666664</v>
      </c>
      <c r="BN223" s="64">
        <f t="shared" si="43"/>
        <v>32.299999999999997</v>
      </c>
      <c r="BO223" s="64">
        <f t="shared" si="44"/>
        <v>7.122507122507124E-2</v>
      </c>
      <c r="BP223" s="64">
        <f t="shared" si="45"/>
        <v>7.2649572649572655E-2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91.666666666666671</v>
      </c>
      <c r="Y224" s="791">
        <f>IFERROR(Y216/H216,"0")+IFERROR(Y217/H217,"0")+IFERROR(Y218/H218,"0")+IFERROR(Y219/H219,"0")+IFERROR(Y220/H220,"0")+IFERROR(Y221/H221,"0")+IFERROR(Y222/H222,"0")+IFERROR(Y223/H223,"0")</f>
        <v>93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0.46685999999999994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165</v>
      </c>
      <c r="Y225" s="791">
        <f>IFERROR(SUM(Y216:Y223),"0")</f>
        <v>167.4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0</v>
      </c>
      <c r="Y231" s="790">
        <f t="shared" si="46"/>
        <v>0</v>
      </c>
      <c r="Z231" s="36" t="str">
        <f t="shared" ref="Z231:Z237" si="51">IFERROR(IF(Y231=0,"",ROUNDUP(Y231/H231,0)*0.00651),"")</f>
        <v/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0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120</v>
      </c>
      <c r="Y236" s="790">
        <f t="shared" si="46"/>
        <v>120</v>
      </c>
      <c r="Z236" s="36">
        <f t="shared" si="51"/>
        <v>0.32550000000000001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132.60000000000002</v>
      </c>
      <c r="BN236" s="64">
        <f t="shared" si="48"/>
        <v>132.60000000000002</v>
      </c>
      <c r="BO236" s="64">
        <f t="shared" si="49"/>
        <v>0.27472527472527475</v>
      </c>
      <c r="BP236" s="64">
        <f t="shared" si="50"/>
        <v>0.27472527472527475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0</v>
      </c>
      <c r="Y237" s="790">
        <f t="shared" si="46"/>
        <v>0</v>
      </c>
      <c r="Z237" s="36" t="str">
        <f t="shared" si="51"/>
        <v/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50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50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0.32550000000000001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120</v>
      </c>
      <c r="Y239" s="791">
        <f>IFERROR(SUM(Y227:Y237),"0")</f>
        <v>120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68</v>
      </c>
      <c r="Y245" s="790">
        <f t="shared" si="52"/>
        <v>69.599999999999994</v>
      </c>
      <c r="Z245" s="36">
        <f>IFERROR(IF(Y245=0,"",ROUNDUP(Y245/H245,0)*0.00651),"")</f>
        <v>0.18879000000000001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75.140000000000015</v>
      </c>
      <c r="BN245" s="64">
        <f t="shared" si="54"/>
        <v>76.908000000000001</v>
      </c>
      <c r="BO245" s="64">
        <f t="shared" si="55"/>
        <v>0.15567765567765571</v>
      </c>
      <c r="BP245" s="64">
        <f t="shared" si="56"/>
        <v>0.15934065934065936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68</v>
      </c>
      <c r="Y246" s="790">
        <f t="shared" si="52"/>
        <v>69.599999999999994</v>
      </c>
      <c r="Z246" s="36">
        <f>IFERROR(IF(Y246=0,"",ROUNDUP(Y246/H246,0)*0.00651),"")</f>
        <v>0.18879000000000001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75.140000000000015</v>
      </c>
      <c r="BN246" s="64">
        <f t="shared" si="54"/>
        <v>76.908000000000001</v>
      </c>
      <c r="BO246" s="64">
        <f t="shared" si="55"/>
        <v>0.15567765567765571</v>
      </c>
      <c r="BP246" s="64">
        <f t="shared" si="56"/>
        <v>0.15934065934065936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56.666666666666671</v>
      </c>
      <c r="Y247" s="791">
        <f>IFERROR(Y241/H241,"0")+IFERROR(Y242/H242,"0")+IFERROR(Y243/H243,"0")+IFERROR(Y244/H244,"0")+IFERROR(Y245/H245,"0")+IFERROR(Y246/H246,"0")</f>
        <v>58</v>
      </c>
      <c r="Z247" s="791">
        <f>IFERROR(IF(Z241="",0,Z241),"0")+IFERROR(IF(Z242="",0,Z242),"0")+IFERROR(IF(Z243="",0,Z243),"0")+IFERROR(IF(Z244="",0,Z244),"0")+IFERROR(IF(Z245="",0,Z245),"0")+IFERROR(IF(Z246="",0,Z246),"0")</f>
        <v>0.37758000000000003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136</v>
      </c>
      <c r="Y248" s="791">
        <f>IFERROR(SUM(Y241:Y246),"0")</f>
        <v>139.19999999999999</v>
      </c>
      <c r="Z248" s="37"/>
      <c r="AA248" s="792"/>
      <c r="AB248" s="792"/>
      <c r="AC248" s="792"/>
    </row>
    <row r="249" spans="1:68" ht="16.5" customHeight="1" x14ac:dyDescent="0.25">
      <c r="A249" s="839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0</v>
      </c>
      <c r="Y268" s="79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80</v>
      </c>
      <c r="Y271" s="790">
        <f t="shared" si="62"/>
        <v>80</v>
      </c>
      <c r="Z271" s="36">
        <f>IFERROR(IF(Y271=0,"",ROUNDUP(Y271/H271,0)*0.00902),"")</f>
        <v>0.1804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84.2</v>
      </c>
      <c r="BN271" s="64">
        <f t="shared" si="64"/>
        <v>84.2</v>
      </c>
      <c r="BO271" s="64">
        <f t="shared" si="65"/>
        <v>0.15151515151515152</v>
      </c>
      <c r="BP271" s="64">
        <f t="shared" si="66"/>
        <v>0.15151515151515152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28.620689655172413</v>
      </c>
      <c r="Y272" s="791">
        <f>IFERROR(Y263/H263,"0")+IFERROR(Y264/H264,"0")+IFERROR(Y265/H265,"0")+IFERROR(Y266/H266,"0")+IFERROR(Y267/H267,"0")+IFERROR(Y268/H268,"0")+IFERROR(Y269/H269,"0")+IFERROR(Y270/H270,"0")+IFERROR(Y271/H271,"0")</f>
        <v>29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0.37614999999999998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180</v>
      </c>
      <c r="Y273" s="791">
        <f>IFERROR(SUM(Y263:Y271),"0")</f>
        <v>184.39999999999998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100</v>
      </c>
      <c r="Y309" s="790">
        <f t="shared" si="72"/>
        <v>100.8</v>
      </c>
      <c r="Z309" s="36">
        <f>IFERROR(IF(Y309=0,"",ROUNDUP(Y309/H309,0)*0.00651),"")</f>
        <v>0.27342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110.5</v>
      </c>
      <c r="BN309" s="64">
        <f t="shared" si="74"/>
        <v>111.384</v>
      </c>
      <c r="BO309" s="64">
        <f t="shared" si="75"/>
        <v>0.22893772893772898</v>
      </c>
      <c r="BP309" s="64">
        <f t="shared" si="76"/>
        <v>0.23076923076923078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280</v>
      </c>
      <c r="Y310" s="790">
        <f t="shared" si="72"/>
        <v>280.8</v>
      </c>
      <c r="Z310" s="36">
        <f>IFERROR(IF(Y310=0,"",ROUNDUP(Y310/H310,0)*0.00651),"")</f>
        <v>0.76167000000000007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301</v>
      </c>
      <c r="BN310" s="64">
        <f t="shared" si="74"/>
        <v>301.86</v>
      </c>
      <c r="BO310" s="64">
        <f t="shared" si="75"/>
        <v>0.64102564102564108</v>
      </c>
      <c r="BP310" s="64">
        <f t="shared" si="76"/>
        <v>0.64285714285714302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158.33333333333334</v>
      </c>
      <c r="Y312" s="791">
        <f>IFERROR(Y306/H306,"0")+IFERROR(Y307/H307,"0")+IFERROR(Y308/H308,"0")+IFERROR(Y309/H309,"0")+IFERROR(Y310/H310,"0")+IFERROR(Y311/H311,"0")</f>
        <v>159</v>
      </c>
      <c r="Z312" s="791">
        <f>IFERROR(IF(Z306="",0,Z306),"0")+IFERROR(IF(Z307="",0,Z307),"0")+IFERROR(IF(Z308="",0,Z308),"0")+IFERROR(IF(Z309="",0,Z309),"0")+IFERROR(IF(Z310="",0,Z310),"0")+IFERROR(IF(Z311="",0,Z311),"0")</f>
        <v>1.0350900000000001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380</v>
      </c>
      <c r="Y313" s="791">
        <f>IFERROR(SUM(Y306:Y311),"0")</f>
        <v>381.6</v>
      </c>
      <c r="Z313" s="37"/>
      <c r="AA313" s="792"/>
      <c r="AB313" s="792"/>
      <c r="AC313" s="792"/>
    </row>
    <row r="314" spans="1:68" ht="16.5" customHeight="1" x14ac:dyDescent="0.25">
      <c r="A314" s="839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50</v>
      </c>
      <c r="Y384" s="790">
        <f>IFERROR(IF(X384="",0,CEILING((X384/$H384),1)*$H384),"")</f>
        <v>50.400000000000006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53.357142857142861</v>
      </c>
      <c r="BN384" s="64">
        <f>IFERROR(Y384*I384/H384,"0")</f>
        <v>53.784000000000006</v>
      </c>
      <c r="BO384" s="64">
        <f>IFERROR(1/J384*(X384/H384),"0")</f>
        <v>0.10629251700680271</v>
      </c>
      <c r="BP384" s="64">
        <f>IFERROR(1/J384*(Y384/H384),"0")</f>
        <v>0.10714285714285714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150</v>
      </c>
      <c r="Y385" s="790">
        <f>IFERROR(IF(X385="",0,CEILING((X385/$H385),1)*$H385),"")</f>
        <v>156</v>
      </c>
      <c r="Z385" s="36">
        <f>IFERROR(IF(Y385=0,"",ROUNDUP(Y385/H385,0)*0.02175),"")</f>
        <v>0.43499999999999994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160.84615384615387</v>
      </c>
      <c r="BN385" s="64">
        <f>IFERROR(Y385*I385/H385,"0")</f>
        <v>167.28000000000003</v>
      </c>
      <c r="BO385" s="64">
        <f>IFERROR(1/J385*(X385/H385),"0")</f>
        <v>0.34340659340659335</v>
      </c>
      <c r="BP385" s="64">
        <f>IFERROR(1/J385*(Y385/H385),"0")</f>
        <v>0.3571428571428571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16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25.183150183150182</v>
      </c>
      <c r="Y388" s="791">
        <f>IFERROR(Y384/H384,"0")+IFERROR(Y385/H385,"0")+IFERROR(Y386/H386,"0")+IFERROR(Y387/H387,"0")</f>
        <v>26</v>
      </c>
      <c r="Z388" s="791">
        <f>IFERROR(IF(Z384="",0,Z384),"0")+IFERROR(IF(Z385="",0,Z385),"0")+IFERROR(IF(Z386="",0,Z386),"0")+IFERROR(IF(Z387="",0,Z387),"0")</f>
        <v>0.56549999999999989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200</v>
      </c>
      <c r="Y389" s="791">
        <f>IFERROR(SUM(Y384:Y387),"0")</f>
        <v>206.4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0</v>
      </c>
      <c r="Y410" s="79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0</v>
      </c>
      <c r="Y411" s="790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0</v>
      </c>
      <c r="Y412" s="791">
        <f>IFERROR(Y409/H409,"0")+IFERROR(Y410/H410,"0")+IFERROR(Y411/H411,"0")</f>
        <v>0</v>
      </c>
      <c r="Z412" s="791">
        <f>IFERROR(IF(Z409="",0,Z409),"0")+IFERROR(IF(Z410="",0,Z410),"0")+IFERROR(IF(Z411="",0,Z411),"0")</f>
        <v>0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0</v>
      </c>
      <c r="Y413" s="791">
        <f>IFERROR(SUM(Y409:Y411),"0")</f>
        <v>0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0</v>
      </c>
      <c r="Y418" s="790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0</v>
      </c>
      <c r="Y420" s="790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300</v>
      </c>
      <c r="Y421" s="790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0</v>
      </c>
      <c r="Y423" s="790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25</v>
      </c>
      <c r="Y426" s="790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25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0.48009999999999997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325</v>
      </c>
      <c r="Y429" s="791">
        <f>IFERROR(SUM(Y417:Y427),"0")</f>
        <v>325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16</v>
      </c>
      <c r="Y432" s="790">
        <f>IFERROR(IF(X432="",0,CEILING((X432/$H432),1)*$H432),"")</f>
        <v>16</v>
      </c>
      <c r="Z432" s="36">
        <f>IFERROR(IF(Y432=0,"",ROUNDUP(Y432/H432,0)*0.00902),"")</f>
        <v>3.6080000000000001E-2</v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16.84</v>
      </c>
      <c r="BN432" s="64">
        <f>IFERROR(Y432*I432/H432,"0")</f>
        <v>16.84</v>
      </c>
      <c r="BO432" s="64">
        <f>IFERROR(1/J432*(X432/H432),"0")</f>
        <v>3.0303030303030304E-2</v>
      </c>
      <c r="BP432" s="64">
        <f>IFERROR(1/J432*(Y432/H432),"0")</f>
        <v>3.0303030303030304E-2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4</v>
      </c>
      <c r="Y433" s="791">
        <f>IFERROR(Y431/H431,"0")+IFERROR(Y432/H432,"0")</f>
        <v>4</v>
      </c>
      <c r="Z433" s="791">
        <f>IFERROR(IF(Z431="",0,Z431),"0")+IFERROR(IF(Z432="",0,Z432),"0")</f>
        <v>3.6080000000000001E-2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16</v>
      </c>
      <c r="Y434" s="791">
        <f>IFERROR(SUM(Y431:Y432),"0")</f>
        <v>16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5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30</v>
      </c>
      <c r="Y441" s="790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31.880000000000003</v>
      </c>
      <c r="BN441" s="64">
        <f>IFERROR(Y441*I441/H441,"0")</f>
        <v>38.256</v>
      </c>
      <c r="BO441" s="64">
        <f>IFERROR(1/J441*(X441/H441),"0")</f>
        <v>5.9523809523809521E-2</v>
      </c>
      <c r="BP441" s="64">
        <f>IFERROR(1/J441*(Y441/H441),"0")</f>
        <v>7.1428571428571425E-2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3.3333333333333335</v>
      </c>
      <c r="Y442" s="791">
        <f>IFERROR(Y441/H441,"0")</f>
        <v>4</v>
      </c>
      <c r="Z442" s="791">
        <f>IFERROR(IF(Z441="",0,Z441),"0")</f>
        <v>8.6999999999999994E-2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30</v>
      </c>
      <c r="Y443" s="791">
        <f>IFERROR(SUM(Y441:Y441),"0")</f>
        <v>36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20</v>
      </c>
      <c r="Y452" s="790">
        <f t="shared" si="92"/>
        <v>24</v>
      </c>
      <c r="Z452" s="36">
        <f t="shared" si="93"/>
        <v>4.3499999999999997E-2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20.8</v>
      </c>
      <c r="BN452" s="64">
        <f t="shared" si="95"/>
        <v>24.959999999999997</v>
      </c>
      <c r="BO452" s="64">
        <f t="shared" si="96"/>
        <v>2.976190476190476E-2</v>
      </c>
      <c r="BP452" s="64">
        <f t="shared" si="97"/>
        <v>3.5714285714285712E-2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1.6666666666666667</v>
      </c>
      <c r="Y454" s="791">
        <f>IFERROR(Y446/H446,"0")+IFERROR(Y447/H447,"0")+IFERROR(Y448/H448,"0")+IFERROR(Y449/H449,"0")+IFERROR(Y450/H450,"0")+IFERROR(Y451/H451,"0")+IFERROR(Y452/H452,"0")+IFERROR(Y453/H453,"0")</f>
        <v>2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4.3499999999999997E-2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20</v>
      </c>
      <c r="Y455" s="791">
        <f>IFERROR(SUM(Y446:Y453),"0")</f>
        <v>24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7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2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7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30</v>
      </c>
      <c r="Y483" s="790">
        <f t="shared" si="98"/>
        <v>33.6</v>
      </c>
      <c r="Z483" s="36">
        <f>IFERROR(IF(Y483=0,"",ROUNDUP(Y483/H483,0)*0.00902),"")</f>
        <v>7.2160000000000002E-2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31.714285714285715</v>
      </c>
      <c r="BN483" s="64">
        <f t="shared" si="100"/>
        <v>35.520000000000003</v>
      </c>
      <c r="BO483" s="64">
        <f t="shared" si="101"/>
        <v>5.4112554112554112E-2</v>
      </c>
      <c r="BP483" s="64">
        <f t="shared" si="102"/>
        <v>6.0606060606060608E-2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0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1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0</v>
      </c>
      <c r="Y496" s="790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7.1428571428571423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7.2160000000000002E-2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30</v>
      </c>
      <c r="Y502" s="791">
        <f>IFERROR(SUM(Y480:Y500),"0")</f>
        <v>33.6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0</v>
      </c>
      <c r="Y519" s="790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0</v>
      </c>
      <c r="Y523" s="790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0</v>
      </c>
      <c r="Y524" s="791">
        <f>IFERROR(Y519/H519,"0")+IFERROR(Y520/H520,"0")+IFERROR(Y521/H521,"0")+IFERROR(Y522/H522,"0")+IFERROR(Y523/H523,"0")</f>
        <v>0</v>
      </c>
      <c r="Z524" s="791">
        <f>IFERROR(IF(Z519="",0,Z519),"0")+IFERROR(IF(Z520="",0,Z520),"0")+IFERROR(IF(Z521="",0,Z521),"0")+IFERROR(IF(Z522="",0,Z522),"0")+IFERROR(IF(Z523="",0,Z523),"0")</f>
        <v>0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0</v>
      </c>
      <c r="Y525" s="791">
        <f>IFERROR(SUM(Y519:Y523),"0")</f>
        <v>0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19.600000000000001</v>
      </c>
      <c r="Y536" s="790">
        <f t="shared" si="104"/>
        <v>20.16</v>
      </c>
      <c r="Z536" s="36">
        <f>IFERROR(IF(Y536=0,"",ROUNDUP(Y536/H536,0)*0.00502),"")</f>
        <v>6.0240000000000002E-2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29.166666666666668</v>
      </c>
      <c r="BN536" s="64">
        <f t="shared" si="106"/>
        <v>30</v>
      </c>
      <c r="BO536" s="64">
        <f t="shared" si="107"/>
        <v>4.9857549857549865E-2</v>
      </c>
      <c r="BP536" s="64">
        <f t="shared" si="108"/>
        <v>5.1282051282051287E-2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11.666666666666668</v>
      </c>
      <c r="Y538" s="791">
        <f>IFERROR(Y532/H532,"0")+IFERROR(Y533/H533,"0")+IFERROR(Y534/H534,"0")+IFERROR(Y535/H535,"0")+IFERROR(Y536/H536,"0")+IFERROR(Y537/H537,"0")</f>
        <v>12</v>
      </c>
      <c r="Z538" s="791">
        <f>IFERROR(IF(Z532="",0,Z532),"0")+IFERROR(IF(Z533="",0,Z533),"0")+IFERROR(IF(Z534="",0,Z534),"0")+IFERROR(IF(Z535="",0,Z535),"0")+IFERROR(IF(Z536="",0,Z536),"0")+IFERROR(IF(Z537="",0,Z537),"0")</f>
        <v>6.0240000000000002E-2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19.600000000000001</v>
      </c>
      <c r="Y539" s="791">
        <f>IFERROR(SUM(Y532:Y537),"0")</f>
        <v>20.16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0</v>
      </c>
      <c r="Y551" s="790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0</v>
      </c>
      <c r="Y553" s="790">
        <f t="shared" si="109"/>
        <v>0</v>
      </c>
      <c r="Z553" s="36" t="str">
        <f t="shared" si="110"/>
        <v/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0</v>
      </c>
      <c r="Y554" s="790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0</v>
      </c>
      <c r="Y558" s="790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3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0</v>
      </c>
      <c r="Y564" s="791">
        <f>IFERROR(SUM(Y548:Y562),"0")</f>
        <v>0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5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70</v>
      </c>
      <c r="Y575" s="790">
        <f t="shared" si="115"/>
        <v>73.92</v>
      </c>
      <c r="Z575" s="36">
        <f>IFERROR(IF(Y575=0,"",ROUNDUP(Y575/H575,0)*0.01196),"")</f>
        <v>0.16744000000000001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74.772727272727266</v>
      </c>
      <c r="BN575" s="64">
        <f t="shared" si="117"/>
        <v>78.959999999999994</v>
      </c>
      <c r="BO575" s="64">
        <f t="shared" si="118"/>
        <v>0.12747668997668998</v>
      </c>
      <c r="BP575" s="64">
        <f t="shared" si="119"/>
        <v>0.13461538461538464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7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0</v>
      </c>
      <c r="Y577" s="790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0</v>
      </c>
      <c r="Y578" s="790">
        <f t="shared" si="115"/>
        <v>0</v>
      </c>
      <c r="Z578" s="36" t="str">
        <f>IFERROR(IF(Y578=0,"",ROUNDUP(Y578/H578,0)*0.01196),"")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7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42</v>
      </c>
      <c r="Y582" s="790">
        <f t="shared" si="115"/>
        <v>43.2</v>
      </c>
      <c r="Z582" s="36">
        <f>IFERROR(IF(Y582=0,"",ROUNDUP(Y582/H582,0)*0.00902),"")</f>
        <v>0.10824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44.45</v>
      </c>
      <c r="BN582" s="64">
        <f t="shared" si="117"/>
        <v>45.720000000000006</v>
      </c>
      <c r="BO582" s="64">
        <f t="shared" si="118"/>
        <v>8.8383838383838384E-2</v>
      </c>
      <c r="BP582" s="64">
        <f t="shared" si="119"/>
        <v>9.0909090909090912E-2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2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24</v>
      </c>
      <c r="Y585" s="790">
        <f t="shared" si="115"/>
        <v>25.2</v>
      </c>
      <c r="Z585" s="36">
        <f>IFERROR(IF(Y585=0,"",ROUNDUP(Y585/H585,0)*0.00902),"")</f>
        <v>6.3140000000000002E-2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25.4</v>
      </c>
      <c r="BN585" s="64">
        <f t="shared" si="117"/>
        <v>26.669999999999998</v>
      </c>
      <c r="BO585" s="64">
        <f t="shared" si="118"/>
        <v>5.0505050505050504E-2</v>
      </c>
      <c r="BP585" s="64">
        <f t="shared" si="119"/>
        <v>5.3030303030303032E-2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31.590909090909086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33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0.33882000000000001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136</v>
      </c>
      <c r="Y588" s="791">
        <f>IFERROR(SUM(Y574:Y586),"0")</f>
        <v>142.32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30</v>
      </c>
      <c r="Y597" s="790">
        <f>IFERROR(IF(X597="",0,CEILING((X597/$H597),1)*$H597),"")</f>
        <v>31.2</v>
      </c>
      <c r="Z597" s="36">
        <f>IFERROR(IF(Y597=0,"",ROUNDUP(Y597/H597,0)*0.02175),"")</f>
        <v>8.6999999999999994E-2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31.846153846153843</v>
      </c>
      <c r="BN597" s="64">
        <f>IFERROR(Y597*I597/H597,"0")</f>
        <v>33.119999999999997</v>
      </c>
      <c r="BO597" s="64">
        <f>IFERROR(1/J597*(X597/H597),"0")</f>
        <v>6.8681318681318673E-2</v>
      </c>
      <c r="BP597" s="64">
        <f>IFERROR(1/J597*(Y597/H597),"0")</f>
        <v>7.1428571428571425E-2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3.8461538461538463</v>
      </c>
      <c r="Y598" s="791">
        <f>IFERROR(Y596/H596,"0")+IFERROR(Y597/H597,"0")</f>
        <v>4</v>
      </c>
      <c r="Z598" s="791">
        <f>IFERROR(IF(Z596="",0,Z596),"0")+IFERROR(IF(Z597="",0,Z597),"0")</f>
        <v>8.6999999999999994E-2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30</v>
      </c>
      <c r="Y599" s="791">
        <f>IFERROR(SUM(Y596:Y597),"0")</f>
        <v>31.2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89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3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4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4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2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8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3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1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0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2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0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9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4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9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161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5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4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3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4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3000.1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3053.18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3207.0397120312646</v>
      </c>
      <c r="Y672" s="791">
        <f>IFERROR(SUM(BN22:BN668),"0")</f>
        <v>3263.6640000000002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6</v>
      </c>
      <c r="Y673" s="38">
        <f>ROUNDUP(SUM(BP22:BP668),0)</f>
        <v>7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3357.0397120312646</v>
      </c>
      <c r="Y674" s="791">
        <f>GrossWeightTotalR+PalletQtyTotalR*25</f>
        <v>3438.6640000000002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851.58084986533254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863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7.0970500000000012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324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364.20000000000005</v>
      </c>
      <c r="E681" s="46">
        <f>IFERROR(Y106*1,"0")+IFERROR(Y107*1,"0")+IFERROR(Y108*1,"0")+IFERROR(Y112*1,"0")+IFERROR(Y113*1,"0")+IFERROR(Y114*1,"0")+IFERROR(Y115*1,"0")+IFERROR(Y116*1,"0")+IFERROR(Y117*1,"0")</f>
        <v>205.20000000000002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270</v>
      </c>
      <c r="G681" s="46">
        <f>IFERROR(Y153*1,"0")+IFERROR(Y154*1,"0")+IFERROR(Y155*1,"0")+IFERROR(Y159*1,"0")+IFERROR(Y160*1,"0")+IFERROR(Y164*1,"0")+IFERROR(Y165*1,"0")+IFERROR(Y166*1,"0")</f>
        <v>191.2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195.3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426.6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184.39999999999998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381.6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206.4</v>
      </c>
      <c r="V681" s="46">
        <f>IFERROR(Y405*1,"0")+IFERROR(Y409*1,"0")+IFERROR(Y410*1,"0")+IFERROR(Y411*1,"0")</f>
        <v>0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377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24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33.6</v>
      </c>
      <c r="Z681" s="46">
        <f>IFERROR(Y515*1,"0")+IFERROR(Y519*1,"0")+IFERROR(Y520*1,"0")+IFERROR(Y521*1,"0")+IFERROR(Y522*1,"0")+IFERROR(Y523*1,"0")+IFERROR(Y527*1,"0")</f>
        <v>0</v>
      </c>
      <c r="AA681" s="46">
        <f>IFERROR(Y532*1,"0")+IFERROR(Y533*1,"0")+IFERROR(Y534*1,"0")+IFERROR(Y535*1,"0")+IFERROR(Y536*1,"0")+IFERROR(Y537*1,"0")</f>
        <v>20.16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173.51999999999998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