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1B9F3A2-227F-45C8-9C4A-FE94E299B2B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X664" i="1"/>
  <c r="BO663" i="1"/>
  <c r="BM663" i="1"/>
  <c r="Y663" i="1"/>
  <c r="X661" i="1"/>
  <c r="X660" i="1"/>
  <c r="BO659" i="1"/>
  <c r="BM659" i="1"/>
  <c r="Y659" i="1"/>
  <c r="X657" i="1"/>
  <c r="X656" i="1"/>
  <c r="BO655" i="1"/>
  <c r="BM655" i="1"/>
  <c r="Y655" i="1"/>
  <c r="BO654" i="1"/>
  <c r="BM654" i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X603" i="1"/>
  <c r="BO602" i="1"/>
  <c r="BM602" i="1"/>
  <c r="Y602" i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BO574" i="1"/>
  <c r="BM574" i="1"/>
  <c r="Y574" i="1"/>
  <c r="P574" i="1"/>
  <c r="BO573" i="1"/>
  <c r="BM573" i="1"/>
  <c r="Y573" i="1"/>
  <c r="X571" i="1"/>
  <c r="X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P558" i="1" s="1"/>
  <c r="P558" i="1"/>
  <c r="BO557" i="1"/>
  <c r="BM557" i="1"/>
  <c r="Y557" i="1"/>
  <c r="P557" i="1"/>
  <c r="BO556" i="1"/>
  <c r="BM556" i="1"/>
  <c r="Y556" i="1"/>
  <c r="BP556" i="1" s="1"/>
  <c r="BO555" i="1"/>
  <c r="BM555" i="1"/>
  <c r="Y555" i="1"/>
  <c r="BP555" i="1" s="1"/>
  <c r="P555" i="1"/>
  <c r="BO554" i="1"/>
  <c r="BM554" i="1"/>
  <c r="Y554" i="1"/>
  <c r="P554" i="1"/>
  <c r="BO553" i="1"/>
  <c r="BM553" i="1"/>
  <c r="Y553" i="1"/>
  <c r="BP553" i="1" s="1"/>
  <c r="P553" i="1"/>
  <c r="BP552" i="1"/>
  <c r="BO552" i="1"/>
  <c r="BN552" i="1"/>
  <c r="BM552" i="1"/>
  <c r="Z552" i="1"/>
  <c r="Y552" i="1"/>
  <c r="P552" i="1"/>
  <c r="BO551" i="1"/>
  <c r="BM551" i="1"/>
  <c r="Y551" i="1"/>
  <c r="BP551" i="1" s="1"/>
  <c r="P551" i="1"/>
  <c r="BO550" i="1"/>
  <c r="BM550" i="1"/>
  <c r="Y550" i="1"/>
  <c r="P550" i="1"/>
  <c r="BO549" i="1"/>
  <c r="BM549" i="1"/>
  <c r="Y549" i="1"/>
  <c r="BP549" i="1" s="1"/>
  <c r="P549" i="1"/>
  <c r="BO548" i="1"/>
  <c r="BM548" i="1"/>
  <c r="Y548" i="1"/>
  <c r="P548" i="1"/>
  <c r="BO547" i="1"/>
  <c r="BM547" i="1"/>
  <c r="Y547" i="1"/>
  <c r="P547" i="1"/>
  <c r="X543" i="1"/>
  <c r="X542" i="1"/>
  <c r="BO541" i="1"/>
  <c r="BM541" i="1"/>
  <c r="Y541" i="1"/>
  <c r="AB680" i="1" s="1"/>
  <c r="P541" i="1"/>
  <c r="X538" i="1"/>
  <c r="X537" i="1"/>
  <c r="BO536" i="1"/>
  <c r="BM536" i="1"/>
  <c r="Y536" i="1"/>
  <c r="BP536" i="1" s="1"/>
  <c r="BO535" i="1"/>
  <c r="BM535" i="1"/>
  <c r="Y535" i="1"/>
  <c r="BP535" i="1" s="1"/>
  <c r="P535" i="1"/>
  <c r="BO534" i="1"/>
  <c r="BM534" i="1"/>
  <c r="Y534" i="1"/>
  <c r="P534" i="1"/>
  <c r="BO533" i="1"/>
  <c r="BM533" i="1"/>
  <c r="Y533" i="1"/>
  <c r="BP533" i="1" s="1"/>
  <c r="BO532" i="1"/>
  <c r="BM532" i="1"/>
  <c r="Y532" i="1"/>
  <c r="BP532" i="1" s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BP521" i="1" s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Y511" i="1" s="1"/>
  <c r="P508" i="1"/>
  <c r="X506" i="1"/>
  <c r="X505" i="1"/>
  <c r="BO504" i="1"/>
  <c r="BM504" i="1"/>
  <c r="Y504" i="1"/>
  <c r="BP504" i="1" s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P498" i="1" s="1"/>
  <c r="BO497" i="1"/>
  <c r="BM497" i="1"/>
  <c r="Y497" i="1"/>
  <c r="BP497" i="1" s="1"/>
  <c r="P497" i="1"/>
  <c r="BO496" i="1"/>
  <c r="BM496" i="1"/>
  <c r="Y496" i="1"/>
  <c r="P496" i="1"/>
  <c r="BO495" i="1"/>
  <c r="BM495" i="1"/>
  <c r="Y495" i="1"/>
  <c r="BP495" i="1" s="1"/>
  <c r="P495" i="1"/>
  <c r="BO494" i="1"/>
  <c r="BM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BO488" i="1"/>
  <c r="BM488" i="1"/>
  <c r="Y488" i="1"/>
  <c r="P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O483" i="1"/>
  <c r="BM483" i="1"/>
  <c r="Y483" i="1"/>
  <c r="P483" i="1"/>
  <c r="BO482" i="1"/>
  <c r="BM482" i="1"/>
  <c r="Y482" i="1"/>
  <c r="BP482" i="1" s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Y470" i="1" s="1"/>
  <c r="X467" i="1"/>
  <c r="X466" i="1"/>
  <c r="BO465" i="1"/>
  <c r="BM465" i="1"/>
  <c r="Y465" i="1"/>
  <c r="P465" i="1"/>
  <c r="BO464" i="1"/>
  <c r="BM464" i="1"/>
  <c r="Y464" i="1"/>
  <c r="BP464" i="1" s="1"/>
  <c r="P464" i="1"/>
  <c r="BP463" i="1"/>
  <c r="BO463" i="1"/>
  <c r="BN463" i="1"/>
  <c r="BM463" i="1"/>
  <c r="Z463" i="1"/>
  <c r="Y463" i="1"/>
  <c r="P463" i="1"/>
  <c r="BO462" i="1"/>
  <c r="BM462" i="1"/>
  <c r="Y462" i="1"/>
  <c r="BP462" i="1" s="1"/>
  <c r="BO461" i="1"/>
  <c r="BM461" i="1"/>
  <c r="Y461" i="1"/>
  <c r="Y467" i="1" s="1"/>
  <c r="X459" i="1"/>
  <c r="X458" i="1"/>
  <c r="BO457" i="1"/>
  <c r="BM457" i="1"/>
  <c r="Y457" i="1"/>
  <c r="P457" i="1"/>
  <c r="BO456" i="1"/>
  <c r="BM456" i="1"/>
  <c r="Y456" i="1"/>
  <c r="Y459" i="1" s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N424" i="1"/>
  <c r="BM424" i="1"/>
  <c r="Z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Z418" i="1"/>
  <c r="Y418" i="1"/>
  <c r="P418" i="1"/>
  <c r="BO417" i="1"/>
  <c r="BM417" i="1"/>
  <c r="Y417" i="1"/>
  <c r="BP417" i="1" s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BP386" i="1" s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Y371" i="1" s="1"/>
  <c r="P367" i="1"/>
  <c r="X365" i="1"/>
  <c r="X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BP347" i="1" s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680" i="1" s="1"/>
  <c r="P298" i="1"/>
  <c r="X295" i="1"/>
  <c r="X294" i="1"/>
  <c r="BO293" i="1"/>
  <c r="BM293" i="1"/>
  <c r="Y293" i="1"/>
  <c r="O680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P164" i="1"/>
  <c r="X162" i="1"/>
  <c r="X161" i="1"/>
  <c r="BO160" i="1"/>
  <c r="BM160" i="1"/>
  <c r="Y160" i="1"/>
  <c r="BP160" i="1" s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X150" i="1"/>
  <c r="X149" i="1"/>
  <c r="BO148" i="1"/>
  <c r="BM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BP131" i="1" s="1"/>
  <c r="P131" i="1"/>
  <c r="BO130" i="1"/>
  <c r="BM130" i="1"/>
  <c r="Y130" i="1"/>
  <c r="BP130" i="1" s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Y119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Y103" i="1" s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79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D680" i="1" s="1"/>
  <c r="P62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C680" i="1" s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74" i="1" s="1"/>
  <c r="BO22" i="1"/>
  <c r="BM22" i="1"/>
  <c r="X671" i="1" s="1"/>
  <c r="Y22" i="1"/>
  <c r="P22" i="1"/>
  <c r="H10" i="1"/>
  <c r="A9" i="1"/>
  <c r="F10" i="1" s="1"/>
  <c r="D7" i="1"/>
  <c r="Q6" i="1"/>
  <c r="P2" i="1"/>
  <c r="BP420" i="1" l="1"/>
  <c r="BN420" i="1"/>
  <c r="Z420" i="1"/>
  <c r="BP479" i="1"/>
  <c r="BN479" i="1"/>
  <c r="Z479" i="1"/>
  <c r="BP481" i="1"/>
  <c r="BN481" i="1"/>
  <c r="Z481" i="1"/>
  <c r="BP489" i="1"/>
  <c r="BN489" i="1"/>
  <c r="Z489" i="1"/>
  <c r="BP499" i="1"/>
  <c r="BN499" i="1"/>
  <c r="Z499" i="1"/>
  <c r="BP534" i="1"/>
  <c r="BN534" i="1"/>
  <c r="Z534" i="1"/>
  <c r="AD680" i="1"/>
  <c r="Y603" i="1"/>
  <c r="BP602" i="1"/>
  <c r="BN602" i="1"/>
  <c r="Z602" i="1"/>
  <c r="Z603" i="1" s="1"/>
  <c r="Y623" i="1"/>
  <c r="Y622" i="1"/>
  <c r="BP618" i="1"/>
  <c r="BN618" i="1"/>
  <c r="Z618" i="1"/>
  <c r="BP620" i="1"/>
  <c r="BN620" i="1"/>
  <c r="Z620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Z50" i="1"/>
  <c r="BN50" i="1"/>
  <c r="Z65" i="1"/>
  <c r="BN65" i="1"/>
  <c r="Z77" i="1"/>
  <c r="BN77" i="1"/>
  <c r="Y87" i="1"/>
  <c r="Z91" i="1"/>
  <c r="BN91" i="1"/>
  <c r="Z101" i="1"/>
  <c r="BN101" i="1"/>
  <c r="Z116" i="1"/>
  <c r="BN116" i="1"/>
  <c r="Z117" i="1"/>
  <c r="BN117" i="1"/>
  <c r="Z130" i="1"/>
  <c r="BN130" i="1"/>
  <c r="Z142" i="1"/>
  <c r="BN142" i="1"/>
  <c r="Z160" i="1"/>
  <c r="BN160" i="1"/>
  <c r="Z183" i="1"/>
  <c r="BN183" i="1"/>
  <c r="Z199" i="1"/>
  <c r="BN199" i="1"/>
  <c r="J680" i="1"/>
  <c r="Z218" i="1"/>
  <c r="BN218" i="1"/>
  <c r="Z228" i="1"/>
  <c r="BN228" i="1"/>
  <c r="Z236" i="1"/>
  <c r="BN236" i="1"/>
  <c r="Z245" i="1"/>
  <c r="BN245" i="1"/>
  <c r="Z257" i="1"/>
  <c r="BN257" i="1"/>
  <c r="Z268" i="1"/>
  <c r="BN268" i="1"/>
  <c r="Z283" i="1"/>
  <c r="BN283" i="1"/>
  <c r="Z306" i="1"/>
  <c r="BN306" i="1"/>
  <c r="Z347" i="1"/>
  <c r="BN347" i="1"/>
  <c r="Z362" i="1"/>
  <c r="BN362" i="1"/>
  <c r="Z376" i="1"/>
  <c r="BN376" i="1"/>
  <c r="Z399" i="1"/>
  <c r="BN399" i="1"/>
  <c r="BP410" i="1"/>
  <c r="BN410" i="1"/>
  <c r="Z410" i="1"/>
  <c r="BP451" i="1"/>
  <c r="BN451" i="1"/>
  <c r="Z451" i="1"/>
  <c r="BP480" i="1"/>
  <c r="BN480" i="1"/>
  <c r="Z480" i="1"/>
  <c r="BP488" i="1"/>
  <c r="BN488" i="1"/>
  <c r="Z488" i="1"/>
  <c r="BP496" i="1"/>
  <c r="BN496" i="1"/>
  <c r="Z496" i="1"/>
  <c r="Y528" i="1"/>
  <c r="Y527" i="1"/>
  <c r="BP526" i="1"/>
  <c r="BN526" i="1"/>
  <c r="Z526" i="1"/>
  <c r="Z527" i="1" s="1"/>
  <c r="BP531" i="1"/>
  <c r="BN531" i="1"/>
  <c r="Z531" i="1"/>
  <c r="BP548" i="1"/>
  <c r="BN548" i="1"/>
  <c r="Z548" i="1"/>
  <c r="BP619" i="1"/>
  <c r="BN619" i="1"/>
  <c r="Z619" i="1"/>
  <c r="BP621" i="1"/>
  <c r="BN621" i="1"/>
  <c r="Z621" i="1"/>
  <c r="Y644" i="1"/>
  <c r="Y643" i="1"/>
  <c r="BP635" i="1"/>
  <c r="BN635" i="1"/>
  <c r="Z635" i="1"/>
  <c r="BP637" i="1"/>
  <c r="BN637" i="1"/>
  <c r="Z637" i="1"/>
  <c r="BP639" i="1"/>
  <c r="BN639" i="1"/>
  <c r="Z639" i="1"/>
  <c r="BP641" i="1"/>
  <c r="BN641" i="1"/>
  <c r="Z641" i="1"/>
  <c r="X673" i="1"/>
  <c r="BP122" i="1"/>
  <c r="BN122" i="1"/>
  <c r="Z122" i="1"/>
  <c r="BP132" i="1"/>
  <c r="BN132" i="1"/>
  <c r="Z132" i="1"/>
  <c r="BP148" i="1"/>
  <c r="BN148" i="1"/>
  <c r="Z148" i="1"/>
  <c r="Y166" i="1"/>
  <c r="BP164" i="1"/>
  <c r="BN164" i="1"/>
  <c r="Z164" i="1"/>
  <c r="Y190" i="1"/>
  <c r="BP189" i="1"/>
  <c r="BN189" i="1"/>
  <c r="Z189" i="1"/>
  <c r="Z190" i="1" s="1"/>
  <c r="Y201" i="1"/>
  <c r="BP193" i="1"/>
  <c r="BN193" i="1"/>
  <c r="Z193" i="1"/>
  <c r="BP206" i="1"/>
  <c r="BN206" i="1"/>
  <c r="Z206" i="1"/>
  <c r="BP220" i="1"/>
  <c r="BN220" i="1"/>
  <c r="Z220" i="1"/>
  <c r="BP230" i="1"/>
  <c r="BN230" i="1"/>
  <c r="Z230" i="1"/>
  <c r="Y247" i="1"/>
  <c r="BP240" i="1"/>
  <c r="BN240" i="1"/>
  <c r="Z240" i="1"/>
  <c r="BN250" i="1"/>
  <c r="Z250" i="1"/>
  <c r="BP251" i="1"/>
  <c r="BN251" i="1"/>
  <c r="Z251" i="1"/>
  <c r="BP262" i="1"/>
  <c r="BN262" i="1"/>
  <c r="Z262" i="1"/>
  <c r="BP270" i="1"/>
  <c r="BN270" i="1"/>
  <c r="Z270" i="1"/>
  <c r="BP285" i="1"/>
  <c r="BN285" i="1"/>
  <c r="Z285" i="1"/>
  <c r="BP308" i="1"/>
  <c r="BN308" i="1"/>
  <c r="Z308" i="1"/>
  <c r="Y353" i="1"/>
  <c r="Y352" i="1"/>
  <c r="BP351" i="1"/>
  <c r="BN351" i="1"/>
  <c r="Z351" i="1"/>
  <c r="Z352" i="1" s="1"/>
  <c r="BP356" i="1"/>
  <c r="BN356" i="1"/>
  <c r="Z356" i="1"/>
  <c r="BP368" i="1"/>
  <c r="BN368" i="1"/>
  <c r="Z368" i="1"/>
  <c r="BP378" i="1"/>
  <c r="BN378" i="1"/>
  <c r="Z378" i="1"/>
  <c r="BP391" i="1"/>
  <c r="BN391" i="1"/>
  <c r="Z391" i="1"/>
  <c r="Y405" i="1"/>
  <c r="BP404" i="1"/>
  <c r="BN404" i="1"/>
  <c r="Z404" i="1"/>
  <c r="Z405" i="1" s="1"/>
  <c r="Y412" i="1"/>
  <c r="BP408" i="1"/>
  <c r="BN408" i="1"/>
  <c r="Z408" i="1"/>
  <c r="BP431" i="1"/>
  <c r="BN431" i="1"/>
  <c r="Z431" i="1"/>
  <c r="BP449" i="1"/>
  <c r="BN449" i="1"/>
  <c r="Z449" i="1"/>
  <c r="BP465" i="1"/>
  <c r="BN465" i="1"/>
  <c r="Z465" i="1"/>
  <c r="BP486" i="1"/>
  <c r="BN486" i="1"/>
  <c r="Z486" i="1"/>
  <c r="BP494" i="1"/>
  <c r="BN494" i="1"/>
  <c r="Z494" i="1"/>
  <c r="Y515" i="1"/>
  <c r="BP514" i="1"/>
  <c r="BN514" i="1"/>
  <c r="Z514" i="1"/>
  <c r="Z515" i="1" s="1"/>
  <c r="BP522" i="1"/>
  <c r="BN522" i="1"/>
  <c r="Z522" i="1"/>
  <c r="BP554" i="1"/>
  <c r="BN554" i="1"/>
  <c r="Z554" i="1"/>
  <c r="Y586" i="1"/>
  <c r="BP573" i="1"/>
  <c r="BN573" i="1"/>
  <c r="Z573" i="1"/>
  <c r="BP581" i="1"/>
  <c r="BN581" i="1"/>
  <c r="Z581" i="1"/>
  <c r="BP590" i="1"/>
  <c r="BN590" i="1"/>
  <c r="Z590" i="1"/>
  <c r="BP655" i="1"/>
  <c r="BN655" i="1"/>
  <c r="Z655" i="1"/>
  <c r="Y665" i="1"/>
  <c r="Y664" i="1"/>
  <c r="BP663" i="1"/>
  <c r="BN663" i="1"/>
  <c r="Z663" i="1"/>
  <c r="Z664" i="1" s="1"/>
  <c r="B680" i="1"/>
  <c r="X672" i="1"/>
  <c r="Y34" i="1"/>
  <c r="Z48" i="1"/>
  <c r="BN48" i="1"/>
  <c r="Z52" i="1"/>
  <c r="BN52" i="1"/>
  <c r="Y58" i="1"/>
  <c r="Z63" i="1"/>
  <c r="BN63" i="1"/>
  <c r="Z67" i="1"/>
  <c r="BN67" i="1"/>
  <c r="Z75" i="1"/>
  <c r="BN75" i="1"/>
  <c r="Z81" i="1"/>
  <c r="BN81" i="1"/>
  <c r="BP81" i="1"/>
  <c r="Z85" i="1"/>
  <c r="BN85" i="1"/>
  <c r="Y97" i="1"/>
  <c r="Z93" i="1"/>
  <c r="BN93" i="1"/>
  <c r="Z99" i="1"/>
  <c r="BN99" i="1"/>
  <c r="BP99" i="1"/>
  <c r="Z106" i="1"/>
  <c r="BN106" i="1"/>
  <c r="Z112" i="1"/>
  <c r="BN112" i="1"/>
  <c r="BP112" i="1"/>
  <c r="BP114" i="1"/>
  <c r="BN114" i="1"/>
  <c r="Z114" i="1"/>
  <c r="BP126" i="1"/>
  <c r="BN126" i="1"/>
  <c r="Z126" i="1"/>
  <c r="BP140" i="1"/>
  <c r="BN140" i="1"/>
  <c r="Z140" i="1"/>
  <c r="G680" i="1"/>
  <c r="BP154" i="1"/>
  <c r="BN154" i="1"/>
  <c r="Z154" i="1"/>
  <c r="BP177" i="1"/>
  <c r="BN177" i="1"/>
  <c r="Z177" i="1"/>
  <c r="BP197" i="1"/>
  <c r="BN197" i="1"/>
  <c r="Z197" i="1"/>
  <c r="Y224" i="1"/>
  <c r="BP216" i="1"/>
  <c r="BN216" i="1"/>
  <c r="Z216" i="1"/>
  <c r="Y238" i="1"/>
  <c r="BP226" i="1"/>
  <c r="BN226" i="1"/>
  <c r="Z226" i="1"/>
  <c r="BP234" i="1"/>
  <c r="BN234" i="1"/>
  <c r="Z234" i="1"/>
  <c r="BP243" i="1"/>
  <c r="BN243" i="1"/>
  <c r="Z243" i="1"/>
  <c r="BP255" i="1"/>
  <c r="BN255" i="1"/>
  <c r="Z255" i="1"/>
  <c r="BP266" i="1"/>
  <c r="BN266" i="1"/>
  <c r="Z266" i="1"/>
  <c r="Y290" i="1"/>
  <c r="BP281" i="1"/>
  <c r="BN281" i="1"/>
  <c r="Z281" i="1"/>
  <c r="BP299" i="1"/>
  <c r="BN299" i="1"/>
  <c r="Z299" i="1"/>
  <c r="R680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0" i="1"/>
  <c r="BN360" i="1"/>
  <c r="Z360" i="1"/>
  <c r="Y380" i="1"/>
  <c r="BP374" i="1"/>
  <c r="BN374" i="1"/>
  <c r="Z374" i="1"/>
  <c r="Y395" i="1"/>
  <c r="BP390" i="1"/>
  <c r="BN390" i="1"/>
  <c r="Z390" i="1"/>
  <c r="Y401" i="1"/>
  <c r="BP397" i="1"/>
  <c r="BN397" i="1"/>
  <c r="Z397" i="1"/>
  <c r="BP416" i="1"/>
  <c r="BN416" i="1"/>
  <c r="Z416" i="1"/>
  <c r="Y134" i="1"/>
  <c r="Y144" i="1"/>
  <c r="H680" i="1"/>
  <c r="Y179" i="1"/>
  <c r="Y212" i="1"/>
  <c r="Q680" i="1"/>
  <c r="Y339" i="1"/>
  <c r="T680" i="1"/>
  <c r="Y365" i="1"/>
  <c r="Y381" i="1"/>
  <c r="Y388" i="1"/>
  <c r="Y394" i="1"/>
  <c r="Y400" i="1"/>
  <c r="Y411" i="1"/>
  <c r="BP418" i="1"/>
  <c r="BN418" i="1"/>
  <c r="BP422" i="1"/>
  <c r="BN422" i="1"/>
  <c r="Z422" i="1"/>
  <c r="Y442" i="1"/>
  <c r="Y441" i="1"/>
  <c r="BP440" i="1"/>
  <c r="BN440" i="1"/>
  <c r="Z440" i="1"/>
  <c r="Z441" i="1" s="1"/>
  <c r="BP445" i="1"/>
  <c r="BN445" i="1"/>
  <c r="Z445" i="1"/>
  <c r="BP457" i="1"/>
  <c r="BN457" i="1"/>
  <c r="Z457" i="1"/>
  <c r="Y680" i="1"/>
  <c r="BP483" i="1"/>
  <c r="BN483" i="1"/>
  <c r="Z483" i="1"/>
  <c r="BP491" i="1"/>
  <c r="BN491" i="1"/>
  <c r="Z491" i="1"/>
  <c r="Y505" i="1"/>
  <c r="BP503" i="1"/>
  <c r="BN503" i="1"/>
  <c r="Z503" i="1"/>
  <c r="BP550" i="1"/>
  <c r="BN550" i="1"/>
  <c r="Z550" i="1"/>
  <c r="BP557" i="1"/>
  <c r="BN557" i="1"/>
  <c r="Z557" i="1"/>
  <c r="BP576" i="1"/>
  <c r="BN576" i="1"/>
  <c r="Z576" i="1"/>
  <c r="BP582" i="1"/>
  <c r="BN582" i="1"/>
  <c r="Z582" i="1"/>
  <c r="Y656" i="1"/>
  <c r="BP654" i="1"/>
  <c r="BN654" i="1"/>
  <c r="Z654" i="1"/>
  <c r="Z656" i="1" s="1"/>
  <c r="Y501" i="1"/>
  <c r="Y524" i="1"/>
  <c r="Y537" i="1"/>
  <c r="Y587" i="1"/>
  <c r="H9" i="1"/>
  <c r="A10" i="1"/>
  <c r="Y24" i="1"/>
  <c r="Y35" i="1"/>
  <c r="Y39" i="1"/>
  <c r="Y43" i="1"/>
  <c r="Y53" i="1"/>
  <c r="Y59" i="1"/>
  <c r="Y72" i="1"/>
  <c r="Y78" i="1"/>
  <c r="Y88" i="1"/>
  <c r="Y96" i="1"/>
  <c r="Y102" i="1"/>
  <c r="Y109" i="1"/>
  <c r="Y118" i="1"/>
  <c r="Y127" i="1"/>
  <c r="Y135" i="1"/>
  <c r="Y145" i="1"/>
  <c r="Y149" i="1"/>
  <c r="Y157" i="1"/>
  <c r="Y161" i="1"/>
  <c r="Y167" i="1"/>
  <c r="Y172" i="1"/>
  <c r="Y180" i="1"/>
  <c r="Y184" i="1"/>
  <c r="Y202" i="1"/>
  <c r="Y207" i="1"/>
  <c r="Y213" i="1"/>
  <c r="Y223" i="1"/>
  <c r="Y237" i="1"/>
  <c r="Y246" i="1"/>
  <c r="BP252" i="1"/>
  <c r="BN252" i="1"/>
  <c r="Z252" i="1"/>
  <c r="Z258" i="1" s="1"/>
  <c r="BP256" i="1"/>
  <c r="BN256" i="1"/>
  <c r="Z256" i="1"/>
  <c r="BP265" i="1"/>
  <c r="BN265" i="1"/>
  <c r="Z265" i="1"/>
  <c r="BP269" i="1"/>
  <c r="BN269" i="1"/>
  <c r="Z269" i="1"/>
  <c r="F9" i="1"/>
  <c r="J9" i="1"/>
  <c r="Z22" i="1"/>
  <c r="Z23" i="1" s="1"/>
  <c r="BN22" i="1"/>
  <c r="BP22" i="1"/>
  <c r="Y23" i="1"/>
  <c r="X670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Z53" i="1" s="1"/>
  <c r="BN47" i="1"/>
  <c r="BP47" i="1"/>
  <c r="Z49" i="1"/>
  <c r="BN49" i="1"/>
  <c r="Z51" i="1"/>
  <c r="BN51" i="1"/>
  <c r="Y54" i="1"/>
  <c r="Z57" i="1"/>
  <c r="Z58" i="1" s="1"/>
  <c r="BN57" i="1"/>
  <c r="Z62" i="1"/>
  <c r="Z71" i="1" s="1"/>
  <c r="BN62" i="1"/>
  <c r="BP62" i="1"/>
  <c r="Z64" i="1"/>
  <c r="BN64" i="1"/>
  <c r="Z66" i="1"/>
  <c r="BN66" i="1"/>
  <c r="Z68" i="1"/>
  <c r="BN68" i="1"/>
  <c r="Z70" i="1"/>
  <c r="BN70" i="1"/>
  <c r="Y71" i="1"/>
  <c r="Z74" i="1"/>
  <c r="Z78" i="1" s="1"/>
  <c r="BN74" i="1"/>
  <c r="BP74" i="1"/>
  <c r="Z76" i="1"/>
  <c r="BN76" i="1"/>
  <c r="Z82" i="1"/>
  <c r="BN82" i="1"/>
  <c r="Z84" i="1"/>
  <c r="BN84" i="1"/>
  <c r="Z86" i="1"/>
  <c r="BN86" i="1"/>
  <c r="Z90" i="1"/>
  <c r="BN90" i="1"/>
  <c r="BP90" i="1"/>
  <c r="Z92" i="1"/>
  <c r="BN92" i="1"/>
  <c r="Z94" i="1"/>
  <c r="BN94" i="1"/>
  <c r="Z100" i="1"/>
  <c r="Z102" i="1" s="1"/>
  <c r="BN100" i="1"/>
  <c r="E680" i="1"/>
  <c r="Z107" i="1"/>
  <c r="Z109" i="1" s="1"/>
  <c r="BN107" i="1"/>
  <c r="Y110" i="1"/>
  <c r="Z113" i="1"/>
  <c r="BN113" i="1"/>
  <c r="Z115" i="1"/>
  <c r="BN115" i="1"/>
  <c r="F680" i="1"/>
  <c r="Z123" i="1"/>
  <c r="BN123" i="1"/>
  <c r="Z125" i="1"/>
  <c r="BN125" i="1"/>
  <c r="Y128" i="1"/>
  <c r="Z131" i="1"/>
  <c r="BN131" i="1"/>
  <c r="Z133" i="1"/>
  <c r="BN133" i="1"/>
  <c r="Z137" i="1"/>
  <c r="Z144" i="1" s="1"/>
  <c r="BN137" i="1"/>
  <c r="BP137" i="1"/>
  <c r="Z139" i="1"/>
  <c r="BN139" i="1"/>
  <c r="Z141" i="1"/>
  <c r="BN141" i="1"/>
  <c r="Z143" i="1"/>
  <c r="BN143" i="1"/>
  <c r="Z147" i="1"/>
  <c r="Z149" i="1" s="1"/>
  <c r="BN147" i="1"/>
  <c r="BP147" i="1"/>
  <c r="Z153" i="1"/>
  <c r="Z156" i="1" s="1"/>
  <c r="BN153" i="1"/>
  <c r="BP153" i="1"/>
  <c r="Z155" i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80" i="1"/>
  <c r="Y191" i="1"/>
  <c r="Z194" i="1"/>
  <c r="BN194" i="1"/>
  <c r="Z196" i="1"/>
  <c r="BN196" i="1"/>
  <c r="Z198" i="1"/>
  <c r="BN198" i="1"/>
  <c r="Z200" i="1"/>
  <c r="BN200" i="1"/>
  <c r="Z205" i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1" i="1"/>
  <c r="BN241" i="1"/>
  <c r="Z242" i="1"/>
  <c r="BN242" i="1"/>
  <c r="Z244" i="1"/>
  <c r="BN244" i="1"/>
  <c r="K680" i="1"/>
  <c r="Y259" i="1"/>
  <c r="BP250" i="1"/>
  <c r="BP254" i="1"/>
  <c r="BN254" i="1"/>
  <c r="Z254" i="1"/>
  <c r="Y258" i="1"/>
  <c r="BP263" i="1"/>
  <c r="BN263" i="1"/>
  <c r="Z263" i="1"/>
  <c r="BP267" i="1"/>
  <c r="BN267" i="1"/>
  <c r="Z267" i="1"/>
  <c r="Y271" i="1"/>
  <c r="L680" i="1"/>
  <c r="Y272" i="1"/>
  <c r="M680" i="1"/>
  <c r="Z280" i="1"/>
  <c r="BN280" i="1"/>
  <c r="BP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80" i="1"/>
  <c r="Y330" i="1"/>
  <c r="Z337" i="1"/>
  <c r="Z338" i="1" s="1"/>
  <c r="BN337" i="1"/>
  <c r="BP337" i="1"/>
  <c r="Z342" i="1"/>
  <c r="Z343" i="1" s="1"/>
  <c r="BN342" i="1"/>
  <c r="BP342" i="1"/>
  <c r="Y343" i="1"/>
  <c r="Z346" i="1"/>
  <c r="BN346" i="1"/>
  <c r="BP346" i="1"/>
  <c r="Y349" i="1"/>
  <c r="U680" i="1"/>
  <c r="Z357" i="1"/>
  <c r="Z364" i="1" s="1"/>
  <c r="BN357" i="1"/>
  <c r="BP357" i="1"/>
  <c r="Z359" i="1"/>
  <c r="BN359" i="1"/>
  <c r="Z361" i="1"/>
  <c r="BN361" i="1"/>
  <c r="Z363" i="1"/>
  <c r="BN363" i="1"/>
  <c r="Y364" i="1"/>
  <c r="Z367" i="1"/>
  <c r="Z371" i="1" s="1"/>
  <c r="BN367" i="1"/>
  <c r="BP367" i="1"/>
  <c r="Z369" i="1"/>
  <c r="BN369" i="1"/>
  <c r="Y372" i="1"/>
  <c r="Z375" i="1"/>
  <c r="Z380" i="1" s="1"/>
  <c r="BN375" i="1"/>
  <c r="BP375" i="1"/>
  <c r="Z377" i="1"/>
  <c r="BN377" i="1"/>
  <c r="Z379" i="1"/>
  <c r="BN379" i="1"/>
  <c r="Z383" i="1"/>
  <c r="BN383" i="1"/>
  <c r="BP383" i="1"/>
  <c r="Z385" i="1"/>
  <c r="BN385" i="1"/>
  <c r="Z386" i="1"/>
  <c r="BN386" i="1"/>
  <c r="Y387" i="1"/>
  <c r="Z392" i="1"/>
  <c r="BN392" i="1"/>
  <c r="BP392" i="1"/>
  <c r="Z398" i="1"/>
  <c r="Z400" i="1" s="1"/>
  <c r="BN398" i="1"/>
  <c r="BP398" i="1"/>
  <c r="V680" i="1"/>
  <c r="Y406" i="1"/>
  <c r="Z409" i="1"/>
  <c r="BN409" i="1"/>
  <c r="BP409" i="1"/>
  <c r="W680" i="1"/>
  <c r="Y427" i="1"/>
  <c r="Z417" i="1"/>
  <c r="BN417" i="1"/>
  <c r="Z419" i="1"/>
  <c r="BN419" i="1"/>
  <c r="Z421" i="1"/>
  <c r="BN421" i="1"/>
  <c r="Z423" i="1"/>
  <c r="BN423" i="1"/>
  <c r="Y437" i="1"/>
  <c r="BP435" i="1"/>
  <c r="BN435" i="1"/>
  <c r="Z435" i="1"/>
  <c r="BP448" i="1"/>
  <c r="BN448" i="1"/>
  <c r="Z448" i="1"/>
  <c r="BP452" i="1"/>
  <c r="BN452" i="1"/>
  <c r="Z452" i="1"/>
  <c r="Y295" i="1"/>
  <c r="Y302" i="1"/>
  <c r="Y311" i="1"/>
  <c r="Y344" i="1"/>
  <c r="BP426" i="1"/>
  <c r="BN426" i="1"/>
  <c r="Z426" i="1"/>
  <c r="Y428" i="1"/>
  <c r="Y433" i="1"/>
  <c r="BP430" i="1"/>
  <c r="BN430" i="1"/>
  <c r="Z430" i="1"/>
  <c r="Z432" i="1" s="1"/>
  <c r="BP436" i="1"/>
  <c r="BN436" i="1"/>
  <c r="Z436" i="1"/>
  <c r="Y438" i="1"/>
  <c r="Z453" i="1"/>
  <c r="BP446" i="1"/>
  <c r="BN446" i="1"/>
  <c r="Z446" i="1"/>
  <c r="Y454" i="1"/>
  <c r="BP450" i="1"/>
  <c r="BN450" i="1"/>
  <c r="Z450" i="1"/>
  <c r="Y458" i="1"/>
  <c r="Y466" i="1"/>
  <c r="Y471" i="1"/>
  <c r="Y477" i="1"/>
  <c r="Y500" i="1"/>
  <c r="Y506" i="1"/>
  <c r="Y510" i="1"/>
  <c r="Y523" i="1"/>
  <c r="Y538" i="1"/>
  <c r="Y543" i="1"/>
  <c r="AC680" i="1"/>
  <c r="Y562" i="1"/>
  <c r="BP559" i="1"/>
  <c r="BN559" i="1"/>
  <c r="Z559" i="1"/>
  <c r="BP561" i="1"/>
  <c r="BN561" i="1"/>
  <c r="Z561" i="1"/>
  <c r="Y563" i="1"/>
  <c r="Y570" i="1"/>
  <c r="BP565" i="1"/>
  <c r="BN565" i="1"/>
  <c r="Z565" i="1"/>
  <c r="BP568" i="1"/>
  <c r="BN568" i="1"/>
  <c r="Z568" i="1"/>
  <c r="BP575" i="1"/>
  <c r="BN575" i="1"/>
  <c r="Z575" i="1"/>
  <c r="BP580" i="1"/>
  <c r="BN580" i="1"/>
  <c r="Z580" i="1"/>
  <c r="BP585" i="1"/>
  <c r="BN585" i="1"/>
  <c r="Z585" i="1"/>
  <c r="Y592" i="1"/>
  <c r="BP589" i="1"/>
  <c r="BN589" i="1"/>
  <c r="Z589" i="1"/>
  <c r="BP596" i="1"/>
  <c r="BN596" i="1"/>
  <c r="Z596" i="1"/>
  <c r="Y598" i="1"/>
  <c r="Y615" i="1"/>
  <c r="Y616" i="1"/>
  <c r="BP608" i="1"/>
  <c r="BN608" i="1"/>
  <c r="Z608" i="1"/>
  <c r="BP610" i="1"/>
  <c r="BN610" i="1"/>
  <c r="Z610" i="1"/>
  <c r="AA680" i="1"/>
  <c r="X680" i="1"/>
  <c r="Y453" i="1"/>
  <c r="Z456" i="1"/>
  <c r="Z458" i="1" s="1"/>
  <c r="BN456" i="1"/>
  <c r="BP456" i="1"/>
  <c r="Z461" i="1"/>
  <c r="BN461" i="1"/>
  <c r="BP461" i="1"/>
  <c r="Z462" i="1"/>
  <c r="BN462" i="1"/>
  <c r="Z464" i="1"/>
  <c r="BN464" i="1"/>
  <c r="Z469" i="1"/>
  <c r="Z470" i="1" s="1"/>
  <c r="BN469" i="1"/>
  <c r="BP469" i="1"/>
  <c r="Z475" i="1"/>
  <c r="Z476" i="1" s="1"/>
  <c r="BN475" i="1"/>
  <c r="BP475" i="1"/>
  <c r="Y476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3" i="1"/>
  <c r="BN493" i="1"/>
  <c r="Z495" i="1"/>
  <c r="BN495" i="1"/>
  <c r="Z497" i="1"/>
  <c r="BN497" i="1"/>
  <c r="Z498" i="1"/>
  <c r="BN498" i="1"/>
  <c r="Z504" i="1"/>
  <c r="BN504" i="1"/>
  <c r="Z508" i="1"/>
  <c r="Z510" i="1" s="1"/>
  <c r="BN508" i="1"/>
  <c r="BP508" i="1"/>
  <c r="Z680" i="1"/>
  <c r="Y516" i="1"/>
  <c r="Z518" i="1"/>
  <c r="Z523" i="1" s="1"/>
  <c r="BN518" i="1"/>
  <c r="BP518" i="1"/>
  <c r="Z521" i="1"/>
  <c r="BN521" i="1"/>
  <c r="Z532" i="1"/>
  <c r="BN532" i="1"/>
  <c r="Z533" i="1"/>
  <c r="BN533" i="1"/>
  <c r="Z535" i="1"/>
  <c r="BN535" i="1"/>
  <c r="Z536" i="1"/>
  <c r="BN536" i="1"/>
  <c r="Z541" i="1"/>
  <c r="Z542" i="1" s="1"/>
  <c r="BN541" i="1"/>
  <c r="BP541" i="1"/>
  <c r="Y542" i="1"/>
  <c r="Z547" i="1"/>
  <c r="BN547" i="1"/>
  <c r="BP547" i="1"/>
  <c r="Z549" i="1"/>
  <c r="BN549" i="1"/>
  <c r="Z551" i="1"/>
  <c r="BN551" i="1"/>
  <c r="Z553" i="1"/>
  <c r="BN553" i="1"/>
  <c r="Z555" i="1"/>
  <c r="BN555" i="1"/>
  <c r="Z556" i="1"/>
  <c r="BN556" i="1"/>
  <c r="Z558" i="1"/>
  <c r="BN558" i="1"/>
  <c r="BP560" i="1"/>
  <c r="BN560" i="1"/>
  <c r="Z560" i="1"/>
  <c r="BP566" i="1"/>
  <c r="BN566" i="1"/>
  <c r="Z566" i="1"/>
  <c r="BP569" i="1"/>
  <c r="BN569" i="1"/>
  <c r="Z569" i="1"/>
  <c r="Y571" i="1"/>
  <c r="BP574" i="1"/>
  <c r="BN574" i="1"/>
  <c r="Z574" i="1"/>
  <c r="BP577" i="1"/>
  <c r="BN577" i="1"/>
  <c r="Z577" i="1"/>
  <c r="BP583" i="1"/>
  <c r="BN583" i="1"/>
  <c r="Z583" i="1"/>
  <c r="BP591" i="1"/>
  <c r="BN591" i="1"/>
  <c r="Z591" i="1"/>
  <c r="Y593" i="1"/>
  <c r="Y597" i="1"/>
  <c r="BP595" i="1"/>
  <c r="BN595" i="1"/>
  <c r="Z595" i="1"/>
  <c r="Z597" i="1" s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AE680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AF680" i="1"/>
  <c r="Y657" i="1"/>
  <c r="Z643" i="1" l="1"/>
  <c r="Z622" i="1"/>
  <c r="Z348" i="1"/>
  <c r="Z586" i="1"/>
  <c r="Z427" i="1"/>
  <c r="Z246" i="1"/>
  <c r="Z237" i="1"/>
  <c r="Z134" i="1"/>
  <c r="Z118" i="1"/>
  <c r="Z537" i="1"/>
  <c r="Z505" i="1"/>
  <c r="Z500" i="1"/>
  <c r="Z411" i="1"/>
  <c r="Z394" i="1"/>
  <c r="Z289" i="1"/>
  <c r="Z271" i="1"/>
  <c r="Z207" i="1"/>
  <c r="Z201" i="1"/>
  <c r="Z127" i="1"/>
  <c r="Z87" i="1"/>
  <c r="Z592" i="1"/>
  <c r="Z570" i="1"/>
  <c r="Y672" i="1"/>
  <c r="Z650" i="1"/>
  <c r="Z632" i="1"/>
  <c r="Z562" i="1"/>
  <c r="Z466" i="1"/>
  <c r="Z615" i="1"/>
  <c r="Z437" i="1"/>
  <c r="Z387" i="1"/>
  <c r="Z311" i="1"/>
  <c r="Z301" i="1"/>
  <c r="Z223" i="1"/>
  <c r="Z179" i="1"/>
  <c r="Z96" i="1"/>
  <c r="Z34" i="1"/>
  <c r="Y674" i="1"/>
  <c r="Y671" i="1"/>
  <c r="Y670" i="1"/>
  <c r="Y673" i="1" l="1"/>
  <c r="Z675" i="1"/>
</calcChain>
</file>

<file path=xl/sharedStrings.xml><?xml version="1.0" encoding="utf-8"?>
<sst xmlns="http://schemas.openxmlformats.org/spreadsheetml/2006/main" count="3192" uniqueCount="1101">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</sst>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1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0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8" t="s">
        <v>0</v>
      </c>
      <c r="E1" s="819"/>
      <c r="F1" s="819"/>
      <c r="G1" s="12" t="s">
        <v>1</v>
      </c>
      <c r="H1" s="878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0" t="s">
        <v>8</v>
      </c>
      <c r="B5" s="838"/>
      <c r="C5" s="839"/>
      <c r="D5" s="883"/>
      <c r="E5" s="884"/>
      <c r="F5" s="1173" t="s">
        <v>9</v>
      </c>
      <c r="G5" s="839"/>
      <c r="H5" s="883" t="s">
        <v>1100</v>
      </c>
      <c r="I5" s="1088"/>
      <c r="J5" s="1088"/>
      <c r="K5" s="1088"/>
      <c r="L5" s="1088"/>
      <c r="M5" s="884"/>
      <c r="N5" s="58"/>
      <c r="P5" s="24" t="s">
        <v>10</v>
      </c>
      <c r="Q5" s="1191">
        <v>45662</v>
      </c>
      <c r="R5" s="927"/>
      <c r="T5" s="997" t="s">
        <v>11</v>
      </c>
      <c r="U5" s="897"/>
      <c r="V5" s="999" t="s">
        <v>12</v>
      </c>
      <c r="W5" s="927"/>
      <c r="AB5" s="51"/>
      <c r="AC5" s="51"/>
      <c r="AD5" s="51"/>
      <c r="AE5" s="51"/>
    </row>
    <row r="6" spans="1:32" s="781" customFormat="1" ht="24" customHeight="1" x14ac:dyDescent="0.2">
      <c r="A6" s="930" t="s">
        <v>13</v>
      </c>
      <c r="B6" s="838"/>
      <c r="C6" s="839"/>
      <c r="D6" s="1090" t="s">
        <v>14</v>
      </c>
      <c r="E6" s="1091"/>
      <c r="F6" s="1091"/>
      <c r="G6" s="1091"/>
      <c r="H6" s="1091"/>
      <c r="I6" s="1091"/>
      <c r="J6" s="1091"/>
      <c r="K6" s="1091"/>
      <c r="L6" s="1091"/>
      <c r="M6" s="927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Воскресенье</v>
      </c>
      <c r="R6" s="795"/>
      <c r="T6" s="1009" t="s">
        <v>16</v>
      </c>
      <c r="U6" s="897"/>
      <c r="V6" s="1068" t="s">
        <v>17</v>
      </c>
      <c r="W6" s="880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7" t="str">
        <f>IFERROR(VLOOKUP(DeliveryAddress,Table,3,0),1)</f>
        <v>1</v>
      </c>
      <c r="E7" s="858"/>
      <c r="F7" s="858"/>
      <c r="G7" s="858"/>
      <c r="H7" s="858"/>
      <c r="I7" s="858"/>
      <c r="J7" s="858"/>
      <c r="K7" s="858"/>
      <c r="L7" s="858"/>
      <c r="M7" s="859"/>
      <c r="N7" s="60"/>
      <c r="P7" s="24"/>
      <c r="Q7" s="42"/>
      <c r="R7" s="42"/>
      <c r="T7" s="803"/>
      <c r="U7" s="897"/>
      <c r="V7" s="1069"/>
      <c r="W7" s="1070"/>
      <c r="AB7" s="51"/>
      <c r="AC7" s="51"/>
      <c r="AD7" s="51"/>
      <c r="AE7" s="51"/>
    </row>
    <row r="8" spans="1:32" s="781" customFormat="1" ht="25.5" customHeight="1" x14ac:dyDescent="0.2">
      <c r="A8" s="1217" t="s">
        <v>18</v>
      </c>
      <c r="B8" s="797"/>
      <c r="C8" s="798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1045">
        <v>0.5</v>
      </c>
      <c r="R8" s="859"/>
      <c r="T8" s="803"/>
      <c r="U8" s="897"/>
      <c r="V8" s="1069"/>
      <c r="W8" s="1070"/>
      <c r="AB8" s="51"/>
      <c r="AC8" s="51"/>
      <c r="AD8" s="51"/>
      <c r="AE8" s="51"/>
    </row>
    <row r="9" spans="1:32" s="781" customFormat="1" ht="39.950000000000003" customHeight="1" x14ac:dyDescent="0.2">
      <c r="A9" s="9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0"/>
      <c r="E9" s="807"/>
      <c r="F9" s="9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48"/>
      <c r="R9" s="949"/>
      <c r="T9" s="803"/>
      <c r="U9" s="897"/>
      <c r="V9" s="1071"/>
      <c r="W9" s="1072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0"/>
      <c r="E10" s="807"/>
      <c r="F10" s="9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59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10"/>
      <c r="R10" s="1011"/>
      <c r="U10" s="24" t="s">
        <v>23</v>
      </c>
      <c r="V10" s="879" t="s">
        <v>24</v>
      </c>
      <c r="W10" s="880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6"/>
      <c r="R11" s="927"/>
      <c r="U11" s="24" t="s">
        <v>27</v>
      </c>
      <c r="V11" s="1125" t="s">
        <v>28</v>
      </c>
      <c r="W11" s="94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5" t="s">
        <v>29</v>
      </c>
      <c r="B12" s="838"/>
      <c r="C12" s="838"/>
      <c r="D12" s="838"/>
      <c r="E12" s="838"/>
      <c r="F12" s="838"/>
      <c r="G12" s="838"/>
      <c r="H12" s="838"/>
      <c r="I12" s="838"/>
      <c r="J12" s="838"/>
      <c r="K12" s="838"/>
      <c r="L12" s="838"/>
      <c r="M12" s="839"/>
      <c r="N12" s="62"/>
      <c r="P12" s="24" t="s">
        <v>30</v>
      </c>
      <c r="Q12" s="939"/>
      <c r="R12" s="859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5" t="s">
        <v>31</v>
      </c>
      <c r="B13" s="838"/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9"/>
      <c r="N13" s="62"/>
      <c r="O13" s="26"/>
      <c r="P13" s="26" t="s">
        <v>32</v>
      </c>
      <c r="Q13" s="1125"/>
      <c r="R13" s="9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5" t="s">
        <v>33</v>
      </c>
      <c r="B14" s="838"/>
      <c r="C14" s="838"/>
      <c r="D14" s="838"/>
      <c r="E14" s="838"/>
      <c r="F14" s="838"/>
      <c r="G14" s="838"/>
      <c r="H14" s="838"/>
      <c r="I14" s="838"/>
      <c r="J14" s="838"/>
      <c r="K14" s="838"/>
      <c r="L14" s="838"/>
      <c r="M14" s="8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4" t="s">
        <v>34</v>
      </c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9"/>
      <c r="N15" s="63"/>
      <c r="P15" s="962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0" t="s">
        <v>36</v>
      </c>
      <c r="B17" s="840" t="s">
        <v>37</v>
      </c>
      <c r="C17" s="946" t="s">
        <v>38</v>
      </c>
      <c r="D17" s="840" t="s">
        <v>39</v>
      </c>
      <c r="E17" s="907"/>
      <c r="F17" s="840" t="s">
        <v>40</v>
      </c>
      <c r="G17" s="840" t="s">
        <v>41</v>
      </c>
      <c r="H17" s="840" t="s">
        <v>42</v>
      </c>
      <c r="I17" s="840" t="s">
        <v>43</v>
      </c>
      <c r="J17" s="840" t="s">
        <v>44</v>
      </c>
      <c r="K17" s="840" t="s">
        <v>45</v>
      </c>
      <c r="L17" s="840" t="s">
        <v>46</v>
      </c>
      <c r="M17" s="840" t="s">
        <v>47</v>
      </c>
      <c r="N17" s="840" t="s">
        <v>48</v>
      </c>
      <c r="O17" s="840" t="s">
        <v>49</v>
      </c>
      <c r="P17" s="840" t="s">
        <v>50</v>
      </c>
      <c r="Q17" s="906"/>
      <c r="R17" s="906"/>
      <c r="S17" s="906"/>
      <c r="T17" s="907"/>
      <c r="U17" s="1216" t="s">
        <v>51</v>
      </c>
      <c r="V17" s="839"/>
      <c r="W17" s="840" t="s">
        <v>52</v>
      </c>
      <c r="X17" s="840" t="s">
        <v>53</v>
      </c>
      <c r="Y17" s="1237" t="s">
        <v>54</v>
      </c>
      <c r="Z17" s="1085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41"/>
      <c r="B18" s="841"/>
      <c r="C18" s="841"/>
      <c r="D18" s="908"/>
      <c r="E18" s="910"/>
      <c r="F18" s="841"/>
      <c r="G18" s="841"/>
      <c r="H18" s="841"/>
      <c r="I18" s="841"/>
      <c r="J18" s="841"/>
      <c r="K18" s="841"/>
      <c r="L18" s="841"/>
      <c r="M18" s="841"/>
      <c r="N18" s="841"/>
      <c r="O18" s="841"/>
      <c r="P18" s="908"/>
      <c r="Q18" s="909"/>
      <c r="R18" s="909"/>
      <c r="S18" s="909"/>
      <c r="T18" s="910"/>
      <c r="U18" s="67" t="s">
        <v>61</v>
      </c>
      <c r="V18" s="67" t="s">
        <v>62</v>
      </c>
      <c r="W18" s="841"/>
      <c r="X18" s="841"/>
      <c r="Y18" s="1238"/>
      <c r="Z18" s="1086"/>
      <c r="AA18" s="1058"/>
      <c r="AB18" s="1058"/>
      <c r="AC18" s="1058"/>
      <c r="AD18" s="1169"/>
      <c r="AE18" s="1170"/>
      <c r="AF18" s="1171"/>
      <c r="AG18" s="66"/>
      <c r="BD18" s="65"/>
    </row>
    <row r="19" spans="1:68" ht="27.75" hidden="1" customHeight="1" x14ac:dyDescent="0.2">
      <c r="A19" s="904" t="s">
        <v>63</v>
      </c>
      <c r="B19" s="905"/>
      <c r="C19" s="905"/>
      <c r="D19" s="905"/>
      <c r="E19" s="905"/>
      <c r="F19" s="905"/>
      <c r="G19" s="905"/>
      <c r="H19" s="905"/>
      <c r="I19" s="905"/>
      <c r="J19" s="905"/>
      <c r="K19" s="905"/>
      <c r="L19" s="905"/>
      <c r="M19" s="905"/>
      <c r="N19" s="905"/>
      <c r="O19" s="905"/>
      <c r="P19" s="905"/>
      <c r="Q19" s="905"/>
      <c r="R19" s="905"/>
      <c r="S19" s="905"/>
      <c r="T19" s="905"/>
      <c r="U19" s="905"/>
      <c r="V19" s="905"/>
      <c r="W19" s="905"/>
      <c r="X19" s="905"/>
      <c r="Y19" s="905"/>
      <c r="Z19" s="905"/>
      <c r="AA19" s="48"/>
      <c r="AB19" s="48"/>
      <c r="AC19" s="48"/>
    </row>
    <row r="20" spans="1:68" ht="16.5" hidden="1" customHeight="1" x14ac:dyDescent="0.25">
      <c r="A20" s="815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hidden="1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hidden="1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hidden="1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1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4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3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hidden="1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hidden="1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hidden="1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hidden="1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hidden="1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hidden="1" customHeight="1" x14ac:dyDescent="0.2">
      <c r="A44" s="904" t="s">
        <v>111</v>
      </c>
      <c r="B44" s="905"/>
      <c r="C44" s="905"/>
      <c r="D44" s="905"/>
      <c r="E44" s="905"/>
      <c r="F44" s="905"/>
      <c r="G44" s="905"/>
      <c r="H44" s="905"/>
      <c r="I44" s="905"/>
      <c r="J44" s="905"/>
      <c r="K44" s="905"/>
      <c r="L44" s="905"/>
      <c r="M44" s="905"/>
      <c r="N44" s="905"/>
      <c r="O44" s="905"/>
      <c r="P44" s="905"/>
      <c r="Q44" s="905"/>
      <c r="R44" s="905"/>
      <c r="S44" s="905"/>
      <c r="T44" s="905"/>
      <c r="U44" s="905"/>
      <c r="V44" s="905"/>
      <c r="W44" s="905"/>
      <c r="X44" s="905"/>
      <c r="Y44" s="905"/>
      <c r="Z44" s="905"/>
      <c r="AA44" s="48"/>
      <c r="AB44" s="48"/>
      <c r="AC44" s="48"/>
    </row>
    <row r="45" spans="1:68" ht="16.5" hidden="1" customHeight="1" x14ac:dyDescent="0.25">
      <c r="A45" s="815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hidden="1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0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1036.8</v>
      </c>
      <c r="Y47" s="788">
        <f t="shared" ref="Y47:Y52" si="6">IFERROR(IF(X47="",0,CEILING((X47/$H47),1)*$H47),"")</f>
        <v>1036.8000000000002</v>
      </c>
      <c r="Z47" s="36">
        <f>IFERROR(IF(Y47=0,"",ROUNDUP(Y47/H47,0)*0.02175),"")</f>
        <v>2.0880000000000001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1082.8799999999999</v>
      </c>
      <c r="BN47" s="64">
        <f t="shared" ref="BN47:BN52" si="8">IFERROR(Y47*I47/H47,"0")</f>
        <v>1082.8800000000001</v>
      </c>
      <c r="BO47" s="64">
        <f t="shared" ref="BO47:BO52" si="9">IFERROR(1/J47*(X47/H47),"0")</f>
        <v>1.714285714285714</v>
      </c>
      <c r="BP47" s="64">
        <f t="shared" ref="BP47:BP52" si="10">IFERROR(1/J47*(Y47/H47),"0")</f>
        <v>1.7142857142857144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0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8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95.999999999999986</v>
      </c>
      <c r="Y53" s="789">
        <f>IFERROR(Y47/H47,"0")+IFERROR(Y48/H48,"0")+IFERROR(Y49/H49,"0")+IFERROR(Y50/H50,"0")+IFERROR(Y51/H51,"0")+IFERROR(Y52/H52,"0")</f>
        <v>96.000000000000014</v>
      </c>
      <c r="Z53" s="789">
        <f>IFERROR(IF(Z47="",0,Z47),"0")+IFERROR(IF(Z48="",0,Z48),"0")+IFERROR(IF(Z49="",0,Z49),"0")+IFERROR(IF(Z50="",0,Z50),"0")+IFERROR(IF(Z51="",0,Z51),"0")+IFERROR(IF(Z52="",0,Z52),"0")</f>
        <v>2.0880000000000001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1036.8</v>
      </c>
      <c r="Y54" s="789">
        <f>IFERROR(SUM(Y47:Y52),"0")</f>
        <v>1036.8000000000002</v>
      </c>
      <c r="Z54" s="37"/>
      <c r="AA54" s="790"/>
      <c r="AB54" s="790"/>
      <c r="AC54" s="790"/>
    </row>
    <row r="55" spans="1:68" ht="14.25" hidden="1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2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hidden="1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hidden="1" customHeight="1" x14ac:dyDescent="0.25">
      <c r="A60" s="815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hidden="1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627.20000000000005</v>
      </c>
      <c r="Y62" s="788">
        <f t="shared" ref="Y62:Y70" si="11">IFERROR(IF(X62="",0,CEILING((X62/$H62),1)*$H62),"")</f>
        <v>627.19999999999993</v>
      </c>
      <c r="Z62" s="36">
        <f>IFERROR(IF(Y62=0,"",ROUNDUP(Y62/H62,0)*0.02175),"")</f>
        <v>1.218</v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654.08000000000004</v>
      </c>
      <c r="BN62" s="64">
        <f t="shared" ref="BN62:BN70" si="13">IFERROR(Y62*I62/H62,"0")</f>
        <v>654.07999999999993</v>
      </c>
      <c r="BO62" s="64">
        <f t="shared" ref="BO62:BO70" si="14">IFERROR(1/J62*(X62/H62),"0")</f>
        <v>1</v>
      </c>
      <c r="BP62" s="64">
        <f t="shared" ref="BP62:BP70" si="15">IFERROR(1/J62*(Y62/H62),"0")</f>
        <v>1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0</v>
      </c>
      <c r="Y63" s="78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10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56.000000000000007</v>
      </c>
      <c r="Y71" s="789">
        <f>IFERROR(Y62/H62,"0")+IFERROR(Y63/H63,"0")+IFERROR(Y64/H64,"0")+IFERROR(Y65/H65,"0")+IFERROR(Y66/H66,"0")+IFERROR(Y67/H67,"0")+IFERROR(Y68/H68,"0")+IFERROR(Y69/H69,"0")+IFERROR(Y70/H70,"0")</f>
        <v>56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1.218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627.20000000000005</v>
      </c>
      <c r="Y72" s="789">
        <f>IFERROR(SUM(Y62:Y70),"0")</f>
        <v>627.19999999999993</v>
      </c>
      <c r="Z72" s="37"/>
      <c r="AA72" s="790"/>
      <c r="AB72" s="790"/>
      <c r="AC72" s="790"/>
    </row>
    <row r="73" spans="1:68" ht="14.25" hidden="1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777.6</v>
      </c>
      <c r="Y74" s="788">
        <f>IFERROR(IF(X74="",0,CEILING((X74/$H74),1)*$H74),"")</f>
        <v>777.6</v>
      </c>
      <c r="Z74" s="36">
        <f>IFERROR(IF(Y74=0,"",ROUNDUP(Y74/H74,0)*0.02175),"")</f>
        <v>1.5659999999999998</v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812.15999999999985</v>
      </c>
      <c r="BN74" s="64">
        <f>IFERROR(Y74*I74/H74,"0")</f>
        <v>812.15999999999985</v>
      </c>
      <c r="BO74" s="64">
        <f>IFERROR(1/J74*(X74/H74),"0")</f>
        <v>1.2857142857142856</v>
      </c>
      <c r="BP74" s="64">
        <f>IFERROR(1/J74*(Y74/H74),"0")</f>
        <v>1.2857142857142856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22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72</v>
      </c>
      <c r="Y78" s="789">
        <f>IFERROR(Y74/H74,"0")+IFERROR(Y75/H75,"0")+IFERROR(Y76/H76,"0")+IFERROR(Y77/H77,"0")</f>
        <v>72</v>
      </c>
      <c r="Z78" s="789">
        <f>IFERROR(IF(Z74="",0,Z74),"0")+IFERROR(IF(Z75="",0,Z75),"0")+IFERROR(IF(Z76="",0,Z76),"0")+IFERROR(IF(Z77="",0,Z77),"0")</f>
        <v>1.5659999999999998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777.6</v>
      </c>
      <c r="Y79" s="789">
        <f>IFERROR(SUM(Y74:Y77),"0")</f>
        <v>777.6</v>
      </c>
      <c r="Z79" s="37"/>
      <c r="AA79" s="790"/>
      <c r="AB79" s="790"/>
      <c r="AC79" s="790"/>
    </row>
    <row r="80" spans="1:68" ht="14.25" hidden="1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5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hidden="1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hidden="1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hidden="1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hidden="1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124.8</v>
      </c>
      <c r="Y99" s="788">
        <f>IFERROR(IF(X99="",0,CEILING((X99/$H99),1)*$H99),"")</f>
        <v>124.8</v>
      </c>
      <c r="Z99" s="36">
        <f>IFERROR(IF(Y99=0,"",ROUNDUP(Y99/H99,0)*0.02175),"")</f>
        <v>0.34799999999999998</v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132.47999999999999</v>
      </c>
      <c r="BN99" s="64">
        <f>IFERROR(Y99*I99/H99,"0")</f>
        <v>132.47999999999999</v>
      </c>
      <c r="BO99" s="64">
        <f>IFERROR(1/J99*(X99/H99),"0")</f>
        <v>0.2857142857142857</v>
      </c>
      <c r="BP99" s="64">
        <f>IFERROR(1/J99*(Y99/H99),"0")</f>
        <v>0.2857142857142857</v>
      </c>
    </row>
    <row r="100" spans="1:68" ht="37.5" hidden="1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16</v>
      </c>
      <c r="Y102" s="789">
        <f>IFERROR(Y99/H99,"0")+IFERROR(Y100/H100,"0")+IFERROR(Y101/H101,"0")</f>
        <v>16</v>
      </c>
      <c r="Z102" s="789">
        <f>IFERROR(IF(Z99="",0,Z99),"0")+IFERROR(IF(Z100="",0,Z100),"0")+IFERROR(IF(Z101="",0,Z101),"0")</f>
        <v>0.34799999999999998</v>
      </c>
      <c r="AA102" s="790"/>
      <c r="AB102" s="790"/>
      <c r="AC102" s="790"/>
    </row>
    <row r="103" spans="1:68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124.8</v>
      </c>
      <c r="Y103" s="789">
        <f>IFERROR(SUM(Y99:Y101),"0")</f>
        <v>124.8</v>
      </c>
      <c r="Z103" s="37"/>
      <c r="AA103" s="790"/>
      <c r="AB103" s="790"/>
      <c r="AC103" s="790"/>
    </row>
    <row r="104" spans="1:68" ht="16.5" hidden="1" customHeight="1" x14ac:dyDescent="0.25">
      <c r="A104" s="815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hidden="1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hidden="1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0</v>
      </c>
      <c r="Y109" s="789">
        <f>IFERROR(Y106/H106,"0")+IFERROR(Y107/H107,"0")+IFERROR(Y108/H108,"0")</f>
        <v>0</v>
      </c>
      <c r="Z109" s="789">
        <f>IFERROR(IF(Z106="",0,Z106),"0")+IFERROR(IF(Z107="",0,Z107),"0")+IFERROR(IF(Z108="",0,Z108),"0")</f>
        <v>0</v>
      </c>
      <c r="AA109" s="790"/>
      <c r="AB109" s="790"/>
      <c r="AC109" s="790"/>
    </row>
    <row r="110" spans="1:68" hidden="1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0</v>
      </c>
      <c r="Y110" s="789">
        <f>IFERROR(SUM(Y106:Y108),"0")</f>
        <v>0</v>
      </c>
      <c r="Z110" s="37"/>
      <c r="AA110" s="790"/>
      <c r="AB110" s="790"/>
      <c r="AC110" s="790"/>
    </row>
    <row r="111" spans="1:68" ht="14.25" hidden="1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324</v>
      </c>
      <c r="Y112" s="788">
        <f t="shared" ref="Y112:Y117" si="26">IFERROR(IF(X112="",0,CEILING((X112/$H112),1)*$H112),"")</f>
        <v>324</v>
      </c>
      <c r="Z112" s="36">
        <f>IFERROR(IF(Y112=0,"",ROUNDUP(Y112/H112,0)*0.02175),"")</f>
        <v>0.86999999999999988</v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346.56</v>
      </c>
      <c r="BN112" s="64">
        <f t="shared" ref="BN112:BN117" si="28">IFERROR(Y112*I112/H112,"0")</f>
        <v>346.56</v>
      </c>
      <c r="BO112" s="64">
        <f t="shared" ref="BO112:BO117" si="29">IFERROR(1/J112*(X112/H112),"0")</f>
        <v>0.71428571428571419</v>
      </c>
      <c r="BP112" s="64">
        <f t="shared" ref="BP112:BP117" si="30">IFERROR(1/J112*(Y112/H112),"0")</f>
        <v>0.71428571428571419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2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64.8</v>
      </c>
      <c r="Y114" s="788">
        <f t="shared" si="26"/>
        <v>64.800000000000011</v>
      </c>
      <c r="Z114" s="36">
        <f>IFERROR(IF(Y114=0,"",ROUNDUP(Y114/H114,0)*0.00651),"")</f>
        <v>0.15623999999999999</v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70.847999999999985</v>
      </c>
      <c r="BN114" s="64">
        <f t="shared" si="28"/>
        <v>70.848000000000013</v>
      </c>
      <c r="BO114" s="64">
        <f t="shared" si="29"/>
        <v>0.13186813186813187</v>
      </c>
      <c r="BP114" s="64">
        <f t="shared" si="30"/>
        <v>0.1318681318681319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6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35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64</v>
      </c>
      <c r="Y118" s="789">
        <f>IFERROR(Y112/H112,"0")+IFERROR(Y113/H113,"0")+IFERROR(Y114/H114,"0")+IFERROR(Y115/H115,"0")+IFERROR(Y116/H116,"0")+IFERROR(Y117/H117,"0")</f>
        <v>64</v>
      </c>
      <c r="Z118" s="789">
        <f>IFERROR(IF(Z112="",0,Z112),"0")+IFERROR(IF(Z113="",0,Z113),"0")+IFERROR(IF(Z114="",0,Z114),"0")+IFERROR(IF(Z115="",0,Z115),"0")+IFERROR(IF(Z116="",0,Z116),"0")+IFERROR(IF(Z117="",0,Z117),"0")</f>
        <v>1.0262399999999998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388.8</v>
      </c>
      <c r="Y119" s="789">
        <f>IFERROR(SUM(Y112:Y117),"0")</f>
        <v>388.8</v>
      </c>
      <c r="Z119" s="37"/>
      <c r="AA119" s="790"/>
      <c r="AB119" s="790"/>
      <c r="AC119" s="790"/>
    </row>
    <row r="120" spans="1:68" ht="16.5" hidden="1" customHeight="1" x14ac:dyDescent="0.25">
      <c r="A120" s="815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hidden="1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950.4</v>
      </c>
      <c r="Y122" s="788">
        <f>IFERROR(IF(X122="",0,CEILING((X122/$H122),1)*$H122),"")</f>
        <v>950.40000000000009</v>
      </c>
      <c r="Z122" s="36">
        <f>IFERROR(IF(Y122=0,"",ROUNDUP(Y122/H122,0)*0.02175),"")</f>
        <v>1.9139999999999999</v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992.63999999999987</v>
      </c>
      <c r="BN122" s="64">
        <f>IFERROR(Y122*I122/H122,"0")</f>
        <v>992.64</v>
      </c>
      <c r="BO122" s="64">
        <f>IFERROR(1/J122*(X122/H122),"0")</f>
        <v>1.5714285714285712</v>
      </c>
      <c r="BP122" s="64">
        <f>IFERROR(1/J122*(Y122/H122),"0")</f>
        <v>1.5714285714285714</v>
      </c>
    </row>
    <row r="123" spans="1:68" ht="16.5" hidden="1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7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87.999999999999986</v>
      </c>
      <c r="Y127" s="789">
        <f>IFERROR(Y122/H122,"0")+IFERROR(Y123/H123,"0")+IFERROR(Y124/H124,"0")+IFERROR(Y125/H125,"0")+IFERROR(Y126/H126,"0")</f>
        <v>88</v>
      </c>
      <c r="Z127" s="789">
        <f>IFERROR(IF(Z122="",0,Z122),"0")+IFERROR(IF(Z123="",0,Z123),"0")+IFERROR(IF(Z124="",0,Z124),"0")+IFERROR(IF(Z125="",0,Z125),"0")+IFERROR(IF(Z126="",0,Z126),"0")</f>
        <v>1.9139999999999999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950.4</v>
      </c>
      <c r="Y128" s="789">
        <f>IFERROR(SUM(Y122:Y126),"0")</f>
        <v>950.40000000000009</v>
      </c>
      <c r="Z128" s="37"/>
      <c r="AA128" s="790"/>
      <c r="AB128" s="790"/>
      <c r="AC128" s="790"/>
    </row>
    <row r="129" spans="1:68" ht="14.25" hidden="1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hidden="1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hidden="1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hidden="1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518.4</v>
      </c>
      <c r="Y137" s="788">
        <f t="shared" ref="Y137:Y143" si="31">IFERROR(IF(X137="",0,CEILING((X137/$H137),1)*$H137),"")</f>
        <v>518.4</v>
      </c>
      <c r="Z137" s="36">
        <f>IFERROR(IF(Y137=0,"",ROUNDUP(Y137/H137,0)*0.02175),"")</f>
        <v>1.3919999999999999</v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554.11199999999997</v>
      </c>
      <c r="BN137" s="64">
        <f t="shared" ref="BN137:BN143" si="33">IFERROR(Y137*I137/H137,"0")</f>
        <v>554.11199999999997</v>
      </c>
      <c r="BO137" s="64">
        <f t="shared" ref="BO137:BO143" si="34">IFERROR(1/J137*(X137/H137),"0")</f>
        <v>1.1428571428571428</v>
      </c>
      <c r="BP137" s="64">
        <f t="shared" ref="BP137:BP143" si="35">IFERROR(1/J137*(Y137/H137),"0")</f>
        <v>1.1428571428571428</v>
      </c>
    </row>
    <row r="138" spans="1:68" ht="27" hidden="1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9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2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97.2</v>
      </c>
      <c r="Y141" s="788">
        <f t="shared" si="31"/>
        <v>97.2</v>
      </c>
      <c r="Z141" s="36">
        <f>IFERROR(IF(Y141=0,"",ROUNDUP(Y141/H141,0)*0.00651),"")</f>
        <v>0.23436000000000001</v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106.27199999999999</v>
      </c>
      <c r="BN141" s="64">
        <f t="shared" si="33"/>
        <v>106.27199999999999</v>
      </c>
      <c r="BO141" s="64">
        <f t="shared" si="34"/>
        <v>0.19780219780219782</v>
      </c>
      <c r="BP141" s="64">
        <f t="shared" si="35"/>
        <v>0.19780219780219782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100</v>
      </c>
      <c r="Y144" s="789">
        <f>IFERROR(Y137/H137,"0")+IFERROR(Y138/H138,"0")+IFERROR(Y139/H139,"0")+IFERROR(Y140/H140,"0")+IFERROR(Y141/H141,"0")+IFERROR(Y142/H142,"0")+IFERROR(Y143/H143,"0")</f>
        <v>100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1.62636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615.6</v>
      </c>
      <c r="Y145" s="789">
        <f>IFERROR(SUM(Y137:Y143),"0")</f>
        <v>615.6</v>
      </c>
      <c r="Z145" s="37"/>
      <c r="AA145" s="790"/>
      <c r="AB145" s="790"/>
      <c r="AC145" s="790"/>
    </row>
    <row r="146" spans="1:68" ht="14.25" hidden="1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9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hidden="1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hidden="1" customHeight="1" x14ac:dyDescent="0.25">
      <c r="A151" s="815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hidden="1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2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hidden="1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hidden="1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hidden="1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5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hidden="1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hidden="1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hidden="1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hidden="1" customHeight="1" x14ac:dyDescent="0.25">
      <c r="A168" s="815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hidden="1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hidden="1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hidden="1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1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4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hidden="1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hidden="1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hidden="1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hidden="1" customHeight="1" x14ac:dyDescent="0.2">
      <c r="A186" s="904" t="s">
        <v>323</v>
      </c>
      <c r="B186" s="905"/>
      <c r="C186" s="905"/>
      <c r="D186" s="905"/>
      <c r="E186" s="905"/>
      <c r="F186" s="905"/>
      <c r="G186" s="905"/>
      <c r="H186" s="905"/>
      <c r="I186" s="905"/>
      <c r="J186" s="905"/>
      <c r="K186" s="905"/>
      <c r="L186" s="905"/>
      <c r="M186" s="905"/>
      <c r="N186" s="905"/>
      <c r="O186" s="905"/>
      <c r="P186" s="905"/>
      <c r="Q186" s="905"/>
      <c r="R186" s="905"/>
      <c r="S186" s="905"/>
      <c r="T186" s="905"/>
      <c r="U186" s="905"/>
      <c r="V186" s="905"/>
      <c r="W186" s="905"/>
      <c r="X186" s="905"/>
      <c r="Y186" s="905"/>
      <c r="Z186" s="905"/>
      <c r="AA186" s="48"/>
      <c r="AB186" s="48"/>
      <c r="AC186" s="48"/>
    </row>
    <row r="187" spans="1:68" ht="16.5" hidden="1" customHeight="1" x14ac:dyDescent="0.25">
      <c r="A187" s="815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hidden="1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hidden="1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hidden="1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hidden="1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252</v>
      </c>
      <c r="Y195" s="788">
        <f t="shared" si="36"/>
        <v>252</v>
      </c>
      <c r="Z195" s="36">
        <f>IFERROR(IF(Y195=0,"",ROUNDUP(Y195/H195,0)*0.00902),"")</f>
        <v>0.54120000000000001</v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264.59999999999997</v>
      </c>
      <c r="BN195" s="64">
        <f t="shared" si="38"/>
        <v>264.59999999999997</v>
      </c>
      <c r="BO195" s="64">
        <f t="shared" si="39"/>
        <v>0.45454545454545459</v>
      </c>
      <c r="BP195" s="64">
        <f t="shared" si="40"/>
        <v>0.45454545454545459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75.599999999999994</v>
      </c>
      <c r="Y196" s="788">
        <f t="shared" si="36"/>
        <v>75.600000000000009</v>
      </c>
      <c r="Z196" s="36">
        <f>IFERROR(IF(Y196=0,"",ROUNDUP(Y196/H196,0)*0.00502),"")</f>
        <v>0.18071999999999999</v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80.279999999999987</v>
      </c>
      <c r="BN196" s="64">
        <f t="shared" si="38"/>
        <v>80.28</v>
      </c>
      <c r="BO196" s="64">
        <f t="shared" si="39"/>
        <v>0.15384615384615383</v>
      </c>
      <c r="BP196" s="64">
        <f t="shared" si="40"/>
        <v>0.15384615384615385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302.39999999999998</v>
      </c>
      <c r="Y198" s="788">
        <f t="shared" si="36"/>
        <v>302.40000000000003</v>
      </c>
      <c r="Z198" s="36">
        <f>IFERROR(IF(Y198=0,"",ROUNDUP(Y198/H198,0)*0.00502),"")</f>
        <v>0.72287999999999997</v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316.79999999999995</v>
      </c>
      <c r="BN198" s="64">
        <f t="shared" si="38"/>
        <v>316.8</v>
      </c>
      <c r="BO198" s="64">
        <f t="shared" si="39"/>
        <v>0.61538461538461531</v>
      </c>
      <c r="BP198" s="64">
        <f t="shared" si="40"/>
        <v>0.61538461538461542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239.99999999999997</v>
      </c>
      <c r="Y201" s="789">
        <f>IFERROR(Y193/H193,"0")+IFERROR(Y194/H194,"0")+IFERROR(Y195/H195,"0")+IFERROR(Y196/H196,"0")+IFERROR(Y197/H197,"0")+IFERROR(Y198/H198,"0")+IFERROR(Y199/H199,"0")+IFERROR(Y200/H200,"0")</f>
        <v>240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1.4447999999999999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630</v>
      </c>
      <c r="Y202" s="789">
        <f>IFERROR(SUM(Y193:Y200),"0")</f>
        <v>630</v>
      </c>
      <c r="Z202" s="37"/>
      <c r="AA202" s="790"/>
      <c r="AB202" s="790"/>
      <c r="AC202" s="790"/>
    </row>
    <row r="203" spans="1:68" ht="16.5" hidden="1" customHeight="1" x14ac:dyDescent="0.25">
      <c r="A203" s="815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hidden="1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hidden="1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hidden="1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9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hidden="1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hidden="1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388.8</v>
      </c>
      <c r="Y215" s="788">
        <f t="shared" ref="Y215:Y222" si="41">IFERROR(IF(X215="",0,CEILING((X215/$H215),1)*$H215),"")</f>
        <v>388.8</v>
      </c>
      <c r="Z215" s="36">
        <f>IFERROR(IF(Y215=0,"",ROUNDUP(Y215/H215,0)*0.00902),"")</f>
        <v>0.64944000000000002</v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403.92</v>
      </c>
      <c r="BN215" s="64">
        <f t="shared" ref="BN215:BN222" si="43">IFERROR(Y215*I215/H215,"0")</f>
        <v>403.92</v>
      </c>
      <c r="BO215" s="64">
        <f t="shared" ref="BO215:BO222" si="44">IFERROR(1/J215*(X215/H215),"0")</f>
        <v>0.54545454545454541</v>
      </c>
      <c r="BP215" s="64">
        <f t="shared" ref="BP215:BP222" si="45">IFERROR(1/J215*(Y215/H215),"0")</f>
        <v>0.54545454545454541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72</v>
      </c>
      <c r="Y223" s="789">
        <f>IFERROR(Y215/H215,"0")+IFERROR(Y216/H216,"0")+IFERROR(Y217/H217,"0")+IFERROR(Y218/H218,"0")+IFERROR(Y219/H219,"0")+IFERROR(Y220/H220,"0")+IFERROR(Y221/H221,"0")+IFERROR(Y222/H222,"0")</f>
        <v>72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0.64944000000000002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388.8</v>
      </c>
      <c r="Y224" s="789">
        <f>IFERROR(SUM(Y215:Y222),"0")</f>
        <v>388.8</v>
      </c>
      <c r="Z224" s="37"/>
      <c r="AA224" s="790"/>
      <c r="AB224" s="790"/>
      <c r="AC224" s="790"/>
    </row>
    <row r="225" spans="1:68" ht="14.25" hidden="1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9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904.8</v>
      </c>
      <c r="Y229" s="788">
        <f t="shared" si="46"/>
        <v>904.8</v>
      </c>
      <c r="Z229" s="36">
        <f>IFERROR(IF(Y229=0,"",ROUNDUP(Y229/H229,0)*0.02175),"")</f>
        <v>2.262</v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963.45600000000002</v>
      </c>
      <c r="BN229" s="64">
        <f t="shared" si="48"/>
        <v>963.45600000000002</v>
      </c>
      <c r="BO229" s="64">
        <f t="shared" si="49"/>
        <v>1.857142857142857</v>
      </c>
      <c r="BP229" s="64">
        <f t="shared" si="50"/>
        <v>1.857142857142857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28.8</v>
      </c>
      <c r="Y230" s="788">
        <f t="shared" si="46"/>
        <v>28.799999999999997</v>
      </c>
      <c r="Z230" s="36">
        <f t="shared" ref="Z230:Z236" si="51">IFERROR(IF(Y230=0,"",ROUNDUP(Y230/H230,0)*0.00651),"")</f>
        <v>7.8119999999999995E-2</v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32.04</v>
      </c>
      <c r="BN230" s="64">
        <f t="shared" si="48"/>
        <v>32.039999999999992</v>
      </c>
      <c r="BO230" s="64">
        <f t="shared" si="49"/>
        <v>6.5934065934065936E-2</v>
      </c>
      <c r="BP230" s="64">
        <f t="shared" si="50"/>
        <v>6.5934065934065936E-2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172.8</v>
      </c>
      <c r="Y232" s="788">
        <f t="shared" si="46"/>
        <v>172.79999999999998</v>
      </c>
      <c r="Z232" s="36">
        <f t="shared" si="51"/>
        <v>0.46872000000000003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190.94400000000005</v>
      </c>
      <c r="BN232" s="64">
        <f t="shared" si="48"/>
        <v>190.94400000000002</v>
      </c>
      <c r="BO232" s="64">
        <f t="shared" si="49"/>
        <v>0.3956043956043957</v>
      </c>
      <c r="BP232" s="64">
        <f t="shared" si="50"/>
        <v>0.39560439560439564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3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172.8</v>
      </c>
      <c r="Y233" s="788">
        <f t="shared" si="46"/>
        <v>172.79999999999998</v>
      </c>
      <c r="Z233" s="36">
        <f t="shared" si="51"/>
        <v>0.46872000000000003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190.94400000000005</v>
      </c>
      <c r="BN233" s="64">
        <f t="shared" si="48"/>
        <v>190.94400000000002</v>
      </c>
      <c r="BO233" s="64">
        <f t="shared" si="49"/>
        <v>0.3956043956043957</v>
      </c>
      <c r="BP233" s="64">
        <f t="shared" si="50"/>
        <v>0.39560439560439564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0</v>
      </c>
      <c r="Y235" s="78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57.6</v>
      </c>
      <c r="Y236" s="788">
        <f t="shared" si="46"/>
        <v>57.599999999999994</v>
      </c>
      <c r="Z236" s="36">
        <f t="shared" si="51"/>
        <v>0.15623999999999999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63.792000000000002</v>
      </c>
      <c r="BN236" s="64">
        <f t="shared" si="48"/>
        <v>63.792000000000002</v>
      </c>
      <c r="BO236" s="64">
        <f t="shared" si="49"/>
        <v>0.13186813186813187</v>
      </c>
      <c r="BP236" s="64">
        <f t="shared" si="50"/>
        <v>0.13186813186813187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284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284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3.4338000000000002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1336.7999999999997</v>
      </c>
      <c r="Y238" s="789">
        <f>IFERROR(SUM(Y226:Y236),"0")</f>
        <v>1336.7999999999997</v>
      </c>
      <c r="Z238" s="37"/>
      <c r="AA238" s="790"/>
      <c r="AB238" s="790"/>
      <c r="AC238" s="790"/>
    </row>
    <row r="239" spans="1:68" ht="14.25" hidden="1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hidden="1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92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82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28.8</v>
      </c>
      <c r="Y244" s="788">
        <f t="shared" si="52"/>
        <v>28.799999999999997</v>
      </c>
      <c r="Z244" s="36">
        <f>IFERROR(IF(Y244=0,"",ROUNDUP(Y244/H244,0)*0.00651),"")</f>
        <v>7.8119999999999995E-2</v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31.824000000000002</v>
      </c>
      <c r="BN244" s="64">
        <f t="shared" si="54"/>
        <v>31.824000000000002</v>
      </c>
      <c r="BO244" s="64">
        <f t="shared" si="55"/>
        <v>6.5934065934065936E-2</v>
      </c>
      <c r="BP244" s="64">
        <f t="shared" si="56"/>
        <v>6.5934065934065936E-2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28.8</v>
      </c>
      <c r="Y245" s="788">
        <f t="shared" si="52"/>
        <v>28.799999999999997</v>
      </c>
      <c r="Z245" s="36">
        <f>IFERROR(IF(Y245=0,"",ROUNDUP(Y245/H245,0)*0.00651),"")</f>
        <v>7.8119999999999995E-2</v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31.824000000000002</v>
      </c>
      <c r="BN245" s="64">
        <f t="shared" si="54"/>
        <v>31.824000000000002</v>
      </c>
      <c r="BO245" s="64">
        <f t="shared" si="55"/>
        <v>6.5934065934065936E-2</v>
      </c>
      <c r="BP245" s="64">
        <f t="shared" si="56"/>
        <v>6.5934065934065936E-2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24</v>
      </c>
      <c r="Y246" s="789">
        <f>IFERROR(Y240/H240,"0")+IFERROR(Y241/H241,"0")+IFERROR(Y242/H242,"0")+IFERROR(Y243/H243,"0")+IFERROR(Y244/H244,"0")+IFERROR(Y245/H245,"0")</f>
        <v>24</v>
      </c>
      <c r="Z246" s="789">
        <f>IFERROR(IF(Z240="",0,Z240),"0")+IFERROR(IF(Z241="",0,Z241),"0")+IFERROR(IF(Z242="",0,Z242),"0")+IFERROR(IF(Z243="",0,Z243),"0")+IFERROR(IF(Z244="",0,Z244),"0")+IFERROR(IF(Z245="",0,Z245),"0")</f>
        <v>0.15623999999999999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57.6</v>
      </c>
      <c r="Y247" s="789">
        <f>IFERROR(SUM(Y240:Y245),"0")</f>
        <v>57.599999999999994</v>
      </c>
      <c r="Z247" s="37"/>
      <c r="AA247" s="790"/>
      <c r="AB247" s="790"/>
      <c r="AC247" s="790"/>
    </row>
    <row r="248" spans="1:68" ht="16.5" hidden="1" customHeight="1" x14ac:dyDescent="0.25">
      <c r="A248" s="815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hidden="1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1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hidden="1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hidden="1" customHeight="1" x14ac:dyDescent="0.25">
      <c r="A260" s="815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hidden="1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hidden="1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hidden="1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hidden="1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hidden="1" customHeight="1" x14ac:dyDescent="0.25">
      <c r="A277" s="815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hidden="1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hidden="1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6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hidden="1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hidden="1" customHeight="1" x14ac:dyDescent="0.25">
      <c r="A291" s="815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hidden="1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hidden="1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hidden="1" customHeight="1" x14ac:dyDescent="0.25">
      <c r="A296" s="815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hidden="1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hidden="1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hidden="1" customHeight="1" x14ac:dyDescent="0.25">
      <c r="A303" s="815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hidden="1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4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374.4</v>
      </c>
      <c r="Y308" s="788">
        <f t="shared" si="72"/>
        <v>374.4</v>
      </c>
      <c r="Z308" s="36">
        <f>IFERROR(IF(Y308=0,"",ROUNDUP(Y308/H308,0)*0.00651),"")</f>
        <v>1.01556</v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413.71200000000005</v>
      </c>
      <c r="BN308" s="64">
        <f t="shared" si="74"/>
        <v>413.71200000000005</v>
      </c>
      <c r="BO308" s="64">
        <f t="shared" si="75"/>
        <v>0.85714285714285721</v>
      </c>
      <c r="BP308" s="64">
        <f t="shared" si="76"/>
        <v>0.85714285714285721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432</v>
      </c>
      <c r="Y309" s="788">
        <f t="shared" si="72"/>
        <v>432</v>
      </c>
      <c r="Z309" s="36">
        <f>IFERROR(IF(Y309=0,"",ROUNDUP(Y309/H309,0)*0.00651),"")</f>
        <v>1.1718</v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464.4</v>
      </c>
      <c r="BN309" s="64">
        <f t="shared" si="74"/>
        <v>464.4</v>
      </c>
      <c r="BO309" s="64">
        <f t="shared" si="75"/>
        <v>0.98901098901098905</v>
      </c>
      <c r="BP309" s="64">
        <f t="shared" si="76"/>
        <v>0.98901098901098905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336</v>
      </c>
      <c r="Y311" s="789">
        <f>IFERROR(Y305/H305,"0")+IFERROR(Y306/H306,"0")+IFERROR(Y307/H307,"0")+IFERROR(Y308/H308,"0")+IFERROR(Y309/H309,"0")+IFERROR(Y310/H310,"0")</f>
        <v>336</v>
      </c>
      <c r="Z311" s="789">
        <f>IFERROR(IF(Z305="",0,Z305),"0")+IFERROR(IF(Z306="",0,Z306),"0")+IFERROR(IF(Z307="",0,Z307),"0")+IFERROR(IF(Z308="",0,Z308),"0")+IFERROR(IF(Z309="",0,Z309),"0")+IFERROR(IF(Z310="",0,Z310),"0")</f>
        <v>2.18736</v>
      </c>
      <c r="AA311" s="790"/>
      <c r="AB311" s="790"/>
      <c r="AC311" s="790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806.4</v>
      </c>
      <c r="Y312" s="789">
        <f>IFERROR(SUM(Y305:Y310),"0")</f>
        <v>806.4</v>
      </c>
      <c r="Z312" s="37"/>
      <c r="AA312" s="790"/>
      <c r="AB312" s="790"/>
      <c r="AC312" s="790"/>
    </row>
    <row r="313" spans="1:68" ht="16.5" hidden="1" customHeight="1" x14ac:dyDescent="0.25">
      <c r="A313" s="815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hidden="1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hidden="1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hidden="1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hidden="1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hidden="1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hidden="1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hidden="1" customHeight="1" x14ac:dyDescent="0.25">
      <c r="A326" s="815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hidden="1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9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hidden="1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hidden="1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hidden="1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hidden="1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4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hidden="1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hidden="1" customHeight="1" x14ac:dyDescent="0.25">
      <c r="A340" s="815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hidden="1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22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hidden="1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hidden="1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hidden="1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hidden="1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hidden="1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hidden="1" customHeight="1" x14ac:dyDescent="0.25">
      <c r="A354" s="815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hidden="1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22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hidden="1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hidden="1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2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hidden="1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hidden="1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hidden="1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hidden="1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201.6</v>
      </c>
      <c r="Y383" s="788">
        <f>IFERROR(IF(X383="",0,CEILING((X383/$H383),1)*$H383),"")</f>
        <v>201.60000000000002</v>
      </c>
      <c r="Z383" s="36">
        <f>IFERROR(IF(Y383=0,"",ROUNDUP(Y383/H383,0)*0.02175),"")</f>
        <v>0.52200000000000002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215.136</v>
      </c>
      <c r="BN383" s="64">
        <f>IFERROR(Y383*I383/H383,"0")</f>
        <v>215.13600000000002</v>
      </c>
      <c r="BO383" s="64">
        <f>IFERROR(1/J383*(X383/H383),"0")</f>
        <v>0.42857142857142855</v>
      </c>
      <c r="BP383" s="64">
        <f>IFERROR(1/J383*(Y383/H383),"0")</f>
        <v>0.42857142857142855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249.6</v>
      </c>
      <c r="Y384" s="788">
        <f>IFERROR(IF(X384="",0,CEILING((X384/$H384),1)*$H384),"")</f>
        <v>249.6</v>
      </c>
      <c r="Z384" s="36">
        <f>IFERROR(IF(Y384=0,"",ROUNDUP(Y384/H384,0)*0.02175),"")</f>
        <v>0.69599999999999995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267.64800000000002</v>
      </c>
      <c r="BN384" s="64">
        <f>IFERROR(Y384*I384/H384,"0")</f>
        <v>267.64800000000002</v>
      </c>
      <c r="BO384" s="64">
        <f>IFERROR(1/J384*(X384/H384),"0")</f>
        <v>0.5714285714285714</v>
      </c>
      <c r="BP384" s="64">
        <f>IFERROR(1/J384*(Y384/H384),"0")</f>
        <v>0.5714285714285714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134.4</v>
      </c>
      <c r="Y385" s="788">
        <f>IFERROR(IF(X385="",0,CEILING((X385/$H385),1)*$H385),"")</f>
        <v>134.4</v>
      </c>
      <c r="Z385" s="36">
        <f>IFERROR(IF(Y385=0,"",ROUNDUP(Y385/H385,0)*0.02175),"")</f>
        <v>0.34799999999999998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143.42400000000001</v>
      </c>
      <c r="BN385" s="64">
        <f>IFERROR(Y385*I385/H385,"0")</f>
        <v>143.42400000000001</v>
      </c>
      <c r="BO385" s="64">
        <f>IFERROR(1/J385*(X385/H385),"0")</f>
        <v>0.2857142857142857</v>
      </c>
      <c r="BP385" s="64">
        <f>IFERROR(1/J385*(Y385/H385),"0")</f>
        <v>0.2857142857142857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72</v>
      </c>
      <c r="Y387" s="789">
        <f>IFERROR(Y383/H383,"0")+IFERROR(Y384/H384,"0")+IFERROR(Y385/H385,"0")+IFERROR(Y386/H386,"0")</f>
        <v>72</v>
      </c>
      <c r="Z387" s="789">
        <f>IFERROR(IF(Z383="",0,Z383),"0")+IFERROR(IF(Z384="",0,Z384),"0")+IFERROR(IF(Z385="",0,Z385),"0")+IFERROR(IF(Z386="",0,Z386),"0")</f>
        <v>1.5659999999999998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585.6</v>
      </c>
      <c r="Y388" s="789">
        <f>IFERROR(SUM(Y383:Y386),"0")</f>
        <v>585.6</v>
      </c>
      <c r="Z388" s="37"/>
      <c r="AA388" s="790"/>
      <c r="AB388" s="790"/>
      <c r="AC388" s="790"/>
    </row>
    <row r="389" spans="1:68" ht="14.25" hidden="1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16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hidden="1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hidden="1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hidden="1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hidden="1" customHeight="1" x14ac:dyDescent="0.25">
      <c r="A402" s="815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hidden="1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hidden="1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hidden="1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129.6</v>
      </c>
      <c r="Y408" s="788">
        <f>IFERROR(IF(X408="",0,CEILING((X408/$H408),1)*$H408),"")</f>
        <v>129.6</v>
      </c>
      <c r="Z408" s="36">
        <f>IFERROR(IF(Y408=0,"",ROUNDUP(Y408/H408,0)*0.02175),"")</f>
        <v>0.34799999999999998</v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138.624</v>
      </c>
      <c r="BN408" s="64">
        <f>IFERROR(Y408*I408/H408,"0")</f>
        <v>138.624</v>
      </c>
      <c r="BO408" s="64">
        <f>IFERROR(1/J408*(X408/H408),"0")</f>
        <v>0.2857142857142857</v>
      </c>
      <c r="BP408" s="64">
        <f>IFERROR(1/J408*(Y408/H408),"0")</f>
        <v>0.2857142857142857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16</v>
      </c>
      <c r="Y411" s="789">
        <f>IFERROR(Y408/H408,"0")+IFERROR(Y409/H409,"0")+IFERROR(Y410/H410,"0")</f>
        <v>16</v>
      </c>
      <c r="Z411" s="789">
        <f>IFERROR(IF(Z408="",0,Z408),"0")+IFERROR(IF(Z409="",0,Z409),"0")+IFERROR(IF(Z410="",0,Z410),"0")</f>
        <v>0.34799999999999998</v>
      </c>
      <c r="AA411" s="790"/>
      <c r="AB411" s="790"/>
      <c r="AC411" s="790"/>
    </row>
    <row r="412" spans="1:68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129.6</v>
      </c>
      <c r="Y412" s="789">
        <f>IFERROR(SUM(Y408:Y410),"0")</f>
        <v>129.6</v>
      </c>
      <c r="Z412" s="37"/>
      <c r="AA412" s="790"/>
      <c r="AB412" s="790"/>
      <c r="AC412" s="790"/>
    </row>
    <row r="413" spans="1:68" ht="27.75" hidden="1" customHeight="1" x14ac:dyDescent="0.2">
      <c r="A413" s="904" t="s">
        <v>658</v>
      </c>
      <c r="B413" s="905"/>
      <c r="C413" s="905"/>
      <c r="D413" s="905"/>
      <c r="E413" s="905"/>
      <c r="F413" s="905"/>
      <c r="G413" s="905"/>
      <c r="H413" s="905"/>
      <c r="I413" s="905"/>
      <c r="J413" s="905"/>
      <c r="K413" s="905"/>
      <c r="L413" s="905"/>
      <c r="M413" s="905"/>
      <c r="N413" s="905"/>
      <c r="O413" s="905"/>
      <c r="P413" s="905"/>
      <c r="Q413" s="905"/>
      <c r="R413" s="905"/>
      <c r="S413" s="905"/>
      <c r="T413" s="905"/>
      <c r="U413" s="905"/>
      <c r="V413" s="905"/>
      <c r="W413" s="905"/>
      <c r="X413" s="905"/>
      <c r="Y413" s="905"/>
      <c r="Z413" s="905"/>
      <c r="AA413" s="48"/>
      <c r="AB413" s="48"/>
      <c r="AC413" s="48"/>
    </row>
    <row r="414" spans="1:68" ht="16.5" hidden="1" customHeight="1" x14ac:dyDescent="0.25">
      <c r="A414" s="815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hidden="1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4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360</v>
      </c>
      <c r="Y417" s="788">
        <f t="shared" si="87"/>
        <v>360</v>
      </c>
      <c r="Z417" s="36">
        <f>IFERROR(IF(Y417=0,"",ROUNDUP(Y417/H417,0)*0.02175),"")</f>
        <v>0.52200000000000002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371.52000000000004</v>
      </c>
      <c r="BN417" s="64">
        <f t="shared" si="89"/>
        <v>371.52000000000004</v>
      </c>
      <c r="BO417" s="64">
        <f t="shared" si="90"/>
        <v>0.5</v>
      </c>
      <c r="BP417" s="64">
        <f t="shared" si="91"/>
        <v>0.5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720</v>
      </c>
      <c r="Y418" s="788">
        <f t="shared" si="87"/>
        <v>720</v>
      </c>
      <c r="Z418" s="36">
        <f>IFERROR(IF(Y418=0,"",ROUNDUP(Y418/H418,0)*0.02039),"")</f>
        <v>0.97871999999999992</v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743.04000000000008</v>
      </c>
      <c r="BN418" s="64">
        <f t="shared" si="89"/>
        <v>743.04000000000008</v>
      </c>
      <c r="BO418" s="64">
        <f t="shared" si="90"/>
        <v>1</v>
      </c>
      <c r="BP418" s="64">
        <f t="shared" si="91"/>
        <v>1</v>
      </c>
    </row>
    <row r="419" spans="1:68" ht="27" hidden="1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0</v>
      </c>
      <c r="Y419" s="78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600</v>
      </c>
      <c r="Y421" s="788">
        <f t="shared" si="87"/>
        <v>600</v>
      </c>
      <c r="Z421" s="36">
        <f>IFERROR(IF(Y421=0,"",ROUNDUP(Y421/H421,0)*0.02039),"")</f>
        <v>0.81559999999999988</v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619.20000000000005</v>
      </c>
      <c r="BN421" s="64">
        <f t="shared" si="89"/>
        <v>619.20000000000005</v>
      </c>
      <c r="BO421" s="64">
        <f t="shared" si="90"/>
        <v>0.83333333333333326</v>
      </c>
      <c r="BP421" s="64">
        <f t="shared" si="91"/>
        <v>0.83333333333333326</v>
      </c>
    </row>
    <row r="422" spans="1:68" ht="27" hidden="1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112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112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2.3163199999999997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1680</v>
      </c>
      <c r="Y428" s="789">
        <f>IFERROR(SUM(Y416:Y426),"0")</f>
        <v>1680</v>
      </c>
      <c r="Z428" s="37"/>
      <c r="AA428" s="790"/>
      <c r="AB428" s="790"/>
      <c r="AC428" s="790"/>
    </row>
    <row r="429" spans="1:68" ht="14.25" hidden="1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720</v>
      </c>
      <c r="Y430" s="788">
        <f>IFERROR(IF(X430="",0,CEILING((X430/$H430),1)*$H430),"")</f>
        <v>720</v>
      </c>
      <c r="Z430" s="36">
        <f>IFERROR(IF(Y430=0,"",ROUNDUP(Y430/H430,0)*0.02175),"")</f>
        <v>1.044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743.04000000000008</v>
      </c>
      <c r="BN430" s="64">
        <f>IFERROR(Y430*I430/H430,"0")</f>
        <v>743.04000000000008</v>
      </c>
      <c r="BO430" s="64">
        <f>IFERROR(1/J430*(X430/H430),"0")</f>
        <v>1</v>
      </c>
      <c r="BP430" s="64">
        <f>IFERROR(1/J430*(Y430/H430),"0")</f>
        <v>1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48</v>
      </c>
      <c r="Y432" s="789">
        <f>IFERROR(Y430/H430,"0")+IFERROR(Y431/H431,"0")</f>
        <v>48</v>
      </c>
      <c r="Z432" s="789">
        <f>IFERROR(IF(Z430="",0,Z430),"0")+IFERROR(IF(Z431="",0,Z431),"0")</f>
        <v>1.044</v>
      </c>
      <c r="AA432" s="790"/>
      <c r="AB432" s="790"/>
      <c r="AC432" s="790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720</v>
      </c>
      <c r="Y433" s="789">
        <f>IFERROR(SUM(Y430:Y431),"0")</f>
        <v>720</v>
      </c>
      <c r="Z433" s="37"/>
      <c r="AA433" s="790"/>
      <c r="AB433" s="790"/>
      <c r="AC433" s="790"/>
    </row>
    <row r="434" spans="1:68" ht="14.25" hidden="1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96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09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hidden="1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hidden="1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hidden="1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5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hidden="1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hidden="1" customHeight="1" x14ac:dyDescent="0.25">
      <c r="A443" s="815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hidden="1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13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10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864</v>
      </c>
      <c r="Y450" s="788">
        <f t="shared" si="92"/>
        <v>864</v>
      </c>
      <c r="Z450" s="36">
        <f t="shared" si="93"/>
        <v>1.7399999999999998</v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902.4</v>
      </c>
      <c r="BN450" s="64">
        <f t="shared" si="95"/>
        <v>902.4</v>
      </c>
      <c r="BO450" s="64">
        <f t="shared" si="96"/>
        <v>1.4285714285714284</v>
      </c>
      <c r="BP450" s="64">
        <f t="shared" si="97"/>
        <v>1.4285714285714284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80</v>
      </c>
      <c r="Y453" s="789">
        <f>IFERROR(Y445/H445,"0")+IFERROR(Y446/H446,"0")+IFERROR(Y447/H447,"0")+IFERROR(Y448/H448,"0")+IFERROR(Y449/H449,"0")+IFERROR(Y450/H450,"0")+IFERROR(Y451/H451,"0")+IFERROR(Y452/H452,"0")</f>
        <v>80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1.7399999999999998</v>
      </c>
      <c r="AA453" s="790"/>
      <c r="AB453" s="790"/>
      <c r="AC453" s="790"/>
    </row>
    <row r="454" spans="1:68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864</v>
      </c>
      <c r="Y454" s="789">
        <f>IFERROR(SUM(Y445:Y452),"0")</f>
        <v>864</v>
      </c>
      <c r="Z454" s="37"/>
      <c r="AA454" s="790"/>
      <c r="AB454" s="790"/>
      <c r="AC454" s="790"/>
    </row>
    <row r="455" spans="1:68" ht="14.25" hidden="1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0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hidden="1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hidden="1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hidden="1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2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0</v>
      </c>
      <c r="Y461" s="78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2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86.4</v>
      </c>
      <c r="Y464" s="788">
        <f>IFERROR(IF(X464="",0,CEILING((X464/$H464),1)*$H464),"")</f>
        <v>86.399999999999991</v>
      </c>
      <c r="Z464" s="36">
        <f>IFERROR(IF(Y464=0,"",ROUNDUP(Y464/H464,0)*0.00651),"")</f>
        <v>0.23436000000000001</v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95.904000000000011</v>
      </c>
      <c r="BN464" s="64">
        <f>IFERROR(Y464*I464/H464,"0")</f>
        <v>95.904000000000011</v>
      </c>
      <c r="BO464" s="64">
        <f>IFERROR(1/J464*(X464/H464),"0")</f>
        <v>0.19780219780219785</v>
      </c>
      <c r="BP464" s="64">
        <f>IFERROR(1/J464*(Y464/H464),"0")</f>
        <v>0.19780219780219782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36.000000000000007</v>
      </c>
      <c r="Y466" s="789">
        <f>IFERROR(Y461/H461,"0")+IFERROR(Y462/H462,"0")+IFERROR(Y463/H463,"0")+IFERROR(Y464/H464,"0")+IFERROR(Y465/H465,"0")</f>
        <v>36</v>
      </c>
      <c r="Z466" s="789">
        <f>IFERROR(IF(Z461="",0,Z461),"0")+IFERROR(IF(Z462="",0,Z462),"0")+IFERROR(IF(Z463="",0,Z463),"0")+IFERROR(IF(Z464="",0,Z464),"0")+IFERROR(IF(Z465="",0,Z465),"0")</f>
        <v>0.23436000000000001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86.4</v>
      </c>
      <c r="Y467" s="789">
        <f>IFERROR(SUM(Y461:Y465),"0")</f>
        <v>86.399999999999991</v>
      </c>
      <c r="Z467" s="37"/>
      <c r="AA467" s="790"/>
      <c r="AB467" s="790"/>
      <c r="AC467" s="790"/>
    </row>
    <row r="468" spans="1:68" ht="14.25" hidden="1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81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hidden="1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hidden="1" customHeight="1" x14ac:dyDescent="0.2">
      <c r="A472" s="904" t="s">
        <v>747</v>
      </c>
      <c r="B472" s="905"/>
      <c r="C472" s="905"/>
      <c r="D472" s="905"/>
      <c r="E472" s="905"/>
      <c r="F472" s="905"/>
      <c r="G472" s="905"/>
      <c r="H472" s="905"/>
      <c r="I472" s="905"/>
      <c r="J472" s="905"/>
      <c r="K472" s="905"/>
      <c r="L472" s="905"/>
      <c r="M472" s="905"/>
      <c r="N472" s="905"/>
      <c r="O472" s="905"/>
      <c r="P472" s="905"/>
      <c r="Q472" s="905"/>
      <c r="R472" s="905"/>
      <c r="S472" s="905"/>
      <c r="T472" s="905"/>
      <c r="U472" s="905"/>
      <c r="V472" s="905"/>
      <c r="W472" s="905"/>
      <c r="X472" s="905"/>
      <c r="Y472" s="905"/>
      <c r="Z472" s="905"/>
      <c r="AA472" s="48"/>
      <c r="AB472" s="48"/>
      <c r="AC472" s="48"/>
    </row>
    <row r="473" spans="1:68" ht="16.5" hidden="1" customHeight="1" x14ac:dyDescent="0.25">
      <c r="A473" s="815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hidden="1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hidden="1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hidden="1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85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37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41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114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4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0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2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4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1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2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hidden="1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0</v>
      </c>
      <c r="Y501" s="789">
        <f>IFERROR(SUM(Y479:Y499),"0")</f>
        <v>0</v>
      </c>
      <c r="Z501" s="37"/>
      <c r="AA501" s="790"/>
      <c r="AB501" s="790"/>
      <c r="AC501" s="790"/>
    </row>
    <row r="502" spans="1:68" ht="14.25" hidden="1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hidden="1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hidden="1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hidden="1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hidden="1" customHeight="1" x14ac:dyDescent="0.25">
      <c r="A512" s="815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hidden="1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9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hidden="1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hidden="1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32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hidden="1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hidden="1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hidden="1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hidden="1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hidden="1" customHeight="1" x14ac:dyDescent="0.25">
      <c r="A529" s="815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hidden="1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hidden="1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hidden="1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4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2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idden="1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hidden="1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hidden="1" customHeight="1" x14ac:dyDescent="0.25">
      <c r="A539" s="815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hidden="1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hidden="1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hidden="1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hidden="1" customHeight="1" x14ac:dyDescent="0.2">
      <c r="A544" s="904" t="s">
        <v>853</v>
      </c>
      <c r="B544" s="905"/>
      <c r="C544" s="905"/>
      <c r="D544" s="905"/>
      <c r="E544" s="905"/>
      <c r="F544" s="905"/>
      <c r="G544" s="905"/>
      <c r="H544" s="905"/>
      <c r="I544" s="905"/>
      <c r="J544" s="905"/>
      <c r="K544" s="905"/>
      <c r="L544" s="905"/>
      <c r="M544" s="905"/>
      <c r="N544" s="905"/>
      <c r="O544" s="905"/>
      <c r="P544" s="905"/>
      <c r="Q544" s="905"/>
      <c r="R544" s="905"/>
      <c r="S544" s="905"/>
      <c r="T544" s="905"/>
      <c r="U544" s="905"/>
      <c r="V544" s="905"/>
      <c r="W544" s="905"/>
      <c r="X544" s="905"/>
      <c r="Y544" s="905"/>
      <c r="Z544" s="905"/>
      <c r="AA544" s="48"/>
      <c r="AB544" s="48"/>
      <c r="AC544" s="48"/>
    </row>
    <row r="545" spans="1:68" ht="16.5" hidden="1" customHeight="1" x14ac:dyDescent="0.25">
      <c r="A545" s="815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hidden="1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hidden="1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hidden="1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hidden="1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1013.76</v>
      </c>
      <c r="Y550" s="788">
        <f t="shared" si="109"/>
        <v>1013.76</v>
      </c>
      <c r="Z550" s="36">
        <f t="shared" si="110"/>
        <v>2.2963200000000001</v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1082.8799999999999</v>
      </c>
      <c r="BN550" s="64">
        <f t="shared" si="112"/>
        <v>1082.8799999999999</v>
      </c>
      <c r="BO550" s="64">
        <f t="shared" si="113"/>
        <v>1.8461538461538463</v>
      </c>
      <c r="BP550" s="64">
        <f t="shared" si="114"/>
        <v>1.8461538461538463</v>
      </c>
    </row>
    <row r="551" spans="1:68" ht="16.5" hidden="1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253.44</v>
      </c>
      <c r="Y552" s="788">
        <f t="shared" si="109"/>
        <v>253.44</v>
      </c>
      <c r="Z552" s="36">
        <f t="shared" si="110"/>
        <v>0.57408000000000003</v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270.71999999999997</v>
      </c>
      <c r="BN552" s="64">
        <f t="shared" si="112"/>
        <v>270.71999999999997</v>
      </c>
      <c r="BO552" s="64">
        <f t="shared" si="113"/>
        <v>0.46153846153846156</v>
      </c>
      <c r="BP552" s="64">
        <f t="shared" si="114"/>
        <v>0.46153846153846156</v>
      </c>
    </row>
    <row r="553" spans="1:68" ht="27" hidden="1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812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9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4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27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15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240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240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2.8704000000000001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1267.2</v>
      </c>
      <c r="Y563" s="789">
        <f>IFERROR(SUM(Y547:Y561),"0")</f>
        <v>1267.2</v>
      </c>
      <c r="Z563" s="37"/>
      <c r="AA563" s="790"/>
      <c r="AB563" s="790"/>
      <c r="AC563" s="790"/>
    </row>
    <row r="564" spans="1:68" ht="14.25" hidden="1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hidden="1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0</v>
      </c>
      <c r="Y565" s="788">
        <f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16.5" hidden="1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51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9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5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0</v>
      </c>
      <c r="Y570" s="789">
        <f>IFERROR(Y565/H565,"0")+IFERROR(Y566/H566,"0")+IFERROR(Y567/H567,"0")+IFERROR(Y568/H568,"0")+IFERROR(Y569/H569,"0")</f>
        <v>0</v>
      </c>
      <c r="Z570" s="789">
        <f>IFERROR(IF(Z565="",0,Z565),"0")+IFERROR(IF(Z566="",0,Z566),"0")+IFERROR(IF(Z567="",0,Z567),"0")+IFERROR(IF(Z568="",0,Z568),"0")+IFERROR(IF(Z569="",0,Z569),"0")</f>
        <v>0</v>
      </c>
      <c r="AA570" s="790"/>
      <c r="AB570" s="790"/>
      <c r="AC570" s="790"/>
    </row>
    <row r="571" spans="1:68" hidden="1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0</v>
      </c>
      <c r="Y571" s="789">
        <f>IFERROR(SUM(Y565:Y569),"0")</f>
        <v>0</v>
      </c>
      <c r="Z571" s="37"/>
      <c r="AA571" s="790"/>
      <c r="AB571" s="790"/>
      <c r="AC571" s="790"/>
    </row>
    <row r="572" spans="1:68" ht="14.25" hidden="1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hidden="1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92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253.44</v>
      </c>
      <c r="Y574" s="788">
        <f t="shared" si="115"/>
        <v>253.44</v>
      </c>
      <c r="Z574" s="36">
        <f>IFERROR(IF(Y574=0,"",ROUNDUP(Y574/H574,0)*0.01196),"")</f>
        <v>0.57408000000000003</v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270.71999999999997</v>
      </c>
      <c r="BN574" s="64">
        <f t="shared" si="117"/>
        <v>270.71999999999997</v>
      </c>
      <c r="BO574" s="64">
        <f t="shared" si="118"/>
        <v>0.46153846153846156</v>
      </c>
      <c r="BP574" s="64">
        <f t="shared" si="119"/>
        <v>0.46153846153846156</v>
      </c>
    </row>
    <row r="575" spans="1:68" ht="27" hidden="1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2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253.44</v>
      </c>
      <c r="Y576" s="788">
        <f t="shared" si="115"/>
        <v>253.44</v>
      </c>
      <c r="Z576" s="36">
        <f>IFERROR(IF(Y576=0,"",ROUNDUP(Y576/H576,0)*0.01196),"")</f>
        <v>0.57408000000000003</v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270.71999999999997</v>
      </c>
      <c r="BN576" s="64">
        <f t="shared" si="117"/>
        <v>270.71999999999997</v>
      </c>
      <c r="BO576" s="64">
        <f t="shared" si="118"/>
        <v>0.46153846153846156</v>
      </c>
      <c r="BP576" s="64">
        <f t="shared" si="119"/>
        <v>0.46153846153846156</v>
      </c>
    </row>
    <row r="577" spans="1:68" ht="27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253.44</v>
      </c>
      <c r="Y577" s="788">
        <f t="shared" si="115"/>
        <v>253.44</v>
      </c>
      <c r="Z577" s="36">
        <f>IFERROR(IF(Y577=0,"",ROUNDUP(Y577/H577,0)*0.01196),"")</f>
        <v>0.57408000000000003</v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270.71999999999997</v>
      </c>
      <c r="BN577" s="64">
        <f t="shared" si="117"/>
        <v>270.71999999999997</v>
      </c>
      <c r="BO577" s="64">
        <f t="shared" si="118"/>
        <v>0.46153846153846156</v>
      </c>
      <c r="BP577" s="64">
        <f t="shared" si="119"/>
        <v>0.46153846153846156</v>
      </c>
    </row>
    <row r="578" spans="1:68" ht="27" hidden="1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2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81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08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8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hidden="1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144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144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1.7222400000000002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760.31999999999994</v>
      </c>
      <c r="Y587" s="789">
        <f>IFERROR(SUM(Y573:Y585),"0")</f>
        <v>760.31999999999994</v>
      </c>
      <c r="Z587" s="37"/>
      <c r="AA587" s="790"/>
      <c r="AB587" s="790"/>
      <c r="AC587" s="790"/>
    </row>
    <row r="588" spans="1:68" ht="14.25" hidden="1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hidden="1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1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0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hidden="1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hidden="1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hidden="1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6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hidden="1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hidden="1" customHeight="1" x14ac:dyDescent="0.2">
      <c r="A599" s="904" t="s">
        <v>948</v>
      </c>
      <c r="B599" s="905"/>
      <c r="C599" s="905"/>
      <c r="D599" s="905"/>
      <c r="E599" s="905"/>
      <c r="F599" s="905"/>
      <c r="G599" s="905"/>
      <c r="H599" s="905"/>
      <c r="I599" s="905"/>
      <c r="J599" s="905"/>
      <c r="K599" s="905"/>
      <c r="L599" s="905"/>
      <c r="M599" s="905"/>
      <c r="N599" s="905"/>
      <c r="O599" s="905"/>
      <c r="P599" s="905"/>
      <c r="Q599" s="905"/>
      <c r="R599" s="905"/>
      <c r="S599" s="905"/>
      <c r="T599" s="905"/>
      <c r="U599" s="905"/>
      <c r="V599" s="905"/>
      <c r="W599" s="905"/>
      <c r="X599" s="905"/>
      <c r="Y599" s="905"/>
      <c r="Z599" s="905"/>
      <c r="AA599" s="48"/>
      <c r="AB599" s="48"/>
      <c r="AC599" s="48"/>
    </row>
    <row r="600" spans="1:68" ht="16.5" hidden="1" customHeight="1" x14ac:dyDescent="0.25">
      <c r="A600" s="815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hidden="1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hidden="1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5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hidden="1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hidden="1" customHeight="1" x14ac:dyDescent="0.2">
      <c r="A605" s="904" t="s">
        <v>953</v>
      </c>
      <c r="B605" s="905"/>
      <c r="C605" s="905"/>
      <c r="D605" s="905"/>
      <c r="E605" s="905"/>
      <c r="F605" s="905"/>
      <c r="G605" s="905"/>
      <c r="H605" s="905"/>
      <c r="I605" s="905"/>
      <c r="J605" s="905"/>
      <c r="K605" s="905"/>
      <c r="L605" s="905"/>
      <c r="M605" s="905"/>
      <c r="N605" s="905"/>
      <c r="O605" s="905"/>
      <c r="P605" s="905"/>
      <c r="Q605" s="905"/>
      <c r="R605" s="905"/>
      <c r="S605" s="905"/>
      <c r="T605" s="905"/>
      <c r="U605" s="905"/>
      <c r="V605" s="905"/>
      <c r="W605" s="905"/>
      <c r="X605" s="905"/>
      <c r="Y605" s="905"/>
      <c r="Z605" s="905"/>
      <c r="AA605" s="48"/>
      <c r="AB605" s="48"/>
      <c r="AC605" s="48"/>
    </row>
    <row r="606" spans="1:68" ht="16.5" hidden="1" customHeight="1" x14ac:dyDescent="0.25">
      <c r="A606" s="815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hidden="1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hidden="1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9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hidden="1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145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hidden="1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72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4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8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981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idden="1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hidden="1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hidden="1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hidden="1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1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2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87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30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idden="1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hidden="1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hidden="1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23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50.4</v>
      </c>
      <c r="Y625" s="788">
        <f t="shared" ref="Y625:Y631" si="125">IFERROR(IF(X625="",0,CEILING((X625/$H625),1)*$H625),"")</f>
        <v>50.400000000000006</v>
      </c>
      <c r="Z625" s="36">
        <f>IFERROR(IF(Y625=0,"",ROUNDUP(Y625/H625,0)*0.00902),"")</f>
        <v>0.10824</v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53.639999999999993</v>
      </c>
      <c r="BN625" s="64">
        <f t="shared" ref="BN625:BN631" si="127">IFERROR(Y625*I625/H625,"0")</f>
        <v>53.64</v>
      </c>
      <c r="BO625" s="64">
        <f t="shared" ref="BO625:BO631" si="128">IFERROR(1/J625*(X625/H625),"0")</f>
        <v>9.0909090909090912E-2</v>
      </c>
      <c r="BP625" s="64">
        <f t="shared" ref="BP625:BP631" si="129">IFERROR(1/J625*(Y625/H625),"0")</f>
        <v>9.0909090909090912E-2</v>
      </c>
    </row>
    <row r="626" spans="1:68" ht="27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900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100.8</v>
      </c>
      <c r="Y626" s="788">
        <f t="shared" si="125"/>
        <v>100.80000000000001</v>
      </c>
      <c r="Z626" s="36">
        <f>IFERROR(IF(Y626=0,"",ROUNDUP(Y626/H626,0)*0.00902),"")</f>
        <v>0.21648000000000001</v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107.27999999999999</v>
      </c>
      <c r="BN626" s="64">
        <f t="shared" si="127"/>
        <v>107.28</v>
      </c>
      <c r="BO626" s="64">
        <f t="shared" si="128"/>
        <v>0.18181818181818182</v>
      </c>
      <c r="BP626" s="64">
        <f t="shared" si="129"/>
        <v>0.18181818181818182</v>
      </c>
    </row>
    <row r="627" spans="1:68" ht="27" hidden="1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979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8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4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36</v>
      </c>
      <c r="Y632" s="789">
        <f>IFERROR(Y625/H625,"0")+IFERROR(Y626/H626,"0")+IFERROR(Y627/H627,"0")+IFERROR(Y628/H628,"0")+IFERROR(Y629/H629,"0")+IFERROR(Y630/H630,"0")+IFERROR(Y631/H631,"0")</f>
        <v>36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0.32472000000000001</v>
      </c>
      <c r="AA632" s="790"/>
      <c r="AB632" s="790"/>
      <c r="AC632" s="790"/>
    </row>
    <row r="633" spans="1:68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151.19999999999999</v>
      </c>
      <c r="Y633" s="789">
        <f>IFERROR(SUM(Y625:Y631),"0")</f>
        <v>151.20000000000002</v>
      </c>
      <c r="Z633" s="37"/>
      <c r="AA633" s="790"/>
      <c r="AB633" s="790"/>
      <c r="AC633" s="790"/>
    </row>
    <row r="634" spans="1:68" ht="14.25" hidden="1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hidden="1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90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hidden="1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88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23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54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81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90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78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idden="1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hidden="1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hidden="1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hidden="1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2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81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4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12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hidden="1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hidden="1" customHeight="1" x14ac:dyDescent="0.25">
      <c r="A652" s="815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hidden="1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hidden="1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3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197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hidden="1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hidden="1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hidden="1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1003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hidden="1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hidden="1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hidden="1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hidden="1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hidden="1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hidden="1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0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hidden="1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96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97"/>
      <c r="P670" s="837" t="s">
        <v>1074</v>
      </c>
      <c r="Q670" s="838"/>
      <c r="R670" s="838"/>
      <c r="S670" s="838"/>
      <c r="T670" s="838"/>
      <c r="U670" s="838"/>
      <c r="V670" s="839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13985.120000000003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13985.120000000003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97"/>
      <c r="P671" s="837" t="s">
        <v>1075</v>
      </c>
      <c r="Q671" s="838"/>
      <c r="R671" s="838"/>
      <c r="S671" s="838"/>
      <c r="T671" s="838"/>
      <c r="U671" s="838"/>
      <c r="V671" s="839"/>
      <c r="W671" s="37" t="s">
        <v>69</v>
      </c>
      <c r="X671" s="789">
        <f>IFERROR(SUM(BM22:BM667),"0")</f>
        <v>14767.184000000001</v>
      </c>
      <c r="Y671" s="789">
        <f>IFERROR(SUM(BN22:BN667),"0")</f>
        <v>14767.184000000001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97"/>
      <c r="P672" s="837" t="s">
        <v>1076</v>
      </c>
      <c r="Q672" s="838"/>
      <c r="R672" s="838"/>
      <c r="S672" s="838"/>
      <c r="T672" s="838"/>
      <c r="U672" s="838"/>
      <c r="V672" s="839"/>
      <c r="W672" s="37" t="s">
        <v>1077</v>
      </c>
      <c r="X672" s="38">
        <f>ROUNDUP(SUM(BO22:BO667),0)</f>
        <v>26</v>
      </c>
      <c r="Y672" s="38">
        <f>ROUNDUP(SUM(BP22:BP667),0)</f>
        <v>26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97"/>
      <c r="P673" s="837" t="s">
        <v>1078</v>
      </c>
      <c r="Q673" s="838"/>
      <c r="R673" s="838"/>
      <c r="S673" s="838"/>
      <c r="T673" s="838"/>
      <c r="U673" s="838"/>
      <c r="V673" s="839"/>
      <c r="W673" s="37" t="s">
        <v>69</v>
      </c>
      <c r="X673" s="789">
        <f>GrossWeightTotal+PalletQtyTotal*25</f>
        <v>15417.184000000001</v>
      </c>
      <c r="Y673" s="789">
        <f>GrossWeightTotalR+PalletQtyTotalR*25</f>
        <v>15417.184000000001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97"/>
      <c r="P674" s="837" t="s">
        <v>1079</v>
      </c>
      <c r="Q674" s="838"/>
      <c r="R674" s="838"/>
      <c r="S674" s="838"/>
      <c r="T674" s="838"/>
      <c r="U674" s="838"/>
      <c r="V674" s="839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2232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2232</v>
      </c>
      <c r="Z674" s="37"/>
      <c r="AA674" s="790"/>
      <c r="AB674" s="790"/>
      <c r="AC674" s="790"/>
    </row>
    <row r="675" spans="1:32" ht="14.25" hidden="1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97"/>
      <c r="P675" s="837" t="s">
        <v>1080</v>
      </c>
      <c r="Q675" s="838"/>
      <c r="R675" s="838"/>
      <c r="S675" s="838"/>
      <c r="T675" s="838"/>
      <c r="U675" s="838"/>
      <c r="V675" s="839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29.824279999999995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42" t="s">
        <v>111</v>
      </c>
      <c r="D677" s="886"/>
      <c r="E677" s="886"/>
      <c r="F677" s="886"/>
      <c r="G677" s="886"/>
      <c r="H677" s="887"/>
      <c r="I677" s="842" t="s">
        <v>323</v>
      </c>
      <c r="J677" s="886"/>
      <c r="K677" s="886"/>
      <c r="L677" s="886"/>
      <c r="M677" s="886"/>
      <c r="N677" s="886"/>
      <c r="O677" s="886"/>
      <c r="P677" s="886"/>
      <c r="Q677" s="886"/>
      <c r="R677" s="886"/>
      <c r="S677" s="886"/>
      <c r="T677" s="886"/>
      <c r="U677" s="886"/>
      <c r="V677" s="887"/>
      <c r="W677" s="842" t="s">
        <v>658</v>
      </c>
      <c r="X677" s="887"/>
      <c r="Y677" s="842" t="s">
        <v>747</v>
      </c>
      <c r="Z677" s="886"/>
      <c r="AA677" s="886"/>
      <c r="AB677" s="887"/>
      <c r="AC677" s="784" t="s">
        <v>853</v>
      </c>
      <c r="AD677" s="784" t="s">
        <v>948</v>
      </c>
      <c r="AE677" s="842" t="s">
        <v>953</v>
      </c>
      <c r="AF677" s="887"/>
    </row>
    <row r="678" spans="1:32" ht="14.25" customHeight="1" thickTop="1" x14ac:dyDescent="0.2">
      <c r="A678" s="1074" t="s">
        <v>1083</v>
      </c>
      <c r="B678" s="842" t="s">
        <v>63</v>
      </c>
      <c r="C678" s="842" t="s">
        <v>112</v>
      </c>
      <c r="D678" s="842" t="s">
        <v>139</v>
      </c>
      <c r="E678" s="842" t="s">
        <v>218</v>
      </c>
      <c r="F678" s="842" t="s">
        <v>240</v>
      </c>
      <c r="G678" s="842" t="s">
        <v>284</v>
      </c>
      <c r="H678" s="842" t="s">
        <v>111</v>
      </c>
      <c r="I678" s="842" t="s">
        <v>324</v>
      </c>
      <c r="J678" s="842" t="s">
        <v>348</v>
      </c>
      <c r="K678" s="842" t="s">
        <v>426</v>
      </c>
      <c r="L678" s="842" t="s">
        <v>445</v>
      </c>
      <c r="M678" s="842" t="s">
        <v>469</v>
      </c>
      <c r="N678" s="785"/>
      <c r="O678" s="842" t="s">
        <v>498</v>
      </c>
      <c r="P678" s="842" t="s">
        <v>501</v>
      </c>
      <c r="Q678" s="842" t="s">
        <v>510</v>
      </c>
      <c r="R678" s="842" t="s">
        <v>526</v>
      </c>
      <c r="S678" s="842" t="s">
        <v>536</v>
      </c>
      <c r="T678" s="842" t="s">
        <v>549</v>
      </c>
      <c r="U678" s="842" t="s">
        <v>560</v>
      </c>
      <c r="V678" s="842" t="s">
        <v>645</v>
      </c>
      <c r="W678" s="842" t="s">
        <v>659</v>
      </c>
      <c r="X678" s="842" t="s">
        <v>703</v>
      </c>
      <c r="Y678" s="842" t="s">
        <v>748</v>
      </c>
      <c r="Z678" s="842" t="s">
        <v>811</v>
      </c>
      <c r="AA678" s="842" t="s">
        <v>833</v>
      </c>
      <c r="AB678" s="842" t="s">
        <v>849</v>
      </c>
      <c r="AC678" s="842" t="s">
        <v>853</v>
      </c>
      <c r="AD678" s="842" t="s">
        <v>948</v>
      </c>
      <c r="AE678" s="842" t="s">
        <v>953</v>
      </c>
      <c r="AF678" s="842" t="s">
        <v>1053</v>
      </c>
    </row>
    <row r="679" spans="1:32" ht="13.5" customHeight="1" thickBot="1" x14ac:dyDescent="0.25">
      <c r="A679" s="1075"/>
      <c r="B679" s="843"/>
      <c r="C679" s="843"/>
      <c r="D679" s="843"/>
      <c r="E679" s="843"/>
      <c r="F679" s="843"/>
      <c r="G679" s="843"/>
      <c r="H679" s="843"/>
      <c r="I679" s="843"/>
      <c r="J679" s="843"/>
      <c r="K679" s="843"/>
      <c r="L679" s="843"/>
      <c r="M679" s="843"/>
      <c r="N679" s="785"/>
      <c r="O679" s="843"/>
      <c r="P679" s="843"/>
      <c r="Q679" s="843"/>
      <c r="R679" s="843"/>
      <c r="S679" s="843"/>
      <c r="T679" s="843"/>
      <c r="U679" s="843"/>
      <c r="V679" s="843"/>
      <c r="W679" s="843"/>
      <c r="X679" s="843"/>
      <c r="Y679" s="843"/>
      <c r="Z679" s="843"/>
      <c r="AA679" s="843"/>
      <c r="AB679" s="843"/>
      <c r="AC679" s="843"/>
      <c r="AD679" s="843"/>
      <c r="AE679" s="843"/>
      <c r="AF679" s="843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1036.8000000000002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1529.6</v>
      </c>
      <c r="E680" s="46">
        <f>IFERROR(Y106*1,"0")+IFERROR(Y107*1,"0")+IFERROR(Y108*1,"0")+IFERROR(Y112*1,"0")+IFERROR(Y113*1,"0")+IFERROR(Y114*1,"0")+IFERROR(Y115*1,"0")+IFERROR(Y116*1,"0")+IFERROR(Y117*1,"0")</f>
        <v>388.8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1566.0000000000002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630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1783.1999999999996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806.4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585.6</v>
      </c>
      <c r="V680" s="46">
        <f>IFERROR(Y404*1,"0")+IFERROR(Y408*1,"0")+IFERROR(Y409*1,"0")+IFERROR(Y410*1,"0")</f>
        <v>129.6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2400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950.4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2027.5200000000002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151.20000000000002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67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13,76"/>
        <filter val="1 036,80"/>
        <filter val="1 267,20"/>
        <filter val="1 336,80"/>
        <filter val="1 680,00"/>
        <filter val="100,00"/>
        <filter val="100,80"/>
        <filter val="112,00"/>
        <filter val="124,80"/>
        <filter val="129,60"/>
        <filter val="13 985,12"/>
        <filter val="134,40"/>
        <filter val="14 767,18"/>
        <filter val="144,00"/>
        <filter val="15 417,18"/>
        <filter val="151,20"/>
        <filter val="16,00"/>
        <filter val="172,80"/>
        <filter val="2 232,00"/>
        <filter val="201,60"/>
        <filter val="24,00"/>
        <filter val="240,00"/>
        <filter val="249,60"/>
        <filter val="252,00"/>
        <filter val="253,44"/>
        <filter val="26"/>
        <filter val="28,80"/>
        <filter val="284,00"/>
        <filter val="302,40"/>
        <filter val="324,00"/>
        <filter val="336,00"/>
        <filter val="36,00"/>
        <filter val="360,00"/>
        <filter val="374,40"/>
        <filter val="388,80"/>
        <filter val="432,00"/>
        <filter val="48,00"/>
        <filter val="50,40"/>
        <filter val="518,40"/>
        <filter val="56,00"/>
        <filter val="57,60"/>
        <filter val="585,60"/>
        <filter val="600,00"/>
        <filter val="615,60"/>
        <filter val="627,20"/>
        <filter val="630,00"/>
        <filter val="64,00"/>
        <filter val="64,80"/>
        <filter val="72,00"/>
        <filter val="720,00"/>
        <filter val="75,60"/>
        <filter val="760,32"/>
        <filter val="777,60"/>
        <filter val="80,00"/>
        <filter val="806,40"/>
        <filter val="86,40"/>
        <filter val="864,00"/>
        <filter val="88,00"/>
        <filter val="904,80"/>
        <filter val="950,40"/>
        <filter val="96,00"/>
        <filter val="97,20"/>
      </filters>
    </filterColumn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P625:T625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N17:N18"/>
    <mergeCell ref="A58:O59"/>
    <mergeCell ref="P57:T57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P650:V650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177:T177"/>
    <mergeCell ref="D596:E596"/>
    <mergeCell ref="A158:Z158"/>
    <mergeCell ref="A441:O442"/>
    <mergeCell ref="A261:Z261"/>
    <mergeCell ref="D555:E555"/>
    <mergeCell ref="P609:T609"/>
    <mergeCell ref="P338:V338"/>
    <mergeCell ref="D377:E377"/>
    <mergeCell ref="P482:T482"/>
    <mergeCell ref="A96:O97"/>
    <mergeCell ref="P162:V162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515:O516"/>
    <mergeCell ref="P233:T233"/>
    <mergeCell ref="P106:T106"/>
    <mergeCell ref="D386:E386"/>
    <mergeCell ref="A364:O365"/>
    <mergeCell ref="D215:E215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D227:E227"/>
    <mergeCell ref="P582:T582"/>
    <mergeCell ref="D194:E194"/>
    <mergeCell ref="P256:T256"/>
    <mergeCell ref="D298:E298"/>
    <mergeCell ref="D234:E234"/>
    <mergeCell ref="A455:Z455"/>
    <mergeCell ref="A333:O334"/>
    <mergeCell ref="P289:V289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33:T33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13:M13"/>
    <mergeCell ref="P79:V79"/>
    <mergeCell ref="A653:Z653"/>
    <mergeCell ref="P437:V437"/>
    <mergeCell ref="P26:T26"/>
    <mergeCell ref="D463:E463"/>
    <mergeCell ref="Z17:Z18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153:T153"/>
    <mergeCell ref="P591:T591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456:T456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A331:Z331"/>
    <mergeCell ref="P610:T610"/>
    <mergeCell ref="D255:E255"/>
    <mergeCell ref="A303:Z303"/>
    <mergeCell ref="A601:Z601"/>
    <mergeCell ref="D629:E629"/>
    <mergeCell ref="D306:E306"/>
    <mergeCell ref="P189:T189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D451:E451"/>
    <mergeCell ref="P91:T91"/>
    <mergeCell ref="P48:T48"/>
    <mergeCell ref="D84:E84"/>
    <mergeCell ref="P41:T41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I17:I18"/>
    <mergeCell ref="D141:E141"/>
    <mergeCell ref="D9:E9"/>
    <mergeCell ref="P197:T197"/>
    <mergeCell ref="F9:G9"/>
    <mergeCell ref="P495:T495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D663:E663"/>
    <mergeCell ref="P236:T236"/>
    <mergeCell ref="A562:O563"/>
    <mergeCell ref="A658:Z658"/>
    <mergeCell ref="P637:T637"/>
    <mergeCell ref="P584:T584"/>
    <mergeCell ref="D565:E565"/>
    <mergeCell ref="A670:O675"/>
    <mergeCell ref="A634:Z634"/>
    <mergeCell ref="P384:T384"/>
    <mergeCell ref="P328:T328"/>
    <mergeCell ref="P626:T626"/>
    <mergeCell ref="A645:Z645"/>
    <mergeCell ref="A523:O524"/>
    <mergeCell ref="D376:E376"/>
    <mergeCell ref="P376:T376"/>
    <mergeCell ref="A588:Z588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603:O604"/>
    <mergeCell ref="D590:E590"/>
    <mergeCell ref="Q11:R11"/>
    <mergeCell ref="P205:T20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458:O459"/>
    <mergeCell ref="P99:T99"/>
    <mergeCell ref="D66:E66"/>
    <mergeCell ref="P156:V156"/>
    <mergeCell ref="A152:Z152"/>
    <mergeCell ref="P92:T92"/>
    <mergeCell ref="D315:E315"/>
    <mergeCell ref="A380:O381"/>
    <mergeCell ref="A184:O185"/>
    <mergeCell ref="P521:T521"/>
    <mergeCell ref="P29:T29"/>
    <mergeCell ref="P100:T100"/>
    <mergeCell ref="D81:E81"/>
    <mergeCell ref="P265:T265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59:V59"/>
    <mergeCell ref="P286:T286"/>
    <mergeCell ref="P479:T479"/>
    <mergeCell ref="A402:Z402"/>
    <mergeCell ref="D229:E229"/>
    <mergeCell ref="D77:E77"/>
    <mergeCell ref="P131:T131"/>
    <mergeCell ref="D108:E108"/>
    <mergeCell ref="D357:E357"/>
    <mergeCell ref="A87:O88"/>
    <mergeCell ref="D426:E426"/>
    <mergeCell ref="P86:T86"/>
    <mergeCell ref="A343:O344"/>
    <mergeCell ref="P161:V161"/>
    <mergeCell ref="P388:V388"/>
    <mergeCell ref="P459:V459"/>
    <mergeCell ref="A151:Z151"/>
    <mergeCell ref="P234:T234"/>
    <mergeCell ref="P325:V325"/>
    <mergeCell ref="D142:E142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D126:E126"/>
    <mergeCell ref="D197:E197"/>
    <mergeCell ref="P552:T552"/>
    <mergeCell ref="D253:E253"/>
    <mergeCell ref="D351:E351"/>
    <mergeCell ref="D499:E499"/>
    <mergeCell ref="D486:E486"/>
    <mergeCell ref="A607:Z607"/>
    <mergeCell ref="P632:V632"/>
    <mergeCell ref="A513:Z513"/>
    <mergeCell ref="D378:E378"/>
    <mergeCell ref="D613:E613"/>
    <mergeCell ref="P94:T94"/>
    <mergeCell ref="D379:E379"/>
    <mergeCell ref="P603:V603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2025-01-03T11:27:01Z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