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102619-C7A7-44C2-88B1-97793EDBC5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N357" i="1"/>
  <c r="BM357" i="1"/>
  <c r="Z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Y338" i="1" s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Y301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P91" i="1"/>
  <c r="BO90" i="1"/>
  <c r="BM90" i="1"/>
  <c r="Y90" i="1"/>
  <c r="BP90" i="1" s="1"/>
  <c r="P90" i="1"/>
  <c r="X88" i="1"/>
  <c r="X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Y34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367" i="1" l="1"/>
  <c r="BN367" i="1"/>
  <c r="Z367" i="1"/>
  <c r="BP392" i="1"/>
  <c r="BN392" i="1"/>
  <c r="Z392" i="1"/>
  <c r="BP431" i="1"/>
  <c r="BN431" i="1"/>
  <c r="Z431" i="1"/>
  <c r="BP465" i="1"/>
  <c r="BN465" i="1"/>
  <c r="Z465" i="1"/>
  <c r="BP534" i="1"/>
  <c r="BN534" i="1"/>
  <c r="Z534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49" i="1"/>
  <c r="BN49" i="1"/>
  <c r="Z64" i="1"/>
  <c r="BN64" i="1"/>
  <c r="Z74" i="1"/>
  <c r="BN74" i="1"/>
  <c r="Y79" i="1"/>
  <c r="Z90" i="1"/>
  <c r="BN90" i="1"/>
  <c r="Z107" i="1"/>
  <c r="BN107" i="1"/>
  <c r="Z125" i="1"/>
  <c r="BN125" i="1"/>
  <c r="Z139" i="1"/>
  <c r="BN139" i="1"/>
  <c r="Z165" i="1"/>
  <c r="BN165" i="1"/>
  <c r="Z182" i="1"/>
  <c r="BN182" i="1"/>
  <c r="Y185" i="1"/>
  <c r="Z200" i="1"/>
  <c r="BN200" i="1"/>
  <c r="Z217" i="1"/>
  <c r="BN217" i="1"/>
  <c r="Z229" i="1"/>
  <c r="BN229" i="1"/>
  <c r="Z241" i="1"/>
  <c r="BN241" i="1"/>
  <c r="Z242" i="1"/>
  <c r="BN242" i="1"/>
  <c r="Z255" i="1"/>
  <c r="BN255" i="1"/>
  <c r="Z266" i="1"/>
  <c r="BN266" i="1"/>
  <c r="Z281" i="1"/>
  <c r="BN281" i="1"/>
  <c r="Z282" i="1"/>
  <c r="BN282" i="1"/>
  <c r="Z293" i="1"/>
  <c r="Z294" i="1" s="1"/>
  <c r="BN293" i="1"/>
  <c r="BP293" i="1"/>
  <c r="Y294" i="1"/>
  <c r="Z298" i="1"/>
  <c r="BN298" i="1"/>
  <c r="BP298" i="1"/>
  <c r="Z337" i="1"/>
  <c r="BN337" i="1"/>
  <c r="BP379" i="1"/>
  <c r="BN379" i="1"/>
  <c r="Z379" i="1"/>
  <c r="BP419" i="1"/>
  <c r="BN419" i="1"/>
  <c r="Z419" i="1"/>
  <c r="Y442" i="1"/>
  <c r="Y441" i="1"/>
  <c r="BP440" i="1"/>
  <c r="BN440" i="1"/>
  <c r="Z440" i="1"/>
  <c r="Z441" i="1" s="1"/>
  <c r="BP445" i="1"/>
  <c r="BN445" i="1"/>
  <c r="Z445" i="1"/>
  <c r="Y528" i="1"/>
  <c r="Y527" i="1"/>
  <c r="BP526" i="1"/>
  <c r="BN526" i="1"/>
  <c r="Z526" i="1"/>
  <c r="Z527" i="1" s="1"/>
  <c r="BP531" i="1"/>
  <c r="BN531" i="1"/>
  <c r="Z531" i="1"/>
  <c r="BP548" i="1"/>
  <c r="BN548" i="1"/>
  <c r="Z548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372" i="1"/>
  <c r="Y395" i="1"/>
  <c r="Y454" i="1"/>
  <c r="Y538" i="1"/>
  <c r="BP86" i="1"/>
  <c r="BN86" i="1"/>
  <c r="Z86" i="1"/>
  <c r="BP100" i="1"/>
  <c r="BN100" i="1"/>
  <c r="Z100" i="1"/>
  <c r="BP123" i="1"/>
  <c r="BN123" i="1"/>
  <c r="Z123" i="1"/>
  <c r="Y145" i="1"/>
  <c r="BP137" i="1"/>
  <c r="BN137" i="1"/>
  <c r="Z137" i="1"/>
  <c r="Y149" i="1"/>
  <c r="BP147" i="1"/>
  <c r="BN147" i="1"/>
  <c r="Z147" i="1"/>
  <c r="Y161" i="1"/>
  <c r="BP159" i="1"/>
  <c r="BN159" i="1"/>
  <c r="Z159" i="1"/>
  <c r="BP178" i="1"/>
  <c r="BN178" i="1"/>
  <c r="Z178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8" i="1"/>
  <c r="BN288" i="1"/>
  <c r="Z288" i="1"/>
  <c r="BP309" i="1"/>
  <c r="BN309" i="1"/>
  <c r="Z309" i="1"/>
  <c r="BP359" i="1"/>
  <c r="BN359" i="1"/>
  <c r="Z359" i="1"/>
  <c r="BP369" i="1"/>
  <c r="BN369" i="1"/>
  <c r="Z369" i="1"/>
  <c r="Y388" i="1"/>
  <c r="BP383" i="1"/>
  <c r="BN383" i="1"/>
  <c r="Z383" i="1"/>
  <c r="BP398" i="1"/>
  <c r="BN398" i="1"/>
  <c r="Z398" i="1"/>
  <c r="BP421" i="1"/>
  <c r="BN421" i="1"/>
  <c r="Z421" i="1"/>
  <c r="BP447" i="1"/>
  <c r="BN447" i="1"/>
  <c r="Z447" i="1"/>
  <c r="X670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Y71" i="1"/>
  <c r="Z66" i="1"/>
  <c r="BN66" i="1"/>
  <c r="Z70" i="1"/>
  <c r="BN70" i="1"/>
  <c r="Y78" i="1"/>
  <c r="Z76" i="1"/>
  <c r="BN76" i="1"/>
  <c r="Y87" i="1"/>
  <c r="BP82" i="1"/>
  <c r="BN82" i="1"/>
  <c r="Z82" i="1"/>
  <c r="Y97" i="1"/>
  <c r="BP92" i="1"/>
  <c r="BN92" i="1"/>
  <c r="Z92" i="1"/>
  <c r="Y119" i="1"/>
  <c r="BP113" i="1"/>
  <c r="BN113" i="1"/>
  <c r="Z113" i="1"/>
  <c r="BP131" i="1"/>
  <c r="BN131" i="1"/>
  <c r="Z131" i="1"/>
  <c r="BP141" i="1"/>
  <c r="BN141" i="1"/>
  <c r="Z141" i="1"/>
  <c r="BP153" i="1"/>
  <c r="BN153" i="1"/>
  <c r="Z153" i="1"/>
  <c r="Y171" i="1"/>
  <c r="BP170" i="1"/>
  <c r="BN170" i="1"/>
  <c r="Z170" i="1"/>
  <c r="Z171" i="1" s="1"/>
  <c r="Y180" i="1"/>
  <c r="BP174" i="1"/>
  <c r="BN174" i="1"/>
  <c r="Z174" i="1"/>
  <c r="I680" i="1"/>
  <c r="Y201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4" i="1"/>
  <c r="BN284" i="1"/>
  <c r="Z284" i="1"/>
  <c r="BP300" i="1"/>
  <c r="BN300" i="1"/>
  <c r="Z300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417" i="1"/>
  <c r="BN417" i="1"/>
  <c r="Z417" i="1"/>
  <c r="BP425" i="1"/>
  <c r="BN425" i="1"/>
  <c r="Z425" i="1"/>
  <c r="BP457" i="1"/>
  <c r="BN457" i="1"/>
  <c r="Z457" i="1"/>
  <c r="BP463" i="1"/>
  <c r="BN463" i="1"/>
  <c r="Z463" i="1"/>
  <c r="BP480" i="1"/>
  <c r="BN480" i="1"/>
  <c r="Z480" i="1"/>
  <c r="BP488" i="1"/>
  <c r="BN488" i="1"/>
  <c r="Z488" i="1"/>
  <c r="BP496" i="1"/>
  <c r="BN496" i="1"/>
  <c r="Z496" i="1"/>
  <c r="BP509" i="1"/>
  <c r="BN509" i="1"/>
  <c r="Z509" i="1"/>
  <c r="Y515" i="1"/>
  <c r="BP514" i="1"/>
  <c r="BN514" i="1"/>
  <c r="Z514" i="1"/>
  <c r="Z515" i="1" s="1"/>
  <c r="BP522" i="1"/>
  <c r="BN522" i="1"/>
  <c r="Z522" i="1"/>
  <c r="BP554" i="1"/>
  <c r="BN554" i="1"/>
  <c r="Z554" i="1"/>
  <c r="BP567" i="1"/>
  <c r="BN567" i="1"/>
  <c r="Z567" i="1"/>
  <c r="Y586" i="1"/>
  <c r="BP573" i="1"/>
  <c r="BN573" i="1"/>
  <c r="Z573" i="1"/>
  <c r="BP581" i="1"/>
  <c r="BN581" i="1"/>
  <c r="Z581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96" i="1"/>
  <c r="E680" i="1"/>
  <c r="Y144" i="1"/>
  <c r="Y150" i="1"/>
  <c r="Y156" i="1"/>
  <c r="Y162" i="1"/>
  <c r="Y179" i="1"/>
  <c r="Y184" i="1"/>
  <c r="Y208" i="1"/>
  <c r="Y224" i="1"/>
  <c r="Y247" i="1"/>
  <c r="K680" i="1"/>
  <c r="Y349" i="1"/>
  <c r="U680" i="1"/>
  <c r="Y371" i="1"/>
  <c r="Y380" i="1"/>
  <c r="Y387" i="1"/>
  <c r="V680" i="1"/>
  <c r="Y412" i="1"/>
  <c r="BP449" i="1"/>
  <c r="BN449" i="1"/>
  <c r="Z449" i="1"/>
  <c r="Y501" i="1"/>
  <c r="BP479" i="1"/>
  <c r="BN479" i="1"/>
  <c r="Z479" i="1"/>
  <c r="BP481" i="1"/>
  <c r="BN481" i="1"/>
  <c r="Z481" i="1"/>
  <c r="BP489" i="1"/>
  <c r="BN489" i="1"/>
  <c r="Z489" i="1"/>
  <c r="BP499" i="1"/>
  <c r="BN499" i="1"/>
  <c r="Z499" i="1"/>
  <c r="BP550" i="1"/>
  <c r="BN550" i="1"/>
  <c r="Z550" i="1"/>
  <c r="BP557" i="1"/>
  <c r="BN557" i="1"/>
  <c r="Z557" i="1"/>
  <c r="BP568" i="1"/>
  <c r="BN568" i="1"/>
  <c r="Z568" i="1"/>
  <c r="BP576" i="1"/>
  <c r="BN576" i="1"/>
  <c r="Z576" i="1"/>
  <c r="BP582" i="1"/>
  <c r="BN582" i="1"/>
  <c r="Z582" i="1"/>
  <c r="Y656" i="1"/>
  <c r="BP654" i="1"/>
  <c r="BN654" i="1"/>
  <c r="Z654" i="1"/>
  <c r="Y466" i="1"/>
  <c r="Y505" i="1"/>
  <c r="H9" i="1"/>
  <c r="A10" i="1"/>
  <c r="B680" i="1"/>
  <c r="X671" i="1"/>
  <c r="X672" i="1"/>
  <c r="X674" i="1"/>
  <c r="Y24" i="1"/>
  <c r="Z27" i="1"/>
  <c r="BN27" i="1"/>
  <c r="BP27" i="1"/>
  <c r="Z32" i="1"/>
  <c r="BN32" i="1"/>
  <c r="C680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BN63" i="1"/>
  <c r="BP63" i="1"/>
  <c r="Z65" i="1"/>
  <c r="BN65" i="1"/>
  <c r="Z67" i="1"/>
  <c r="BN67" i="1"/>
  <c r="Z69" i="1"/>
  <c r="BN69" i="1"/>
  <c r="Y72" i="1"/>
  <c r="Z75" i="1"/>
  <c r="BN75" i="1"/>
  <c r="BP75" i="1"/>
  <c r="Z77" i="1"/>
  <c r="BN77" i="1"/>
  <c r="Z81" i="1"/>
  <c r="BN81" i="1"/>
  <c r="BP81" i="1"/>
  <c r="Z83" i="1"/>
  <c r="BN83" i="1"/>
  <c r="Z85" i="1"/>
  <c r="BN85" i="1"/>
  <c r="Y88" i="1"/>
  <c r="Z91" i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BN148" i="1"/>
  <c r="BP148" i="1"/>
  <c r="G680" i="1"/>
  <c r="Z154" i="1"/>
  <c r="Z156" i="1" s="1"/>
  <c r="BN154" i="1"/>
  <c r="BP154" i="1"/>
  <c r="Y157" i="1"/>
  <c r="Z160" i="1"/>
  <c r="BN160" i="1"/>
  <c r="BP160" i="1"/>
  <c r="Z164" i="1"/>
  <c r="BN164" i="1"/>
  <c r="BP164" i="1"/>
  <c r="Y167" i="1"/>
  <c r="H680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Z263" i="1"/>
  <c r="BN263" i="1"/>
  <c r="Z265" i="1"/>
  <c r="BN265" i="1"/>
  <c r="Z267" i="1"/>
  <c r="BN267" i="1"/>
  <c r="Z269" i="1"/>
  <c r="BN269" i="1"/>
  <c r="Y272" i="1"/>
  <c r="M680" i="1"/>
  <c r="Y290" i="1"/>
  <c r="Z280" i="1"/>
  <c r="BN280" i="1"/>
  <c r="BP285" i="1"/>
  <c r="BN285" i="1"/>
  <c r="Z285" i="1"/>
  <c r="Y289" i="1"/>
  <c r="BP299" i="1"/>
  <c r="BN299" i="1"/>
  <c r="Z299" i="1"/>
  <c r="Z301" i="1" s="1"/>
  <c r="BP308" i="1"/>
  <c r="BN308" i="1"/>
  <c r="Z308" i="1"/>
  <c r="F9" i="1"/>
  <c r="J9" i="1"/>
  <c r="Y110" i="1"/>
  <c r="Y128" i="1"/>
  <c r="Y191" i="1"/>
  <c r="Y258" i="1"/>
  <c r="Y271" i="1"/>
  <c r="BP283" i="1"/>
  <c r="BN283" i="1"/>
  <c r="Z283" i="1"/>
  <c r="BP287" i="1"/>
  <c r="BN287" i="1"/>
  <c r="Z287" i="1"/>
  <c r="BP306" i="1"/>
  <c r="BN306" i="1"/>
  <c r="Z306" i="1"/>
  <c r="BP310" i="1"/>
  <c r="BN310" i="1"/>
  <c r="Z310" i="1"/>
  <c r="Y312" i="1"/>
  <c r="R680" i="1"/>
  <c r="Y316" i="1"/>
  <c r="BP315" i="1"/>
  <c r="BN315" i="1"/>
  <c r="Z315" i="1"/>
  <c r="Z316" i="1" s="1"/>
  <c r="Y317" i="1"/>
  <c r="Y320" i="1"/>
  <c r="BP319" i="1"/>
  <c r="BN319" i="1"/>
  <c r="Z319" i="1"/>
  <c r="Z320" i="1" s="1"/>
  <c r="Y321" i="1"/>
  <c r="Y324" i="1"/>
  <c r="BP323" i="1"/>
  <c r="BN323" i="1"/>
  <c r="Z323" i="1"/>
  <c r="Z324" i="1" s="1"/>
  <c r="Y325" i="1"/>
  <c r="S680" i="1"/>
  <c r="Y329" i="1"/>
  <c r="BP328" i="1"/>
  <c r="BN328" i="1"/>
  <c r="Z328" i="1"/>
  <c r="Z329" i="1" s="1"/>
  <c r="Y330" i="1"/>
  <c r="Y333" i="1"/>
  <c r="BP332" i="1"/>
  <c r="BN332" i="1"/>
  <c r="Z332" i="1"/>
  <c r="Z333" i="1" s="1"/>
  <c r="Y334" i="1"/>
  <c r="Y339" i="1"/>
  <c r="BP336" i="1"/>
  <c r="BN336" i="1"/>
  <c r="Z336" i="1"/>
  <c r="Y295" i="1"/>
  <c r="P680" i="1"/>
  <c r="Y302" i="1"/>
  <c r="Q680" i="1"/>
  <c r="Y311" i="1"/>
  <c r="T680" i="1"/>
  <c r="Y344" i="1"/>
  <c r="Z347" i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Z418" i="1"/>
  <c r="BN418" i="1"/>
  <c r="Z420" i="1"/>
  <c r="BN420" i="1"/>
  <c r="BP424" i="1"/>
  <c r="BN424" i="1"/>
  <c r="Z424" i="1"/>
  <c r="Y437" i="1"/>
  <c r="BP435" i="1"/>
  <c r="BN435" i="1"/>
  <c r="Z435" i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Y364" i="1"/>
  <c r="Y406" i="1"/>
  <c r="W680" i="1"/>
  <c r="Y427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Y523" i="1"/>
  <c r="BP532" i="1"/>
  <c r="BN532" i="1"/>
  <c r="Z532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BP566" i="1"/>
  <c r="BN566" i="1"/>
  <c r="Z566" i="1"/>
  <c r="Y571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58" i="1"/>
  <c r="BN558" i="1"/>
  <c r="Z558" i="1"/>
  <c r="BP560" i="1"/>
  <c r="BN560" i="1"/>
  <c r="Z560" i="1"/>
  <c r="Y570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570" i="1" l="1"/>
  <c r="Z453" i="1"/>
  <c r="Z387" i="1"/>
  <c r="Z380" i="1"/>
  <c r="Z348" i="1"/>
  <c r="Z338" i="1"/>
  <c r="Z289" i="1"/>
  <c r="Z179" i="1"/>
  <c r="Z166" i="1"/>
  <c r="Z144" i="1"/>
  <c r="Z78" i="1"/>
  <c r="Z71" i="1"/>
  <c r="Z643" i="1"/>
  <c r="Z622" i="1"/>
  <c r="Y671" i="1"/>
  <c r="Z592" i="1"/>
  <c r="Z537" i="1"/>
  <c r="Z523" i="1"/>
  <c r="Z500" i="1"/>
  <c r="Z466" i="1"/>
  <c r="Z510" i="1"/>
  <c r="Z371" i="1"/>
  <c r="Z311" i="1"/>
  <c r="Y672" i="1"/>
  <c r="Y673" i="1" s="1"/>
  <c r="Y674" i="1"/>
  <c r="Z271" i="1"/>
  <c r="Z223" i="1"/>
  <c r="Z161" i="1"/>
  <c r="Z149" i="1"/>
  <c r="Z96" i="1"/>
  <c r="Z87" i="1"/>
  <c r="Z53" i="1"/>
  <c r="Z34" i="1"/>
  <c r="Z656" i="1"/>
  <c r="Z586" i="1"/>
  <c r="Z615" i="1"/>
  <c r="X673" i="1"/>
  <c r="Z650" i="1"/>
  <c r="Z632" i="1"/>
  <c r="Z597" i="1"/>
  <c r="Z562" i="1"/>
  <c r="Z437" i="1"/>
  <c r="Z427" i="1"/>
  <c r="Z411" i="1"/>
  <c r="Z400" i="1"/>
  <c r="Z394" i="1"/>
  <c r="Z364" i="1"/>
  <c r="Z258" i="1"/>
  <c r="Z246" i="1"/>
  <c r="Z237" i="1"/>
  <c r="Z201" i="1"/>
  <c r="Z134" i="1"/>
  <c r="Z127" i="1"/>
  <c r="Z118" i="1"/>
  <c r="Z109" i="1"/>
  <c r="Z102" i="1"/>
  <c r="Y670" i="1"/>
  <c r="Z675" i="1" l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<sst xmlns="http://schemas.openxmlformats.org/spreadsheetml/2006/main" count="3192" uniqueCount="1101">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</sst>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45666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0.54166666666666663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4">
        <v>4607091385670</v>
      </c>
      <c r="E47" s="795"/>
      <c r="F47" s="786">
        <v>1.4</v>
      </c>
      <c r="G47" s="32">
        <v>8</v>
      </c>
      <c r="H47" s="786">
        <v>11.2</v>
      </c>
      <c r="I47" s="78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4">
        <v>4607091385670</v>
      </c>
      <c r="E48" s="795"/>
      <c r="F48" s="786">
        <v>1.35</v>
      </c>
      <c r="G48" s="32">
        <v>8</v>
      </c>
      <c r="H48" s="786">
        <v>10.8</v>
      </c>
      <c r="I48" s="78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4">
        <v>4680115882539</v>
      </c>
      <c r="E50" s="795"/>
      <c r="F50" s="786">
        <v>0.37</v>
      </c>
      <c r="G50" s="32">
        <v>10</v>
      </c>
      <c r="H50" s="786">
        <v>3.7</v>
      </c>
      <c r="I50" s="78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4">
        <v>4607091385687</v>
      </c>
      <c r="E51" s="795"/>
      <c r="F51" s="786">
        <v>0.4</v>
      </c>
      <c r="G51" s="32">
        <v>10</v>
      </c>
      <c r="H51" s="786">
        <v>4</v>
      </c>
      <c r="I51" s="78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7">
        <v>30</v>
      </c>
      <c r="Y51" s="788">
        <f t="shared" si="6"/>
        <v>32</v>
      </c>
      <c r="Z51" s="36">
        <f>IFERROR(IF(Y51=0,"",ROUNDUP(Y51/H51,0)*0.00902),"")</f>
        <v>7.2160000000000002E-2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31.574999999999999</v>
      </c>
      <c r="BN51" s="64">
        <f t="shared" si="8"/>
        <v>33.68</v>
      </c>
      <c r="BO51" s="64">
        <f t="shared" si="9"/>
        <v>5.6818181818181823E-2</v>
      </c>
      <c r="BP51" s="64">
        <f t="shared" si="10"/>
        <v>6.0606060606060608E-2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7.5</v>
      </c>
      <c r="Y53" s="789">
        <f>IFERROR(Y47/H47,"0")+IFERROR(Y48/H48,"0")+IFERROR(Y49/H49,"0")+IFERROR(Y50/H50,"0")+IFERROR(Y51/H51,"0")+IFERROR(Y52/H52,"0")</f>
        <v>8</v>
      </c>
      <c r="Z53" s="789">
        <f>IFERROR(IF(Z47="",0,Z47),"0")+IFERROR(IF(Z48="",0,Z48),"0")+IFERROR(IF(Z49="",0,Z49),"0")+IFERROR(IF(Z50="",0,Z50),"0")+IFERROR(IF(Z51="",0,Z51),"0")+IFERROR(IF(Z52="",0,Z52),"0")</f>
        <v>7.2160000000000002E-2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30</v>
      </c>
      <c r="Y54" s="789">
        <f>IFERROR(SUM(Y47:Y52),"0")</f>
        <v>32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35</v>
      </c>
      <c r="Y63" s="788">
        <f t="shared" si="11"/>
        <v>43.2</v>
      </c>
      <c r="Z63" s="36">
        <f>IFERROR(IF(Y63=0,"",ROUNDUP(Y63/H63,0)*0.02175),"")</f>
        <v>8.6999999999999994E-2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36.55555555555555</v>
      </c>
      <c r="BN63" s="64">
        <f t="shared" si="13"/>
        <v>45.12</v>
      </c>
      <c r="BO63" s="64">
        <f t="shared" si="14"/>
        <v>5.7870370370370364E-2</v>
      </c>
      <c r="BP63" s="64">
        <f t="shared" si="15"/>
        <v>7.1428571428571425E-2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4">
        <v>4680115885899</v>
      </c>
      <c r="E68" s="795"/>
      <c r="F68" s="786">
        <v>0.35</v>
      </c>
      <c r="G68" s="32">
        <v>6</v>
      </c>
      <c r="H68" s="786">
        <v>2.1</v>
      </c>
      <c r="I68" s="78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4">
        <v>4607091382952</v>
      </c>
      <c r="E69" s="795"/>
      <c r="F69" s="786">
        <v>0.5</v>
      </c>
      <c r="G69" s="32">
        <v>6</v>
      </c>
      <c r="H69" s="786">
        <v>3</v>
      </c>
      <c r="I69" s="786">
        <v>3.21</v>
      </c>
      <c r="J69" s="32">
        <v>132</v>
      </c>
      <c r="K69" s="32" t="s">
        <v>126</v>
      </c>
      <c r="L69" s="32"/>
      <c r="M69" s="33" t="s">
        <v>119</v>
      </c>
      <c r="N69" s="33"/>
      <c r="O69" s="32">
        <v>50</v>
      </c>
      <c r="P69" s="100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145</v>
      </c>
      <c r="M70" s="33" t="s">
        <v>119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3.2407407407407405</v>
      </c>
      <c r="Y71" s="789">
        <f>IFERROR(Y62/H62,"0")+IFERROR(Y63/H63,"0")+IFERROR(Y64/H64,"0")+IFERROR(Y65/H65,"0")+IFERROR(Y66/H66,"0")+IFERROR(Y67/H67,"0")+IFERROR(Y68/H68,"0")+IFERROR(Y69/H69,"0")+IFERROR(Y70/H70,"0")</f>
        <v>4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8.6999999999999994E-2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35</v>
      </c>
      <c r="Y72" s="789">
        <f>IFERROR(SUM(Y62:Y70),"0")</f>
        <v>43.2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119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60</v>
      </c>
      <c r="Y74" s="788">
        <f>IFERROR(IF(X74="",0,CEILING((X74/$H74),1)*$H74),"")</f>
        <v>64.800000000000011</v>
      </c>
      <c r="Z74" s="36">
        <f>IFERROR(IF(Y74=0,"",ROUNDUP(Y74/H74,0)*0.02175),"")</f>
        <v>0.1305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62.666666666666657</v>
      </c>
      <c r="BN74" s="64">
        <f>IFERROR(Y74*I74/H74,"0")</f>
        <v>67.680000000000007</v>
      </c>
      <c r="BO74" s="64">
        <f>IFERROR(1/J74*(X74/H74),"0")</f>
        <v>9.9206349206349201E-2</v>
      </c>
      <c r="BP74" s="64">
        <f>IFERROR(1/J74*(Y74/H74),"0")</f>
        <v>0.10714285714285715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119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145</v>
      </c>
      <c r="M77" s="33" t="s">
        <v>119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5.5555555555555554</v>
      </c>
      <c r="Y78" s="789">
        <f>IFERROR(Y74/H74,"0")+IFERROR(Y75/H75,"0")+IFERROR(Y76/H76,"0")+IFERROR(Y77/H77,"0")</f>
        <v>6.0000000000000009</v>
      </c>
      <c r="Z78" s="789">
        <f>IFERROR(IF(Z74="",0,Z74),"0")+IFERROR(IF(Z75="",0,Z75),"0")+IFERROR(IF(Z76="",0,Z76),"0")+IFERROR(IF(Z77="",0,Z77),"0")</f>
        <v>0.1305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60</v>
      </c>
      <c r="Y79" s="789">
        <f>IFERROR(SUM(Y74:Y77),"0")</f>
        <v>64.800000000000011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161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129</v>
      </c>
      <c r="M108" s="33" t="s">
        <v>161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794">
        <v>4607091386967</v>
      </c>
      <c r="E112" s="795"/>
      <c r="F112" s="786">
        <v>1.4</v>
      </c>
      <c r="G112" s="32">
        <v>6</v>
      </c>
      <c r="H112" s="786">
        <v>8.4</v>
      </c>
      <c r="I112" s="78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94">
        <v>4607091386967</v>
      </c>
      <c r="E113" s="795"/>
      <c r="F113" s="786">
        <v>1.35</v>
      </c>
      <c r="G113" s="32">
        <v>6</v>
      </c>
      <c r="H113" s="786">
        <v>8.1</v>
      </c>
      <c r="I113" s="78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4301051687</v>
      </c>
      <c r="D116" s="794">
        <v>4680115880214</v>
      </c>
      <c r="E116" s="795"/>
      <c r="F116" s="786">
        <v>0.45</v>
      </c>
      <c r="G116" s="32">
        <v>4</v>
      </c>
      <c r="H116" s="786">
        <v>1.8</v>
      </c>
      <c r="I116" s="78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60" t="s">
        <v>238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239</v>
      </c>
      <c r="C117" s="31">
        <v>4301051439</v>
      </c>
      <c r="D117" s="794">
        <v>4680115880214</v>
      </c>
      <c r="E117" s="795"/>
      <c r="F117" s="786">
        <v>0.45</v>
      </c>
      <c r="G117" s="32">
        <v>6</v>
      </c>
      <c r="H117" s="786">
        <v>2.7</v>
      </c>
      <c r="I117" s="78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3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94">
        <v>4680115882133</v>
      </c>
      <c r="E122" s="795"/>
      <c r="F122" s="786">
        <v>1.4</v>
      </c>
      <c r="G122" s="32">
        <v>8</v>
      </c>
      <c r="H122" s="786">
        <v>11.2</v>
      </c>
      <c r="I122" s="78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94">
        <v>4680115882133</v>
      </c>
      <c r="E123" s="795"/>
      <c r="F123" s="786">
        <v>1.35</v>
      </c>
      <c r="G123" s="32">
        <v>8</v>
      </c>
      <c r="H123" s="786">
        <v>10.8</v>
      </c>
      <c r="I123" s="786">
        <v>11.28</v>
      </c>
      <c r="J123" s="32">
        <v>56</v>
      </c>
      <c r="K123" s="32" t="s">
        <v>116</v>
      </c>
      <c r="L123" s="32"/>
      <c r="M123" s="33" t="s">
        <v>119</v>
      </c>
      <c r="N123" s="33"/>
      <c r="O123" s="32">
        <v>50</v>
      </c>
      <c r="P123" s="11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129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119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119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119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hidden="1" customHeight="1" x14ac:dyDescent="0.25">
      <c r="A137" s="54" t="s">
        <v>261</v>
      </c>
      <c r="B137" s="54" t="s">
        <v>262</v>
      </c>
      <c r="C137" s="31">
        <v>4301051625</v>
      </c>
      <c r="D137" s="794">
        <v>4607091385168</v>
      </c>
      <c r="E137" s="795"/>
      <c r="F137" s="786">
        <v>1.4</v>
      </c>
      <c r="G137" s="32">
        <v>6</v>
      </c>
      <c r="H137" s="786">
        <v>8.4</v>
      </c>
      <c r="I137" s="78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37.5" hidden="1" customHeight="1" x14ac:dyDescent="0.25">
      <c r="A138" s="54" t="s">
        <v>261</v>
      </c>
      <c r="B138" s="54" t="s">
        <v>264</v>
      </c>
      <c r="C138" s="31">
        <v>4301051360</v>
      </c>
      <c r="D138" s="794">
        <v>4607091385168</v>
      </c>
      <c r="E138" s="795"/>
      <c r="F138" s="786">
        <v>1.35</v>
      </c>
      <c r="G138" s="32">
        <v>6</v>
      </c>
      <c r="H138" s="786">
        <v>8.1</v>
      </c>
      <c r="I138" s="786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4301011562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4301031234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4301031235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15</v>
      </c>
      <c r="Y176" s="788">
        <f>IFERROR(IF(X176="",0,CEILING((X176/$H176),1)*$H176),"")</f>
        <v>18</v>
      </c>
      <c r="Z176" s="36">
        <f>IFERROR(IF(Y176=0,"",ROUNDUP(Y176/H176,0)*0.02175),"")</f>
        <v>4.3499999999999997E-2</v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16.05</v>
      </c>
      <c r="BN176" s="64">
        <f>IFERROR(Y176*I176/H176,"0")</f>
        <v>19.260000000000002</v>
      </c>
      <c r="BO176" s="64">
        <f>IFERROR(1/J176*(X176/H176),"0")</f>
        <v>2.976190476190476E-2</v>
      </c>
      <c r="BP176" s="64">
        <f>IFERROR(1/J176*(Y176/H176),"0")</f>
        <v>3.5714285714285712E-2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1.6666666666666667</v>
      </c>
      <c r="Y179" s="789">
        <f>IFERROR(Y174/H174,"0")+IFERROR(Y175/H175,"0")+IFERROR(Y176/H176,"0")+IFERROR(Y177/H177,"0")+IFERROR(Y178/H178,"0")</f>
        <v>2</v>
      </c>
      <c r="Z179" s="789">
        <f>IFERROR(IF(Z174="",0,Z174),"0")+IFERROR(IF(Z175="",0,Z175),"0")+IFERROR(IF(Z176="",0,Z176),"0")+IFERROR(IF(Z177="",0,Z177),"0")+IFERROR(IF(Z178="",0,Z178),"0")</f>
        <v>4.3499999999999997E-2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15</v>
      </c>
      <c r="Y180" s="789">
        <f>IFERROR(SUM(Y174:Y178),"0")</f>
        <v>18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4301011855</v>
      </c>
      <c r="D279" s="794">
        <v>4680115885837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4301011322</v>
      </c>
      <c r="D280" s="794">
        <v>4607091387452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4301011853</v>
      </c>
      <c r="D283" s="794">
        <v>4680115885851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4301011313</v>
      </c>
      <c r="D284" s="794">
        <v>4607091385984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4301011852</v>
      </c>
      <c r="D285" s="794">
        <v>4680115885844</v>
      </c>
      <c r="E285" s="795"/>
      <c r="F285" s="786">
        <v>0.4</v>
      </c>
      <c r="G285" s="32">
        <v>10</v>
      </c>
      <c r="H285" s="786">
        <v>4</v>
      </c>
      <c r="I285" s="78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490</v>
      </c>
      <c r="B286" s="54" t="s">
        <v>491</v>
      </c>
      <c r="C286" s="31">
        <v>4301011319</v>
      </c>
      <c r="D286" s="794">
        <v>4607091387469</v>
      </c>
      <c r="E286" s="795"/>
      <c r="F286" s="786">
        <v>0.5</v>
      </c>
      <c r="G286" s="32">
        <v>10</v>
      </c>
      <c r="H286" s="786">
        <v>5</v>
      </c>
      <c r="I286" s="78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4301011851</v>
      </c>
      <c r="D287" s="794">
        <v>4680115885820</v>
      </c>
      <c r="E287" s="795"/>
      <c r="F287" s="786">
        <v>0.4</v>
      </c>
      <c r="G287" s="32">
        <v>10</v>
      </c>
      <c r="H287" s="786">
        <v>4</v>
      </c>
      <c r="I287" s="78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4301011316</v>
      </c>
      <c r="D288" s="794">
        <v>4607091387438</v>
      </c>
      <c r="E288" s="795"/>
      <c r="F288" s="786">
        <v>0.5</v>
      </c>
      <c r="G288" s="32">
        <v>10</v>
      </c>
      <c r="H288" s="786">
        <v>5</v>
      </c>
      <c r="I288" s="78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100</v>
      </c>
      <c r="Y358" s="788">
        <f t="shared" si="77"/>
        <v>108</v>
      </c>
      <c r="Z358" s="36">
        <f>IFERROR(IF(Y358=0,"",ROUNDUP(Y358/H358,0)*0.02175),"")</f>
        <v>0.21749999999999997</v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104.44444444444444</v>
      </c>
      <c r="BN358" s="64">
        <f t="shared" si="79"/>
        <v>112.8</v>
      </c>
      <c r="BO358" s="64">
        <f t="shared" si="80"/>
        <v>0.16534391534391535</v>
      </c>
      <c r="BP358" s="64">
        <f t="shared" si="81"/>
        <v>0.17857142857142855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4301011859</v>
      </c>
      <c r="D362" s="794">
        <v>4680115885608</v>
      </c>
      <c r="E362" s="795"/>
      <c r="F362" s="786">
        <v>0.4</v>
      </c>
      <c r="G362" s="32">
        <v>10</v>
      </c>
      <c r="H362" s="786">
        <v>4</v>
      </c>
      <c r="I362" s="78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580</v>
      </c>
      <c r="B363" s="54" t="s">
        <v>581</v>
      </c>
      <c r="C363" s="31">
        <v>4301011323</v>
      </c>
      <c r="D363" s="794">
        <v>4607091386011</v>
      </c>
      <c r="E363" s="795"/>
      <c r="F363" s="786">
        <v>0.5</v>
      </c>
      <c r="G363" s="32">
        <v>10</v>
      </c>
      <c r="H363" s="786">
        <v>5</v>
      </c>
      <c r="I363" s="78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9.2592592592592595</v>
      </c>
      <c r="Y364" s="789">
        <f>IFERROR(Y356/H356,"0")+IFERROR(Y357/H357,"0")+IFERROR(Y358/H358,"0")+IFERROR(Y359/H359,"0")+IFERROR(Y360/H360,"0")+IFERROR(Y361/H361,"0")+IFERROR(Y362/H362,"0")+IFERROR(Y363/H363,"0")</f>
        <v>10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0.21749999999999997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100</v>
      </c>
      <c r="Y365" s="789">
        <f>IFERROR(SUM(Y356:Y363),"0")</f>
        <v>108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25</v>
      </c>
      <c r="Y367" s="788">
        <f>IFERROR(IF(X367="",0,CEILING((X367/$H367),1)*$H367),"")</f>
        <v>25.200000000000003</v>
      </c>
      <c r="Z367" s="36">
        <f>IFERROR(IF(Y367=0,"",ROUNDUP(Y367/H367,0)*0.00902),"")</f>
        <v>5.4120000000000001E-2</v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26.607142857142858</v>
      </c>
      <c r="BN367" s="64">
        <f>IFERROR(Y367*I367/H367,"0")</f>
        <v>26.82</v>
      </c>
      <c r="BO367" s="64">
        <f>IFERROR(1/J367*(X367/H367),"0")</f>
        <v>4.5093795093795096E-2</v>
      </c>
      <c r="BP367" s="64">
        <f>IFERROR(1/J367*(Y367/H367),"0")</f>
        <v>4.5454545454545456E-2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25</v>
      </c>
      <c r="Y368" s="788">
        <f>IFERROR(IF(X368="",0,CEILING((X368/$H368),1)*$H368),"")</f>
        <v>25.200000000000003</v>
      </c>
      <c r="Z368" s="36">
        <f>IFERROR(IF(Y368=0,"",ROUNDUP(Y368/H368,0)*0.00902),"")</f>
        <v>5.4120000000000001E-2</v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26.607142857142858</v>
      </c>
      <c r="BN368" s="64">
        <f>IFERROR(Y368*I368/H368,"0")</f>
        <v>26.82</v>
      </c>
      <c r="BO368" s="64">
        <f>IFERROR(1/J368*(X368/H368),"0")</f>
        <v>4.5093795093795096E-2</v>
      </c>
      <c r="BP368" s="64">
        <f>IFERROR(1/J368*(Y368/H368),"0")</f>
        <v>4.5454545454545456E-2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11.904761904761905</v>
      </c>
      <c r="Y371" s="789">
        <f>IFERROR(Y367/H367,"0")+IFERROR(Y368/H368,"0")+IFERROR(Y369/H369,"0")+IFERROR(Y370/H370,"0")</f>
        <v>12</v>
      </c>
      <c r="Z371" s="789">
        <f>IFERROR(IF(Z367="",0,Z367),"0")+IFERROR(IF(Z368="",0,Z368),"0")+IFERROR(IF(Z369="",0,Z369),"0")+IFERROR(IF(Z370="",0,Z370),"0")</f>
        <v>0.10824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50</v>
      </c>
      <c r="Y372" s="789">
        <f>IFERROR(SUM(Y367:Y370),"0")</f>
        <v>50.400000000000006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400</v>
      </c>
      <c r="Y374" s="788">
        <f t="shared" ref="Y374:Y379" si="82">IFERROR(IF(X374="",0,CEILING((X374/$H374),1)*$H374),"")</f>
        <v>405.59999999999997</v>
      </c>
      <c r="Z374" s="36">
        <f>IFERROR(IF(Y374=0,"",ROUNDUP(Y374/H374,0)*0.02175),"")</f>
        <v>1.131</v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428.61538461538464</v>
      </c>
      <c r="BN374" s="64">
        <f t="shared" ref="BN374:BN379" si="84">IFERROR(Y374*I374/H374,"0")</f>
        <v>434.61600000000004</v>
      </c>
      <c r="BO374" s="64">
        <f t="shared" ref="BO374:BO379" si="85">IFERROR(1/J374*(X374/H374),"0")</f>
        <v>0.91575091575091572</v>
      </c>
      <c r="BP374" s="64">
        <f t="shared" ref="BP374:BP379" si="86">IFERROR(1/J374*(Y374/H374),"0")</f>
        <v>0.92857142857142849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51.282051282051285</v>
      </c>
      <c r="Y380" s="789">
        <f>IFERROR(Y374/H374,"0")+IFERROR(Y375/H375,"0")+IFERROR(Y376/H376,"0")+IFERROR(Y377/H377,"0")+IFERROR(Y378/H378,"0")+IFERROR(Y379/H379,"0")</f>
        <v>52</v>
      </c>
      <c r="Z380" s="789">
        <f>IFERROR(IF(Z374="",0,Z374),"0")+IFERROR(IF(Z375="",0,Z375),"0")+IFERROR(IF(Z376="",0,Z376),"0")+IFERROR(IF(Z377="",0,Z377),"0")+IFERROR(IF(Z378="",0,Z378),"0")+IFERROR(IF(Z379="",0,Z379),"0")</f>
        <v>1.131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400</v>
      </c>
      <c r="Y381" s="789">
        <f>IFERROR(SUM(Y374:Y379),"0")</f>
        <v>405.59999999999997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4301060484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35" t="s">
        <v>620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622</v>
      </c>
      <c r="C386" s="31">
        <v>4301060325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45</v>
      </c>
      <c r="Y417" s="788">
        <f t="shared" si="87"/>
        <v>45</v>
      </c>
      <c r="Z417" s="36">
        <f>IFERROR(IF(Y417=0,"",ROUNDUP(Y417/H417,0)*0.02175),"")</f>
        <v>6.5250000000000002E-2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46.440000000000005</v>
      </c>
      <c r="BN417" s="64">
        <f t="shared" si="89"/>
        <v>46.440000000000005</v>
      </c>
      <c r="BO417" s="64">
        <f t="shared" si="90"/>
        <v>6.25E-2</v>
      </c>
      <c r="BP417" s="64">
        <f t="shared" si="91"/>
        <v>6.25E-2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15</v>
      </c>
      <c r="Y419" s="788">
        <f t="shared" si="87"/>
        <v>15</v>
      </c>
      <c r="Z419" s="36">
        <f>IFERROR(IF(Y419=0,"",ROUNDUP(Y419/H419,0)*0.02175),"")</f>
        <v>2.1749999999999999E-2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15.48</v>
      </c>
      <c r="BN419" s="64">
        <f t="shared" si="89"/>
        <v>15.48</v>
      </c>
      <c r="BO419" s="64">
        <f t="shared" si="90"/>
        <v>2.0833333333333332E-2</v>
      </c>
      <c r="BP419" s="64">
        <f t="shared" si="91"/>
        <v>2.0833333333333332E-2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94">
        <v>4680115884830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669</v>
      </c>
      <c r="B421" s="54" t="s">
        <v>671</v>
      </c>
      <c r="C421" s="31">
        <v>4301011867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 t="s">
        <v>145</v>
      </c>
      <c r="M421" s="33" t="s">
        <v>68</v>
      </c>
      <c r="N421" s="33"/>
      <c r="O421" s="32">
        <v>60</v>
      </c>
      <c r="P421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673</v>
      </c>
      <c r="B422" s="54" t="s">
        <v>674</v>
      </c>
      <c r="C422" s="31">
        <v>4301011339</v>
      </c>
      <c r="D422" s="794">
        <v>4607091383997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200</v>
      </c>
      <c r="Y422" s="788">
        <f t="shared" si="87"/>
        <v>210</v>
      </c>
      <c r="Z422" s="36">
        <f>IFERROR(IF(Y422=0,"",ROUNDUP(Y422/H422,0)*0.02175),"")</f>
        <v>0.30449999999999999</v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206.4</v>
      </c>
      <c r="BN422" s="64">
        <f t="shared" si="89"/>
        <v>216.72</v>
      </c>
      <c r="BO422" s="64">
        <f t="shared" si="90"/>
        <v>0.27777777777777779</v>
      </c>
      <c r="BP422" s="64">
        <f t="shared" si="91"/>
        <v>0.29166666666666663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4301011868</v>
      </c>
      <c r="D425" s="794">
        <v>4680115884861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683</v>
      </c>
      <c r="B426" s="54" t="s">
        <v>684</v>
      </c>
      <c r="C426" s="31">
        <v>4301011866</v>
      </c>
      <c r="D426" s="794">
        <v>4680115884878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17.333333333333336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18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0.39149999999999996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260</v>
      </c>
      <c r="Y428" s="789">
        <f>IFERROR(SUM(Y416:Y426),"0")</f>
        <v>270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119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330</v>
      </c>
      <c r="Y430" s="788">
        <f>IFERROR(IF(X430="",0,CEILING((X430/$H430),1)*$H430),"")</f>
        <v>330</v>
      </c>
      <c r="Z430" s="36">
        <f>IFERROR(IF(Y430=0,"",ROUNDUP(Y430/H430,0)*0.02175),"")</f>
        <v>0.47849999999999998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340.56000000000006</v>
      </c>
      <c r="BN430" s="64">
        <f>IFERROR(Y430*I430/H430,"0")</f>
        <v>340.56000000000006</v>
      </c>
      <c r="BO430" s="64">
        <f>IFERROR(1/J430*(X430/H430),"0")</f>
        <v>0.45833333333333331</v>
      </c>
      <c r="BP430" s="64">
        <f>IFERROR(1/J430*(Y430/H430),"0")</f>
        <v>0.45833333333333331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22</v>
      </c>
      <c r="Y432" s="789">
        <f>IFERROR(Y430/H430,"0")+IFERROR(Y431/H431,"0")</f>
        <v>22</v>
      </c>
      <c r="Z432" s="789">
        <f>IFERROR(IF(Z430="",0,Z430),"0")+IFERROR(IF(Z431="",0,Z431),"0")</f>
        <v>0.47849999999999998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330</v>
      </c>
      <c r="Y433" s="789">
        <f>IFERROR(SUM(Y430:Y431),"0")</f>
        <v>330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94">
        <v>4680115884892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94">
        <v>4607091384192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50</v>
      </c>
      <c r="Y461" s="788">
        <f>IFERROR(IF(X461="",0,CEILING((X461/$H461),1)*$H461),"")</f>
        <v>54</v>
      </c>
      <c r="Z461" s="36">
        <f>IFERROR(IF(Y461=0,"",ROUNDUP(Y461/H461,0)*0.02175),"")</f>
        <v>0.1305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53.133333333333333</v>
      </c>
      <c r="BN461" s="64">
        <f>IFERROR(Y461*I461/H461,"0")</f>
        <v>57.384</v>
      </c>
      <c r="BO461" s="64">
        <f>IFERROR(1/J461*(X461/H461),"0")</f>
        <v>9.9206349206349201E-2</v>
      </c>
      <c r="BP461" s="64">
        <f>IFERROR(1/J461*(Y461/H461),"0")</f>
        <v>0.10714285714285714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4301051634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738</v>
      </c>
      <c r="C464" s="31">
        <v>4301051297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5.5555555555555554</v>
      </c>
      <c r="Y466" s="789">
        <f>IFERROR(Y461/H461,"0")+IFERROR(Y462/H462,"0")+IFERROR(Y463/H463,"0")+IFERROR(Y464/H464,"0")+IFERROR(Y465/H465,"0")</f>
        <v>6</v>
      </c>
      <c r="Z466" s="789">
        <f>IFERROR(IF(Z461="",0,Z461),"0")+IFERROR(IF(Z462="",0,Z462),"0")+IFERROR(IF(Z463="",0,Z463),"0")+IFERROR(IF(Z464="",0,Z464),"0")+IFERROR(IF(Z465="",0,Z465),"0")</f>
        <v>0.1305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50</v>
      </c>
      <c r="Y467" s="789">
        <f>IFERROR(SUM(Y461:Y465),"0")</f>
        <v>54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4301031406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16</v>
      </c>
      <c r="Y480" s="788">
        <f t="shared" si="98"/>
        <v>16.200000000000003</v>
      </c>
      <c r="Z480" s="36">
        <f>IFERROR(IF(Y480=0,"",ROUNDUP(Y480/H480,0)*0.00902),"")</f>
        <v>2.7060000000000001E-2</v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16.622222222222224</v>
      </c>
      <c r="BN480" s="64">
        <f t="shared" si="100"/>
        <v>16.830000000000002</v>
      </c>
      <c r="BO480" s="64">
        <f t="shared" si="101"/>
        <v>2.2446689113355778E-2</v>
      </c>
      <c r="BP480" s="64">
        <f t="shared" si="102"/>
        <v>2.2727272727272731E-2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4301031382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2.9629629629629628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3.0000000000000004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2.7060000000000001E-2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16</v>
      </c>
      <c r="Y501" s="789">
        <f>IFERROR(SUM(Y479:Y499),"0")</f>
        <v>16.200000000000003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119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119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119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119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20</v>
      </c>
      <c r="Y550" s="788">
        <f t="shared" si="109"/>
        <v>21.12</v>
      </c>
      <c r="Z550" s="36">
        <f t="shared" si="110"/>
        <v>4.7840000000000001E-2</v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21.363636363636363</v>
      </c>
      <c r="BN550" s="64">
        <f t="shared" si="112"/>
        <v>22.56</v>
      </c>
      <c r="BO550" s="64">
        <f t="shared" si="113"/>
        <v>3.6421911421911424E-2</v>
      </c>
      <c r="BP550" s="64">
        <f t="shared" si="114"/>
        <v>3.8461538461538464E-2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100</v>
      </c>
      <c r="Y552" s="788">
        <f t="shared" si="109"/>
        <v>100.32000000000001</v>
      </c>
      <c r="Z552" s="36">
        <f t="shared" si="110"/>
        <v>0.22724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106.81818181818181</v>
      </c>
      <c r="BN552" s="64">
        <f t="shared" si="112"/>
        <v>107.16</v>
      </c>
      <c r="BO552" s="64">
        <f t="shared" si="113"/>
        <v>0.18210955710955709</v>
      </c>
      <c r="BP552" s="64">
        <f t="shared" si="114"/>
        <v>0.18269230769230771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119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119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119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22.727272727272727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23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0.27507999999999999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120</v>
      </c>
      <c r="Y563" s="789">
        <f>IFERROR(SUM(Y547:Y561),"0")</f>
        <v>121.44000000000001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4301020334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77</v>
      </c>
      <c r="N565" s="33"/>
      <c r="O565" s="32">
        <v>70</v>
      </c>
      <c r="P565" s="875" t="s">
        <v>893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895</v>
      </c>
      <c r="C566" s="31">
        <v>4301020222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119</v>
      </c>
      <c r="N566" s="33"/>
      <c r="O566" s="32">
        <v>55</v>
      </c>
      <c r="P566" s="10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50</v>
      </c>
      <c r="Y566" s="788">
        <f>IFERROR(IF(X566="",0,CEILING((X566/$H566),1)*$H566),"")</f>
        <v>52.800000000000004</v>
      </c>
      <c r="Z566" s="36">
        <f>IFERROR(IF(Y566=0,"",ROUNDUP(Y566/H566,0)*0.01196),"")</f>
        <v>0.1196</v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53.409090909090907</v>
      </c>
      <c r="BN566" s="64">
        <f>IFERROR(Y566*I566/H566,"0")</f>
        <v>56.400000000000006</v>
      </c>
      <c r="BO566" s="64">
        <f>IFERROR(1/J566*(X566/H566),"0")</f>
        <v>9.1054778554778545E-2</v>
      </c>
      <c r="BP566" s="64">
        <f>IFERROR(1/J566*(Y566/H566),"0")</f>
        <v>9.6153846153846159E-2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4301020364</v>
      </c>
      <c r="D567" s="794">
        <v>4680115880054</v>
      </c>
      <c r="E567" s="795"/>
      <c r="F567" s="786">
        <v>0.6</v>
      </c>
      <c r="G567" s="32">
        <v>8</v>
      </c>
      <c r="H567" s="786">
        <v>4.8</v>
      </c>
      <c r="I567" s="786">
        <v>6.96</v>
      </c>
      <c r="J567" s="32">
        <v>120</v>
      </c>
      <c r="K567" s="32" t="s">
        <v>126</v>
      </c>
      <c r="L567" s="32"/>
      <c r="M567" s="33" t="s">
        <v>119</v>
      </c>
      <c r="N567" s="33"/>
      <c r="O567" s="32">
        <v>55</v>
      </c>
      <c r="P567" s="108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4301020385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6.93</v>
      </c>
      <c r="J568" s="32">
        <v>132</v>
      </c>
      <c r="K568" s="32" t="s">
        <v>126</v>
      </c>
      <c r="L568" s="32"/>
      <c r="M568" s="33" t="s">
        <v>119</v>
      </c>
      <c r="N568" s="33"/>
      <c r="O568" s="32">
        <v>70</v>
      </c>
      <c r="P568" s="1195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901</v>
      </c>
      <c r="C569" s="31">
        <v>4301020206</v>
      </c>
      <c r="D569" s="794">
        <v>4680115880054</v>
      </c>
      <c r="E569" s="795"/>
      <c r="F569" s="786">
        <v>0.6</v>
      </c>
      <c r="G569" s="32">
        <v>6</v>
      </c>
      <c r="H569" s="786">
        <v>3.6</v>
      </c>
      <c r="I569" s="786">
        <v>3.81</v>
      </c>
      <c r="J569" s="32">
        <v>132</v>
      </c>
      <c r="K569" s="32" t="s">
        <v>126</v>
      </c>
      <c r="L569" s="32"/>
      <c r="M569" s="33" t="s">
        <v>119</v>
      </c>
      <c r="N569" s="33"/>
      <c r="O569" s="32">
        <v>55</v>
      </c>
      <c r="P569" s="10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9.4696969696969688</v>
      </c>
      <c r="Y570" s="789">
        <f>IFERROR(Y565/H565,"0")+IFERROR(Y566/H566,"0")+IFERROR(Y567/H567,"0")+IFERROR(Y568/H568,"0")+IFERROR(Y569/H569,"0")</f>
        <v>10</v>
      </c>
      <c r="Z570" s="789">
        <f>IFERROR(IF(Z565="",0,Z565),"0")+IFERROR(IF(Z566="",0,Z566),"0")+IFERROR(IF(Z567="",0,Z567),"0")+IFERROR(IF(Z568="",0,Z568),"0")+IFERROR(IF(Z569="",0,Z569),"0")</f>
        <v>0.1196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50</v>
      </c>
      <c r="Y571" s="789">
        <f>IFERROR(SUM(Y565:Y569),"0")</f>
        <v>52.800000000000004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119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119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10</v>
      </c>
      <c r="Y576" s="788">
        <f t="shared" si="115"/>
        <v>10.56</v>
      </c>
      <c r="Z576" s="36">
        <f>IFERROR(IF(Y576=0,"",ROUNDUP(Y576/H576,0)*0.01196),"")</f>
        <v>2.392E-2</v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10.681818181818182</v>
      </c>
      <c r="BN576" s="64">
        <f t="shared" si="117"/>
        <v>11.28</v>
      </c>
      <c r="BO576" s="64">
        <f t="shared" si="118"/>
        <v>1.8210955710955712E-2</v>
      </c>
      <c r="BP576" s="64">
        <f t="shared" si="119"/>
        <v>1.9230769230769232E-2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119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119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119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1.8939393939393938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2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2.392E-2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10</v>
      </c>
      <c r="Y587" s="789">
        <f>IFERROR(SUM(Y573:Y585),"0")</f>
        <v>10.56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119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119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20</v>
      </c>
      <c r="Y610" s="788">
        <f t="shared" si="120"/>
        <v>24</v>
      </c>
      <c r="Z610" s="36">
        <f>IFERROR(IF(Y610=0,"",ROUNDUP(Y610/H610,0)*0.02175),"")</f>
        <v>4.3499999999999997E-2</v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20.8</v>
      </c>
      <c r="BN610" s="64">
        <f t="shared" si="122"/>
        <v>24.959999999999997</v>
      </c>
      <c r="BO610" s="64">
        <f t="shared" si="123"/>
        <v>2.976190476190476E-2</v>
      </c>
      <c r="BP610" s="64">
        <f t="shared" si="124"/>
        <v>3.5714285714285712E-2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119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119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119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1.6666666666666667</v>
      </c>
      <c r="Y615" s="789">
        <f>IFERROR(Y608/H608,"0")+IFERROR(Y609/H609,"0")+IFERROR(Y610/H610,"0")+IFERROR(Y611/H611,"0")+IFERROR(Y612/H612,"0")+IFERROR(Y613/H613,"0")+IFERROR(Y614/H614,"0")</f>
        <v>2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4.3499999999999997E-2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20</v>
      </c>
      <c r="Y616" s="789">
        <f>IFERROR(SUM(Y608:Y614),"0")</f>
        <v>24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119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119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119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10</v>
      </c>
      <c r="Y626" s="788">
        <f t="shared" si="125"/>
        <v>12.600000000000001</v>
      </c>
      <c r="Z626" s="36">
        <f>IFERROR(IF(Y626=0,"",ROUNDUP(Y626/H626,0)*0.00902),"")</f>
        <v>2.7060000000000001E-2</v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10.642857142857141</v>
      </c>
      <c r="BN626" s="64">
        <f t="shared" si="127"/>
        <v>13.41</v>
      </c>
      <c r="BO626" s="64">
        <f t="shared" si="128"/>
        <v>1.8037518037518036E-2</v>
      </c>
      <c r="BP626" s="64">
        <f t="shared" si="129"/>
        <v>2.2727272727272728E-2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2.3809523809523809</v>
      </c>
      <c r="Y632" s="789">
        <f>IFERROR(Y625/H625,"0")+IFERROR(Y626/H626,"0")+IFERROR(Y627/H627,"0")+IFERROR(Y628/H628,"0")+IFERROR(Y629/H629,"0")+IFERROR(Y630/H630,"0")+IFERROR(Y631/H631,"0")</f>
        <v>3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2.7060000000000001E-2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10</v>
      </c>
      <c r="Y633" s="789">
        <f>IFERROR(SUM(Y625:Y631),"0")</f>
        <v>12.600000000000001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4301051920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2.0640000000000001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4301051390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4301051921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2.052</v>
      </c>
      <c r="J641" s="32">
        <v>182</v>
      </c>
      <c r="K641" s="32" t="s">
        <v>76</v>
      </c>
      <c r="L641" s="32"/>
      <c r="M641" s="33" t="s">
        <v>161</v>
      </c>
      <c r="N641" s="33"/>
      <c r="O641" s="32">
        <v>45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4301051448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119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119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119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1556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1613.6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1635.4724769674772</v>
      </c>
      <c r="Y671" s="789">
        <f>IFERROR(SUM(BN22:BN667),"0")</f>
        <v>1695.9800000000002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3</v>
      </c>
      <c r="Y672" s="38">
        <f>ROUNDUP(SUM(BP22:BP667),0)</f>
        <v>3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1710.4724769674772</v>
      </c>
      <c r="Y673" s="789">
        <f>GrossWeightTotalR+PalletQtyTotalR*25</f>
        <v>1770.9800000000002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176.39941539941537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183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3.3066200000000001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32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108.00000000000001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18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564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600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16.200000000000003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184.8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36.6</v>
      </c>
      <c r="AF680" s="46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56,00"/>
        <filter val="1 635,47"/>
        <filter val="1 710,47"/>
        <filter val="1,67"/>
        <filter val="1,89"/>
        <filter val="10,00"/>
        <filter val="100,00"/>
        <filter val="11,90"/>
        <filter val="120,00"/>
        <filter val="15,00"/>
        <filter val="16,00"/>
        <filter val="17,33"/>
        <filter val="176,40"/>
        <filter val="2,38"/>
        <filter val="2,96"/>
        <filter val="20,00"/>
        <filter val="200,00"/>
        <filter val="22,00"/>
        <filter val="22,73"/>
        <filter val="25,00"/>
        <filter val="260,00"/>
        <filter val="3"/>
        <filter val="3,24"/>
        <filter val="30,00"/>
        <filter val="330,00"/>
        <filter val="35,00"/>
        <filter val="400,00"/>
        <filter val="45,00"/>
        <filter val="5,56"/>
        <filter val="50,00"/>
        <filter val="51,28"/>
        <filter val="60,00"/>
        <filter val="7,50"/>
        <filter val="9,26"/>
        <filter val="9,47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2025-01-07T10:44:52Z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