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63FF38D-6E40-4510-99A5-1E9EBCFC2C9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X664" i="1"/>
  <c r="BO663" i="1"/>
  <c r="BM663" i="1"/>
  <c r="Y663" i="1"/>
  <c r="X661" i="1"/>
  <c r="X660" i="1"/>
  <c r="BO659" i="1"/>
  <c r="BM659" i="1"/>
  <c r="Y659" i="1"/>
  <c r="X657" i="1"/>
  <c r="X656" i="1"/>
  <c r="BO655" i="1"/>
  <c r="BM655" i="1"/>
  <c r="Y655" i="1"/>
  <c r="BO654" i="1"/>
  <c r="BM654" i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X603" i="1"/>
  <c r="BO602" i="1"/>
  <c r="BM602" i="1"/>
  <c r="Y602" i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BO574" i="1"/>
  <c r="BM574" i="1"/>
  <c r="Y574" i="1"/>
  <c r="P574" i="1"/>
  <c r="BO573" i="1"/>
  <c r="BM573" i="1"/>
  <c r="Y573" i="1"/>
  <c r="X571" i="1"/>
  <c r="X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P558" i="1" s="1"/>
  <c r="P558" i="1"/>
  <c r="BO557" i="1"/>
  <c r="BM557" i="1"/>
  <c r="Y557" i="1"/>
  <c r="P557" i="1"/>
  <c r="BO556" i="1"/>
  <c r="BM556" i="1"/>
  <c r="Y556" i="1"/>
  <c r="BP556" i="1" s="1"/>
  <c r="BO555" i="1"/>
  <c r="BM555" i="1"/>
  <c r="Y555" i="1"/>
  <c r="BP555" i="1" s="1"/>
  <c r="P555" i="1"/>
  <c r="BO554" i="1"/>
  <c r="BM554" i="1"/>
  <c r="Y554" i="1"/>
  <c r="P554" i="1"/>
  <c r="BO553" i="1"/>
  <c r="BM553" i="1"/>
  <c r="Y553" i="1"/>
  <c r="BP553" i="1" s="1"/>
  <c r="P553" i="1"/>
  <c r="BP552" i="1"/>
  <c r="BO552" i="1"/>
  <c r="BN552" i="1"/>
  <c r="BM552" i="1"/>
  <c r="Z552" i="1"/>
  <c r="Y552" i="1"/>
  <c r="P552" i="1"/>
  <c r="BO551" i="1"/>
  <c r="BM551" i="1"/>
  <c r="Y551" i="1"/>
  <c r="BP551" i="1" s="1"/>
  <c r="P551" i="1"/>
  <c r="BO550" i="1"/>
  <c r="BM550" i="1"/>
  <c r="Y550" i="1"/>
  <c r="P550" i="1"/>
  <c r="BO549" i="1"/>
  <c r="BM549" i="1"/>
  <c r="Y549" i="1"/>
  <c r="BP549" i="1" s="1"/>
  <c r="P549" i="1"/>
  <c r="BO548" i="1"/>
  <c r="BM548" i="1"/>
  <c r="Y548" i="1"/>
  <c r="P548" i="1"/>
  <c r="BO547" i="1"/>
  <c r="BM547" i="1"/>
  <c r="Y547" i="1"/>
  <c r="P547" i="1"/>
  <c r="X543" i="1"/>
  <c r="X542" i="1"/>
  <c r="BO541" i="1"/>
  <c r="BM541" i="1"/>
  <c r="Y541" i="1"/>
  <c r="AB680" i="1" s="1"/>
  <c r="P541" i="1"/>
  <c r="X538" i="1"/>
  <c r="X537" i="1"/>
  <c r="BO536" i="1"/>
  <c r="BM536" i="1"/>
  <c r="Y536" i="1"/>
  <c r="BP536" i="1" s="1"/>
  <c r="BO535" i="1"/>
  <c r="BM535" i="1"/>
  <c r="Y535" i="1"/>
  <c r="P535" i="1"/>
  <c r="BO534" i="1"/>
  <c r="BM534" i="1"/>
  <c r="Y534" i="1"/>
  <c r="P534" i="1"/>
  <c r="BO533" i="1"/>
  <c r="BM533" i="1"/>
  <c r="Y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O423" i="1"/>
  <c r="BN423" i="1"/>
  <c r="BM423" i="1"/>
  <c r="Z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Y428" i="1" s="1"/>
  <c r="P416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BP399" i="1" s="1"/>
  <c r="P399" i="1"/>
  <c r="BO398" i="1"/>
  <c r="BM398" i="1"/>
  <c r="Y398" i="1"/>
  <c r="BP398" i="1" s="1"/>
  <c r="P398" i="1"/>
  <c r="BO397" i="1"/>
  <c r="BM397" i="1"/>
  <c r="Y397" i="1"/>
  <c r="Y401" i="1" s="1"/>
  <c r="P397" i="1"/>
  <c r="X395" i="1"/>
  <c r="X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BO390" i="1"/>
  <c r="BM390" i="1"/>
  <c r="Y390" i="1"/>
  <c r="X388" i="1"/>
  <c r="X387" i="1"/>
  <c r="BO386" i="1"/>
  <c r="BM386" i="1"/>
  <c r="Y386" i="1"/>
  <c r="BP386" i="1" s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BP383" i="1" s="1"/>
  <c r="P383" i="1"/>
  <c r="X381" i="1"/>
  <c r="X380" i="1"/>
  <c r="BO379" i="1"/>
  <c r="BM379" i="1"/>
  <c r="Y379" i="1"/>
  <c r="BP379" i="1" s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O375" i="1"/>
  <c r="BM375" i="1"/>
  <c r="Y375" i="1"/>
  <c r="BP375" i="1" s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Y371" i="1" s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BP357" i="1" s="1"/>
  <c r="P357" i="1"/>
  <c r="BO356" i="1"/>
  <c r="BM356" i="1"/>
  <c r="Y356" i="1"/>
  <c r="U680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Y349" i="1" s="1"/>
  <c r="P347" i="1"/>
  <c r="BP346" i="1"/>
  <c r="BO346" i="1"/>
  <c r="BN346" i="1"/>
  <c r="BM346" i="1"/>
  <c r="Z346" i="1"/>
  <c r="Y346" i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S680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80" i="1" s="1"/>
  <c r="P315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Y312" i="1" s="1"/>
  <c r="P306" i="1"/>
  <c r="BP305" i="1"/>
  <c r="BO305" i="1"/>
  <c r="BN305" i="1"/>
  <c r="BM305" i="1"/>
  <c r="Z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BP298" i="1" s="1"/>
  <c r="P298" i="1"/>
  <c r="X295" i="1"/>
  <c r="X294" i="1"/>
  <c r="BO293" i="1"/>
  <c r="BM293" i="1"/>
  <c r="Y293" i="1"/>
  <c r="O680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L680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X150" i="1"/>
  <c r="X149" i="1"/>
  <c r="BO148" i="1"/>
  <c r="BM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P117" i="1"/>
  <c r="BO117" i="1"/>
  <c r="BN117" i="1"/>
  <c r="BM117" i="1"/>
  <c r="Z117" i="1"/>
  <c r="Y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BP99" i="1" s="1"/>
  <c r="P99" i="1"/>
  <c r="X97" i="1"/>
  <c r="X96" i="1"/>
  <c r="BO95" i="1"/>
  <c r="BM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P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O32" i="1"/>
  <c r="BM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392" i="1" l="1"/>
  <c r="BN392" i="1"/>
  <c r="BP419" i="1"/>
  <c r="BN419" i="1"/>
  <c r="Z419" i="1"/>
  <c r="BP479" i="1"/>
  <c r="BN479" i="1"/>
  <c r="Z479" i="1"/>
  <c r="BP481" i="1"/>
  <c r="BN481" i="1"/>
  <c r="Z481" i="1"/>
  <c r="BP489" i="1"/>
  <c r="BN489" i="1"/>
  <c r="Z489" i="1"/>
  <c r="BP499" i="1"/>
  <c r="BN499" i="1"/>
  <c r="Z499" i="1"/>
  <c r="BP534" i="1"/>
  <c r="BN534" i="1"/>
  <c r="Z534" i="1"/>
  <c r="AD680" i="1"/>
  <c r="Y603" i="1"/>
  <c r="BP602" i="1"/>
  <c r="BN602" i="1"/>
  <c r="Z602" i="1"/>
  <c r="Z603" i="1" s="1"/>
  <c r="Y623" i="1"/>
  <c r="Y622" i="1"/>
  <c r="BP618" i="1"/>
  <c r="BN618" i="1"/>
  <c r="Z618" i="1"/>
  <c r="BP620" i="1"/>
  <c r="BN620" i="1"/>
  <c r="Z620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B680" i="1"/>
  <c r="X672" i="1"/>
  <c r="Y34" i="1"/>
  <c r="Z48" i="1"/>
  <c r="BN48" i="1"/>
  <c r="Z63" i="1"/>
  <c r="BN63" i="1"/>
  <c r="Z75" i="1"/>
  <c r="BN75" i="1"/>
  <c r="Z85" i="1"/>
  <c r="BN85" i="1"/>
  <c r="Y97" i="1"/>
  <c r="Z99" i="1"/>
  <c r="BN99" i="1"/>
  <c r="Z112" i="1"/>
  <c r="BN112" i="1"/>
  <c r="Z124" i="1"/>
  <c r="BN124" i="1"/>
  <c r="Z138" i="1"/>
  <c r="BN138" i="1"/>
  <c r="G680" i="1"/>
  <c r="Z175" i="1"/>
  <c r="BN175" i="1"/>
  <c r="Z195" i="1"/>
  <c r="BN195" i="1"/>
  <c r="Z210" i="1"/>
  <c r="BN210" i="1"/>
  <c r="Y224" i="1"/>
  <c r="Z222" i="1"/>
  <c r="BN222" i="1"/>
  <c r="Z232" i="1"/>
  <c r="BN232" i="1"/>
  <c r="Z252" i="1"/>
  <c r="BN252" i="1"/>
  <c r="Z265" i="1"/>
  <c r="BN265" i="1"/>
  <c r="Z282" i="1"/>
  <c r="BN282" i="1"/>
  <c r="Z293" i="1"/>
  <c r="Z294" i="1" s="1"/>
  <c r="BN293" i="1"/>
  <c r="BP293" i="1"/>
  <c r="Y294" i="1"/>
  <c r="Z298" i="1"/>
  <c r="BN298" i="1"/>
  <c r="Y301" i="1"/>
  <c r="Z309" i="1"/>
  <c r="BN309" i="1"/>
  <c r="Z359" i="1"/>
  <c r="BN359" i="1"/>
  <c r="Z369" i="1"/>
  <c r="BN369" i="1"/>
  <c r="Y380" i="1"/>
  <c r="Z383" i="1"/>
  <c r="BN383" i="1"/>
  <c r="Y387" i="1"/>
  <c r="Y395" i="1"/>
  <c r="Z392" i="1"/>
  <c r="BP451" i="1"/>
  <c r="BN451" i="1"/>
  <c r="Z451" i="1"/>
  <c r="BP480" i="1"/>
  <c r="BN480" i="1"/>
  <c r="Z480" i="1"/>
  <c r="BP488" i="1"/>
  <c r="BN488" i="1"/>
  <c r="Z488" i="1"/>
  <c r="BP496" i="1"/>
  <c r="BN496" i="1"/>
  <c r="Z496" i="1"/>
  <c r="Y528" i="1"/>
  <c r="Y527" i="1"/>
  <c r="BP526" i="1"/>
  <c r="BN526" i="1"/>
  <c r="Z526" i="1"/>
  <c r="Z527" i="1" s="1"/>
  <c r="BP531" i="1"/>
  <c r="BN531" i="1"/>
  <c r="Z531" i="1"/>
  <c r="BP548" i="1"/>
  <c r="BN548" i="1"/>
  <c r="Z548" i="1"/>
  <c r="BP619" i="1"/>
  <c r="BN619" i="1"/>
  <c r="Z619" i="1"/>
  <c r="BP621" i="1"/>
  <c r="BN621" i="1"/>
  <c r="Z621" i="1"/>
  <c r="Y644" i="1"/>
  <c r="Y643" i="1"/>
  <c r="BP635" i="1"/>
  <c r="BN635" i="1"/>
  <c r="Z635" i="1"/>
  <c r="BP637" i="1"/>
  <c r="BN637" i="1"/>
  <c r="Z637" i="1"/>
  <c r="BP639" i="1"/>
  <c r="BN639" i="1"/>
  <c r="Z639" i="1"/>
  <c r="BP641" i="1"/>
  <c r="BN641" i="1"/>
  <c r="Z641" i="1"/>
  <c r="Y438" i="1"/>
  <c r="X671" i="1"/>
  <c r="X673" i="1" s="1"/>
  <c r="BP32" i="1"/>
  <c r="BN32" i="1"/>
  <c r="Z32" i="1"/>
  <c r="Y58" i="1"/>
  <c r="BP56" i="1"/>
  <c r="BN56" i="1"/>
  <c r="Z56" i="1"/>
  <c r="BP69" i="1"/>
  <c r="BN69" i="1"/>
  <c r="Z69" i="1"/>
  <c r="BP83" i="1"/>
  <c r="BN83" i="1"/>
  <c r="Z83" i="1"/>
  <c r="BP95" i="1"/>
  <c r="BN95" i="1"/>
  <c r="Z95" i="1"/>
  <c r="BP108" i="1"/>
  <c r="BN108" i="1"/>
  <c r="Z108" i="1"/>
  <c r="BP122" i="1"/>
  <c r="BN122" i="1"/>
  <c r="Z122" i="1"/>
  <c r="BP132" i="1"/>
  <c r="BN132" i="1"/>
  <c r="Z132" i="1"/>
  <c r="BP148" i="1"/>
  <c r="BN148" i="1"/>
  <c r="Z148" i="1"/>
  <c r="Y166" i="1"/>
  <c r="BP164" i="1"/>
  <c r="BN164" i="1"/>
  <c r="Z164" i="1"/>
  <c r="Y190" i="1"/>
  <c r="BP189" i="1"/>
  <c r="BN189" i="1"/>
  <c r="Z189" i="1"/>
  <c r="Z190" i="1" s="1"/>
  <c r="Y201" i="1"/>
  <c r="BP193" i="1"/>
  <c r="BN193" i="1"/>
  <c r="Z193" i="1"/>
  <c r="J680" i="1"/>
  <c r="BP206" i="1"/>
  <c r="BN206" i="1"/>
  <c r="Z206" i="1"/>
  <c r="BP220" i="1"/>
  <c r="BN220" i="1"/>
  <c r="Z220" i="1"/>
  <c r="BP230" i="1"/>
  <c r="BN230" i="1"/>
  <c r="Z230" i="1"/>
  <c r="BP27" i="1"/>
  <c r="BN27" i="1"/>
  <c r="Z27" i="1"/>
  <c r="BP50" i="1"/>
  <c r="BN50" i="1"/>
  <c r="Z50" i="1"/>
  <c r="BP65" i="1"/>
  <c r="BN65" i="1"/>
  <c r="Z65" i="1"/>
  <c r="BP77" i="1"/>
  <c r="BN77" i="1"/>
  <c r="Z77" i="1"/>
  <c r="BP91" i="1"/>
  <c r="BN91" i="1"/>
  <c r="Z91" i="1"/>
  <c r="BP101" i="1"/>
  <c r="BN101" i="1"/>
  <c r="Z101" i="1"/>
  <c r="BP114" i="1"/>
  <c r="BN114" i="1"/>
  <c r="Z114" i="1"/>
  <c r="BP126" i="1"/>
  <c r="BN126" i="1"/>
  <c r="Z126" i="1"/>
  <c r="BP140" i="1"/>
  <c r="BN140" i="1"/>
  <c r="Z140" i="1"/>
  <c r="BP154" i="1"/>
  <c r="BN154" i="1"/>
  <c r="Z154" i="1"/>
  <c r="BP177" i="1"/>
  <c r="BN177" i="1"/>
  <c r="Z177" i="1"/>
  <c r="BP197" i="1"/>
  <c r="BN197" i="1"/>
  <c r="Z197" i="1"/>
  <c r="BP216" i="1"/>
  <c r="BN216" i="1"/>
  <c r="Z216" i="1"/>
  <c r="Y238" i="1"/>
  <c r="BP226" i="1"/>
  <c r="BN226" i="1"/>
  <c r="Z226" i="1"/>
  <c r="BP234" i="1"/>
  <c r="BN234" i="1"/>
  <c r="Z234" i="1"/>
  <c r="BP417" i="1"/>
  <c r="BN417" i="1"/>
  <c r="Z417" i="1"/>
  <c r="BP431" i="1"/>
  <c r="BN431" i="1"/>
  <c r="Z431" i="1"/>
  <c r="BP449" i="1"/>
  <c r="BN449" i="1"/>
  <c r="Z449" i="1"/>
  <c r="BP465" i="1"/>
  <c r="BN465" i="1"/>
  <c r="Z465" i="1"/>
  <c r="BP486" i="1"/>
  <c r="BN486" i="1"/>
  <c r="Z486" i="1"/>
  <c r="BP494" i="1"/>
  <c r="BN494" i="1"/>
  <c r="Z494" i="1"/>
  <c r="Y515" i="1"/>
  <c r="BP514" i="1"/>
  <c r="BN514" i="1"/>
  <c r="Z514" i="1"/>
  <c r="Z515" i="1" s="1"/>
  <c r="BP522" i="1"/>
  <c r="BN522" i="1"/>
  <c r="Z522" i="1"/>
  <c r="BP554" i="1"/>
  <c r="BN554" i="1"/>
  <c r="Z554" i="1"/>
  <c r="Y586" i="1"/>
  <c r="BP573" i="1"/>
  <c r="BN573" i="1"/>
  <c r="Z573" i="1"/>
  <c r="BP581" i="1"/>
  <c r="BN581" i="1"/>
  <c r="Z581" i="1"/>
  <c r="BP590" i="1"/>
  <c r="BN590" i="1"/>
  <c r="Z590" i="1"/>
  <c r="BP655" i="1"/>
  <c r="BN655" i="1"/>
  <c r="Z655" i="1"/>
  <c r="Y665" i="1"/>
  <c r="Y664" i="1"/>
  <c r="BP663" i="1"/>
  <c r="BN663" i="1"/>
  <c r="Z663" i="1"/>
  <c r="Z664" i="1" s="1"/>
  <c r="X674" i="1"/>
  <c r="C680" i="1"/>
  <c r="D680" i="1"/>
  <c r="Y79" i="1"/>
  <c r="Y87" i="1"/>
  <c r="Y103" i="1"/>
  <c r="Y119" i="1"/>
  <c r="Y134" i="1"/>
  <c r="Y144" i="1"/>
  <c r="H680" i="1"/>
  <c r="Y179" i="1"/>
  <c r="Y212" i="1"/>
  <c r="Z240" i="1"/>
  <c r="BN240" i="1"/>
  <c r="BP240" i="1"/>
  <c r="Z243" i="1"/>
  <c r="BN243" i="1"/>
  <c r="Z250" i="1"/>
  <c r="BN250" i="1"/>
  <c r="Z254" i="1"/>
  <c r="BN254" i="1"/>
  <c r="Z263" i="1"/>
  <c r="BN263" i="1"/>
  <c r="Z267" i="1"/>
  <c r="BN267" i="1"/>
  <c r="Z280" i="1"/>
  <c r="BN280" i="1"/>
  <c r="Z284" i="1"/>
  <c r="BN284" i="1"/>
  <c r="Z288" i="1"/>
  <c r="BN288" i="1"/>
  <c r="Z300" i="1"/>
  <c r="BN300" i="1"/>
  <c r="Z307" i="1"/>
  <c r="BN307" i="1"/>
  <c r="Z337" i="1"/>
  <c r="BN337" i="1"/>
  <c r="Y348" i="1"/>
  <c r="Z357" i="1"/>
  <c r="BN357" i="1"/>
  <c r="Z361" i="1"/>
  <c r="BN361" i="1"/>
  <c r="Z367" i="1"/>
  <c r="BN367" i="1"/>
  <c r="BP367" i="1"/>
  <c r="Y372" i="1"/>
  <c r="Z375" i="1"/>
  <c r="BN375" i="1"/>
  <c r="Z379" i="1"/>
  <c r="BN379" i="1"/>
  <c r="Y388" i="1"/>
  <c r="Z385" i="1"/>
  <c r="BN385" i="1"/>
  <c r="Z386" i="1"/>
  <c r="BN386" i="1"/>
  <c r="Z398" i="1"/>
  <c r="BN398" i="1"/>
  <c r="BP421" i="1"/>
  <c r="BN421" i="1"/>
  <c r="Z421" i="1"/>
  <c r="Y442" i="1"/>
  <c r="Y441" i="1"/>
  <c r="BP440" i="1"/>
  <c r="BN440" i="1"/>
  <c r="Z440" i="1"/>
  <c r="Z441" i="1" s="1"/>
  <c r="BP445" i="1"/>
  <c r="BN445" i="1"/>
  <c r="Z445" i="1"/>
  <c r="BP457" i="1"/>
  <c r="BN457" i="1"/>
  <c r="Z457" i="1"/>
  <c r="BP483" i="1"/>
  <c r="BN483" i="1"/>
  <c r="Z483" i="1"/>
  <c r="BP491" i="1"/>
  <c r="BN491" i="1"/>
  <c r="Z491" i="1"/>
  <c r="BP503" i="1"/>
  <c r="BN503" i="1"/>
  <c r="Z503" i="1"/>
  <c r="BP550" i="1"/>
  <c r="BN550" i="1"/>
  <c r="Z550" i="1"/>
  <c r="BP557" i="1"/>
  <c r="BN557" i="1"/>
  <c r="Z557" i="1"/>
  <c r="BP576" i="1"/>
  <c r="BN576" i="1"/>
  <c r="Z576" i="1"/>
  <c r="BP582" i="1"/>
  <c r="BN582" i="1"/>
  <c r="Z582" i="1"/>
  <c r="Y656" i="1"/>
  <c r="BP654" i="1"/>
  <c r="BN654" i="1"/>
  <c r="Z654" i="1"/>
  <c r="V680" i="1"/>
  <c r="Y412" i="1"/>
  <c r="Y537" i="1"/>
  <c r="H9" i="1"/>
  <c r="A10" i="1"/>
  <c r="Y24" i="1"/>
  <c r="Y35" i="1"/>
  <c r="Y39" i="1"/>
  <c r="Y43" i="1"/>
  <c r="Y53" i="1"/>
  <c r="Y59" i="1"/>
  <c r="Y72" i="1"/>
  <c r="Y78" i="1"/>
  <c r="Y88" i="1"/>
  <c r="Y96" i="1"/>
  <c r="Y102" i="1"/>
  <c r="Y109" i="1"/>
  <c r="Y118" i="1"/>
  <c r="Y127" i="1"/>
  <c r="Y135" i="1"/>
  <c r="Y145" i="1"/>
  <c r="Y149" i="1"/>
  <c r="Y157" i="1"/>
  <c r="Y161" i="1"/>
  <c r="Y167" i="1"/>
  <c r="Y172" i="1"/>
  <c r="Y180" i="1"/>
  <c r="Y184" i="1"/>
  <c r="Y202" i="1"/>
  <c r="Y207" i="1"/>
  <c r="Y213" i="1"/>
  <c r="Y223" i="1"/>
  <c r="Y237" i="1"/>
  <c r="Y246" i="1"/>
  <c r="Y259" i="1"/>
  <c r="Y272" i="1"/>
  <c r="Y275" i="1"/>
  <c r="BP274" i="1"/>
  <c r="BN274" i="1"/>
  <c r="Z274" i="1"/>
  <c r="Z275" i="1" s="1"/>
  <c r="Y276" i="1"/>
  <c r="M680" i="1"/>
  <c r="Y289" i="1"/>
  <c r="Y290" i="1"/>
  <c r="BP279" i="1"/>
  <c r="BN279" i="1"/>
  <c r="Z279" i="1"/>
  <c r="BP283" i="1"/>
  <c r="BN283" i="1"/>
  <c r="Z283" i="1"/>
  <c r="BP287" i="1"/>
  <c r="BN287" i="1"/>
  <c r="Z287" i="1"/>
  <c r="F9" i="1"/>
  <c r="J9" i="1"/>
  <c r="Z22" i="1"/>
  <c r="Z23" i="1" s="1"/>
  <c r="BN22" i="1"/>
  <c r="BP22" i="1"/>
  <c r="Y23" i="1"/>
  <c r="X670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BN47" i="1"/>
  <c r="BP47" i="1"/>
  <c r="Z49" i="1"/>
  <c r="BN49" i="1"/>
  <c r="Z51" i="1"/>
  <c r="BN51" i="1"/>
  <c r="Y54" i="1"/>
  <c r="Z57" i="1"/>
  <c r="BN57" i="1"/>
  <c r="Z62" i="1"/>
  <c r="BN62" i="1"/>
  <c r="BP62" i="1"/>
  <c r="Z64" i="1"/>
  <c r="BN64" i="1"/>
  <c r="Z66" i="1"/>
  <c r="BN66" i="1"/>
  <c r="Z68" i="1"/>
  <c r="BN68" i="1"/>
  <c r="Z70" i="1"/>
  <c r="BN70" i="1"/>
  <c r="Y71" i="1"/>
  <c r="Z74" i="1"/>
  <c r="BN74" i="1"/>
  <c r="BP74" i="1"/>
  <c r="Z76" i="1"/>
  <c r="BN76" i="1"/>
  <c r="Z82" i="1"/>
  <c r="BN82" i="1"/>
  <c r="Z84" i="1"/>
  <c r="BN84" i="1"/>
  <c r="Z86" i="1"/>
  <c r="BN86" i="1"/>
  <c r="Z90" i="1"/>
  <c r="BN90" i="1"/>
  <c r="BP90" i="1"/>
  <c r="Z92" i="1"/>
  <c r="BN92" i="1"/>
  <c r="Z94" i="1"/>
  <c r="BN94" i="1"/>
  <c r="Z100" i="1"/>
  <c r="BN100" i="1"/>
  <c r="E680" i="1"/>
  <c r="Z107" i="1"/>
  <c r="Z109" i="1" s="1"/>
  <c r="BN107" i="1"/>
  <c r="Y110" i="1"/>
  <c r="Z113" i="1"/>
  <c r="BN113" i="1"/>
  <c r="Z115" i="1"/>
  <c r="BN115" i="1"/>
  <c r="F680" i="1"/>
  <c r="Z123" i="1"/>
  <c r="BN123" i="1"/>
  <c r="Z125" i="1"/>
  <c r="BN125" i="1"/>
  <c r="Y128" i="1"/>
  <c r="Z131" i="1"/>
  <c r="BN131" i="1"/>
  <c r="Z133" i="1"/>
  <c r="BN133" i="1"/>
  <c r="Z137" i="1"/>
  <c r="BN137" i="1"/>
  <c r="BP137" i="1"/>
  <c r="Z139" i="1"/>
  <c r="BN139" i="1"/>
  <c r="Z141" i="1"/>
  <c r="BN141" i="1"/>
  <c r="Z143" i="1"/>
  <c r="BN143" i="1"/>
  <c r="Z147" i="1"/>
  <c r="Z149" i="1" s="1"/>
  <c r="BN147" i="1"/>
  <c r="BP147" i="1"/>
  <c r="Z153" i="1"/>
  <c r="BN153" i="1"/>
  <c r="BP153" i="1"/>
  <c r="Z155" i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80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1" i="1"/>
  <c r="BN241" i="1"/>
  <c r="Z242" i="1"/>
  <c r="BN242" i="1"/>
  <c r="Z244" i="1"/>
  <c r="BN244" i="1"/>
  <c r="K680" i="1"/>
  <c r="Z251" i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BP281" i="1"/>
  <c r="BN281" i="1"/>
  <c r="Z281" i="1"/>
  <c r="BP285" i="1"/>
  <c r="BN285" i="1"/>
  <c r="Z285" i="1"/>
  <c r="Y295" i="1"/>
  <c r="P680" i="1"/>
  <c r="Z299" i="1"/>
  <c r="BN299" i="1"/>
  <c r="BP299" i="1"/>
  <c r="Y302" i="1"/>
  <c r="Q680" i="1"/>
  <c r="Z306" i="1"/>
  <c r="BN306" i="1"/>
  <c r="BP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Y329" i="1"/>
  <c r="Z332" i="1"/>
  <c r="Z333" i="1" s="1"/>
  <c r="BN332" i="1"/>
  <c r="BP332" i="1"/>
  <c r="Y333" i="1"/>
  <c r="Z336" i="1"/>
  <c r="Z338" i="1" s="1"/>
  <c r="BN336" i="1"/>
  <c r="BP336" i="1"/>
  <c r="Y339" i="1"/>
  <c r="T680" i="1"/>
  <c r="Y344" i="1"/>
  <c r="Z347" i="1"/>
  <c r="Z348" i="1" s="1"/>
  <c r="BN347" i="1"/>
  <c r="BP347" i="1"/>
  <c r="Z351" i="1"/>
  <c r="Z352" i="1" s="1"/>
  <c r="BN351" i="1"/>
  <c r="BP351" i="1"/>
  <c r="Y352" i="1"/>
  <c r="Z356" i="1"/>
  <c r="BN356" i="1"/>
  <c r="BP356" i="1"/>
  <c r="Z358" i="1"/>
  <c r="BN358" i="1"/>
  <c r="Z360" i="1"/>
  <c r="BN360" i="1"/>
  <c r="Z362" i="1"/>
  <c r="BN362" i="1"/>
  <c r="Y365" i="1"/>
  <c r="Z368" i="1"/>
  <c r="BN368" i="1"/>
  <c r="BP368" i="1"/>
  <c r="Z370" i="1"/>
  <c r="BN370" i="1"/>
  <c r="Z374" i="1"/>
  <c r="BN374" i="1"/>
  <c r="BP374" i="1"/>
  <c r="Z376" i="1"/>
  <c r="BN376" i="1"/>
  <c r="Z378" i="1"/>
  <c r="BN378" i="1"/>
  <c r="Y381" i="1"/>
  <c r="Z384" i="1"/>
  <c r="Z387" i="1" s="1"/>
  <c r="BN384" i="1"/>
  <c r="BP384" i="1"/>
  <c r="Z390" i="1"/>
  <c r="BN390" i="1"/>
  <c r="BP390" i="1"/>
  <c r="Z391" i="1"/>
  <c r="BN391" i="1"/>
  <c r="Z393" i="1"/>
  <c r="BN393" i="1"/>
  <c r="Y394" i="1"/>
  <c r="Z397" i="1"/>
  <c r="BN397" i="1"/>
  <c r="BP397" i="1"/>
  <c r="Z399" i="1"/>
  <c r="BN399" i="1"/>
  <c r="Y400" i="1"/>
  <c r="Z404" i="1"/>
  <c r="Z405" i="1" s="1"/>
  <c r="BN404" i="1"/>
  <c r="BP404" i="1"/>
  <c r="Y405" i="1"/>
  <c r="Z408" i="1"/>
  <c r="BN408" i="1"/>
  <c r="BP408" i="1"/>
  <c r="Z410" i="1"/>
  <c r="BN410" i="1"/>
  <c r="Y411" i="1"/>
  <c r="Z416" i="1"/>
  <c r="BN416" i="1"/>
  <c r="BP416" i="1"/>
  <c r="Z418" i="1"/>
  <c r="BN418" i="1"/>
  <c r="Z420" i="1"/>
  <c r="BN420" i="1"/>
  <c r="Z422" i="1"/>
  <c r="BN422" i="1"/>
  <c r="Z424" i="1"/>
  <c r="BN424" i="1"/>
  <c r="BP426" i="1"/>
  <c r="BN426" i="1"/>
  <c r="Z426" i="1"/>
  <c r="Y433" i="1"/>
  <c r="BP430" i="1"/>
  <c r="BN430" i="1"/>
  <c r="Z430" i="1"/>
  <c r="Z432" i="1" s="1"/>
  <c r="BP436" i="1"/>
  <c r="BN436" i="1"/>
  <c r="Z436" i="1"/>
  <c r="BP446" i="1"/>
  <c r="BN446" i="1"/>
  <c r="Z446" i="1"/>
  <c r="BP450" i="1"/>
  <c r="BN450" i="1"/>
  <c r="Z450" i="1"/>
  <c r="Y467" i="1"/>
  <c r="BP461" i="1"/>
  <c r="BN461" i="1"/>
  <c r="Z461" i="1"/>
  <c r="BP464" i="1"/>
  <c r="BN464" i="1"/>
  <c r="Z464" i="1"/>
  <c r="Y501" i="1"/>
  <c r="BP484" i="1"/>
  <c r="BN484" i="1"/>
  <c r="Z484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05" i="1"/>
  <c r="Y524" i="1"/>
  <c r="BP518" i="1"/>
  <c r="BN518" i="1"/>
  <c r="Z518" i="1"/>
  <c r="Y523" i="1"/>
  <c r="BP532" i="1"/>
  <c r="BN532" i="1"/>
  <c r="Z532" i="1"/>
  <c r="AA680" i="1"/>
  <c r="Y538" i="1"/>
  <c r="BP535" i="1"/>
  <c r="BN535" i="1"/>
  <c r="Z535" i="1"/>
  <c r="Y317" i="1"/>
  <c r="Y330" i="1"/>
  <c r="Y364" i="1"/>
  <c r="Y406" i="1"/>
  <c r="W680" i="1"/>
  <c r="Y427" i="1"/>
  <c r="Y432" i="1"/>
  <c r="Y437" i="1"/>
  <c r="BP435" i="1"/>
  <c r="BN435" i="1"/>
  <c r="Z435" i="1"/>
  <c r="BP448" i="1"/>
  <c r="BN448" i="1"/>
  <c r="Z448" i="1"/>
  <c r="BP452" i="1"/>
  <c r="BN452" i="1"/>
  <c r="Z452" i="1"/>
  <c r="Y454" i="1"/>
  <c r="Y459" i="1"/>
  <c r="BP456" i="1"/>
  <c r="BN456" i="1"/>
  <c r="Z456" i="1"/>
  <c r="Z458" i="1" s="1"/>
  <c r="BP462" i="1"/>
  <c r="BN462" i="1"/>
  <c r="Z462" i="1"/>
  <c r="Y466" i="1"/>
  <c r="Y470" i="1"/>
  <c r="BP469" i="1"/>
  <c r="BN469" i="1"/>
  <c r="Z469" i="1"/>
  <c r="Z470" i="1" s="1"/>
  <c r="Y471" i="1"/>
  <c r="Y680" i="1"/>
  <c r="Y476" i="1"/>
  <c r="BP475" i="1"/>
  <c r="BN475" i="1"/>
  <c r="Z475" i="1"/>
  <c r="Z476" i="1" s="1"/>
  <c r="Y477" i="1"/>
  <c r="BP482" i="1"/>
  <c r="BN482" i="1"/>
  <c r="Z482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BP533" i="1"/>
  <c r="BN533" i="1"/>
  <c r="Z533" i="1"/>
  <c r="Y543" i="1"/>
  <c r="AC680" i="1"/>
  <c r="Y562" i="1"/>
  <c r="BP559" i="1"/>
  <c r="BN559" i="1"/>
  <c r="Z559" i="1"/>
  <c r="BP561" i="1"/>
  <c r="BN561" i="1"/>
  <c r="Z561" i="1"/>
  <c r="Y563" i="1"/>
  <c r="Y570" i="1"/>
  <c r="BP565" i="1"/>
  <c r="BN565" i="1"/>
  <c r="Z565" i="1"/>
  <c r="BP568" i="1"/>
  <c r="BN568" i="1"/>
  <c r="Z568" i="1"/>
  <c r="BP575" i="1"/>
  <c r="BN575" i="1"/>
  <c r="Z575" i="1"/>
  <c r="BP580" i="1"/>
  <c r="BN580" i="1"/>
  <c r="Z580" i="1"/>
  <c r="BP585" i="1"/>
  <c r="BN585" i="1"/>
  <c r="Z585" i="1"/>
  <c r="Y587" i="1"/>
  <c r="Y592" i="1"/>
  <c r="BP589" i="1"/>
  <c r="BN589" i="1"/>
  <c r="Z589" i="1"/>
  <c r="BP596" i="1"/>
  <c r="BN596" i="1"/>
  <c r="Z596" i="1"/>
  <c r="Y598" i="1"/>
  <c r="Y615" i="1"/>
  <c r="Y616" i="1"/>
  <c r="BP608" i="1"/>
  <c r="BN608" i="1"/>
  <c r="Z608" i="1"/>
  <c r="BP610" i="1"/>
  <c r="BN610" i="1"/>
  <c r="Z610" i="1"/>
  <c r="X680" i="1"/>
  <c r="Y453" i="1"/>
  <c r="Z680" i="1"/>
  <c r="Y516" i="1"/>
  <c r="Z536" i="1"/>
  <c r="BN536" i="1"/>
  <c r="Z541" i="1"/>
  <c r="Z542" i="1" s="1"/>
  <c r="BN541" i="1"/>
  <c r="BP541" i="1"/>
  <c r="Y542" i="1"/>
  <c r="Z547" i="1"/>
  <c r="BN547" i="1"/>
  <c r="BP547" i="1"/>
  <c r="Z549" i="1"/>
  <c r="BN549" i="1"/>
  <c r="Z551" i="1"/>
  <c r="BN551" i="1"/>
  <c r="Z553" i="1"/>
  <c r="BN553" i="1"/>
  <c r="Z555" i="1"/>
  <c r="BN555" i="1"/>
  <c r="Z556" i="1"/>
  <c r="BN556" i="1"/>
  <c r="Z558" i="1"/>
  <c r="BN558" i="1"/>
  <c r="BP560" i="1"/>
  <c r="BN560" i="1"/>
  <c r="Z560" i="1"/>
  <c r="BP566" i="1"/>
  <c r="BN566" i="1"/>
  <c r="Z566" i="1"/>
  <c r="BP569" i="1"/>
  <c r="BN569" i="1"/>
  <c r="Z569" i="1"/>
  <c r="Y571" i="1"/>
  <c r="BP574" i="1"/>
  <c r="BN574" i="1"/>
  <c r="Z574" i="1"/>
  <c r="BP577" i="1"/>
  <c r="BN577" i="1"/>
  <c r="Z577" i="1"/>
  <c r="BP583" i="1"/>
  <c r="BN583" i="1"/>
  <c r="Z583" i="1"/>
  <c r="BP591" i="1"/>
  <c r="BN591" i="1"/>
  <c r="Z591" i="1"/>
  <c r="Y593" i="1"/>
  <c r="Y597" i="1"/>
  <c r="BP595" i="1"/>
  <c r="BN595" i="1"/>
  <c r="Z595" i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AE680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AF680" i="1"/>
  <c r="Y657" i="1"/>
  <c r="Z201" i="1" l="1"/>
  <c r="Z127" i="1"/>
  <c r="Z87" i="1"/>
  <c r="Z643" i="1"/>
  <c r="Z622" i="1"/>
  <c r="Z650" i="1"/>
  <c r="Z562" i="1"/>
  <c r="Z523" i="1"/>
  <c r="Z427" i="1"/>
  <c r="Z411" i="1"/>
  <c r="Z400" i="1"/>
  <c r="Z394" i="1"/>
  <c r="Z371" i="1"/>
  <c r="Z364" i="1"/>
  <c r="Z301" i="1"/>
  <c r="Z271" i="1"/>
  <c r="Z156" i="1"/>
  <c r="Z144" i="1"/>
  <c r="Z102" i="1"/>
  <c r="Z78" i="1"/>
  <c r="Z71" i="1"/>
  <c r="Z58" i="1"/>
  <c r="Z53" i="1"/>
  <c r="Z656" i="1"/>
  <c r="Z537" i="1"/>
  <c r="Z500" i="1"/>
  <c r="Z466" i="1"/>
  <c r="Z246" i="1"/>
  <c r="Z237" i="1"/>
  <c r="Z134" i="1"/>
  <c r="Z118" i="1"/>
  <c r="Z311" i="1"/>
  <c r="Z258" i="1"/>
  <c r="Z632" i="1"/>
  <c r="Z615" i="1"/>
  <c r="Z570" i="1"/>
  <c r="Y672" i="1"/>
  <c r="Y670" i="1"/>
  <c r="Z597" i="1"/>
  <c r="Z586" i="1"/>
  <c r="Z592" i="1"/>
  <c r="Z437" i="1"/>
  <c r="Z453" i="1"/>
  <c r="Z380" i="1"/>
  <c r="Z223" i="1"/>
  <c r="Z179" i="1"/>
  <c r="Z96" i="1"/>
  <c r="Z34" i="1"/>
  <c r="Y674" i="1"/>
  <c r="Y671" i="1"/>
  <c r="Y673" i="1" s="1"/>
  <c r="Z289" i="1"/>
  <c r="Z675" i="1" l="1"/>
</calcChain>
</file>

<file path=xl/sharedStrings.xml><?xml version="1.0" encoding="utf-8"?>
<sst xmlns="http://schemas.openxmlformats.org/spreadsheetml/2006/main" count="3192" uniqueCount="1101">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</sst>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1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0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8" t="s">
        <v>0</v>
      </c>
      <c r="E1" s="819"/>
      <c r="F1" s="819"/>
      <c r="G1" s="12" t="s">
        <v>1</v>
      </c>
      <c r="H1" s="878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0" t="s">
        <v>8</v>
      </c>
      <c r="B5" s="838"/>
      <c r="C5" s="839"/>
      <c r="D5" s="883"/>
      <c r="E5" s="884"/>
      <c r="F5" s="1173" t="s">
        <v>9</v>
      </c>
      <c r="G5" s="839"/>
      <c r="H5" s="883" t="s">
        <v>1100</v>
      </c>
      <c r="I5" s="1088"/>
      <c r="J5" s="1088"/>
      <c r="K5" s="1088"/>
      <c r="L5" s="1088"/>
      <c r="M5" s="884"/>
      <c r="N5" s="58"/>
      <c r="P5" s="24" t="s">
        <v>10</v>
      </c>
      <c r="Q5" s="1191">
        <v>45668</v>
      </c>
      <c r="R5" s="927"/>
      <c r="T5" s="997" t="s">
        <v>11</v>
      </c>
      <c r="U5" s="897"/>
      <c r="V5" s="999" t="s">
        <v>12</v>
      </c>
      <c r="W5" s="927"/>
      <c r="AB5" s="51"/>
      <c r="AC5" s="51"/>
      <c r="AD5" s="51"/>
      <c r="AE5" s="51"/>
    </row>
    <row r="6" spans="1:32" s="781" customFormat="1" ht="24" customHeight="1" x14ac:dyDescent="0.2">
      <c r="A6" s="930" t="s">
        <v>13</v>
      </c>
      <c r="B6" s="838"/>
      <c r="C6" s="839"/>
      <c r="D6" s="1090" t="s">
        <v>14</v>
      </c>
      <c r="E6" s="1091"/>
      <c r="F6" s="1091"/>
      <c r="G6" s="1091"/>
      <c r="H6" s="1091"/>
      <c r="I6" s="1091"/>
      <c r="J6" s="1091"/>
      <c r="K6" s="1091"/>
      <c r="L6" s="1091"/>
      <c r="M6" s="927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Суббота</v>
      </c>
      <c r="R6" s="795"/>
      <c r="T6" s="1009" t="s">
        <v>16</v>
      </c>
      <c r="U6" s="897"/>
      <c r="V6" s="1068" t="s">
        <v>17</v>
      </c>
      <c r="W6" s="880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7" t="str">
        <f>IFERROR(VLOOKUP(DeliveryAddress,Table,3,0),1)</f>
        <v>1</v>
      </c>
      <c r="E7" s="858"/>
      <c r="F7" s="858"/>
      <c r="G7" s="858"/>
      <c r="H7" s="858"/>
      <c r="I7" s="858"/>
      <c r="J7" s="858"/>
      <c r="K7" s="858"/>
      <c r="L7" s="858"/>
      <c r="M7" s="859"/>
      <c r="N7" s="60"/>
      <c r="P7" s="24"/>
      <c r="Q7" s="42"/>
      <c r="R7" s="42"/>
      <c r="T7" s="803"/>
      <c r="U7" s="897"/>
      <c r="V7" s="1069"/>
      <c r="W7" s="1070"/>
      <c r="AB7" s="51"/>
      <c r="AC7" s="51"/>
      <c r="AD7" s="51"/>
      <c r="AE7" s="51"/>
    </row>
    <row r="8" spans="1:32" s="781" customFormat="1" ht="25.5" customHeight="1" x14ac:dyDescent="0.2">
      <c r="A8" s="1217" t="s">
        <v>18</v>
      </c>
      <c r="B8" s="797"/>
      <c r="C8" s="798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1045">
        <v>0.54166666666666663</v>
      </c>
      <c r="R8" s="859"/>
      <c r="T8" s="803"/>
      <c r="U8" s="897"/>
      <c r="V8" s="1069"/>
      <c r="W8" s="1070"/>
      <c r="AB8" s="51"/>
      <c r="AC8" s="51"/>
      <c r="AD8" s="51"/>
      <c r="AE8" s="51"/>
    </row>
    <row r="9" spans="1:32" s="781" customFormat="1" ht="39.950000000000003" customHeight="1" x14ac:dyDescent="0.2">
      <c r="A9" s="9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0"/>
      <c r="E9" s="807"/>
      <c r="F9" s="9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48"/>
      <c r="R9" s="949"/>
      <c r="T9" s="803"/>
      <c r="U9" s="897"/>
      <c r="V9" s="1071"/>
      <c r="W9" s="1072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0"/>
      <c r="E10" s="807"/>
      <c r="F10" s="9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59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10"/>
      <c r="R10" s="1011"/>
      <c r="U10" s="24" t="s">
        <v>23</v>
      </c>
      <c r="V10" s="879" t="s">
        <v>24</v>
      </c>
      <c r="W10" s="880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6"/>
      <c r="R11" s="927"/>
      <c r="U11" s="24" t="s">
        <v>27</v>
      </c>
      <c r="V11" s="1125" t="s">
        <v>28</v>
      </c>
      <c r="W11" s="94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5" t="s">
        <v>29</v>
      </c>
      <c r="B12" s="838"/>
      <c r="C12" s="838"/>
      <c r="D12" s="838"/>
      <c r="E12" s="838"/>
      <c r="F12" s="838"/>
      <c r="G12" s="838"/>
      <c r="H12" s="838"/>
      <c r="I12" s="838"/>
      <c r="J12" s="838"/>
      <c r="K12" s="838"/>
      <c r="L12" s="838"/>
      <c r="M12" s="839"/>
      <c r="N12" s="62"/>
      <c r="P12" s="24" t="s">
        <v>30</v>
      </c>
      <c r="Q12" s="939"/>
      <c r="R12" s="859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5" t="s">
        <v>31</v>
      </c>
      <c r="B13" s="838"/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9"/>
      <c r="N13" s="62"/>
      <c r="O13" s="26"/>
      <c r="P13" s="26" t="s">
        <v>32</v>
      </c>
      <c r="Q13" s="1125"/>
      <c r="R13" s="9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5" t="s">
        <v>33</v>
      </c>
      <c r="B14" s="838"/>
      <c r="C14" s="838"/>
      <c r="D14" s="838"/>
      <c r="E14" s="838"/>
      <c r="F14" s="838"/>
      <c r="G14" s="838"/>
      <c r="H14" s="838"/>
      <c r="I14" s="838"/>
      <c r="J14" s="838"/>
      <c r="K14" s="838"/>
      <c r="L14" s="838"/>
      <c r="M14" s="8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4" t="s">
        <v>34</v>
      </c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9"/>
      <c r="N15" s="63"/>
      <c r="P15" s="962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0" t="s">
        <v>36</v>
      </c>
      <c r="B17" s="840" t="s">
        <v>37</v>
      </c>
      <c r="C17" s="946" t="s">
        <v>38</v>
      </c>
      <c r="D17" s="840" t="s">
        <v>39</v>
      </c>
      <c r="E17" s="907"/>
      <c r="F17" s="840" t="s">
        <v>40</v>
      </c>
      <c r="G17" s="840" t="s">
        <v>41</v>
      </c>
      <c r="H17" s="840" t="s">
        <v>42</v>
      </c>
      <c r="I17" s="840" t="s">
        <v>43</v>
      </c>
      <c r="J17" s="840" t="s">
        <v>44</v>
      </c>
      <c r="K17" s="840" t="s">
        <v>45</v>
      </c>
      <c r="L17" s="840" t="s">
        <v>46</v>
      </c>
      <c r="M17" s="840" t="s">
        <v>47</v>
      </c>
      <c r="N17" s="840" t="s">
        <v>48</v>
      </c>
      <c r="O17" s="840" t="s">
        <v>49</v>
      </c>
      <c r="P17" s="840" t="s">
        <v>50</v>
      </c>
      <c r="Q17" s="906"/>
      <c r="R17" s="906"/>
      <c r="S17" s="906"/>
      <c r="T17" s="907"/>
      <c r="U17" s="1216" t="s">
        <v>51</v>
      </c>
      <c r="V17" s="839"/>
      <c r="W17" s="840" t="s">
        <v>52</v>
      </c>
      <c r="X17" s="840" t="s">
        <v>53</v>
      </c>
      <c r="Y17" s="1237" t="s">
        <v>54</v>
      </c>
      <c r="Z17" s="1085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41"/>
      <c r="B18" s="841"/>
      <c r="C18" s="841"/>
      <c r="D18" s="908"/>
      <c r="E18" s="910"/>
      <c r="F18" s="841"/>
      <c r="G18" s="841"/>
      <c r="H18" s="841"/>
      <c r="I18" s="841"/>
      <c r="J18" s="841"/>
      <c r="K18" s="841"/>
      <c r="L18" s="841"/>
      <c r="M18" s="841"/>
      <c r="N18" s="841"/>
      <c r="O18" s="841"/>
      <c r="P18" s="908"/>
      <c r="Q18" s="909"/>
      <c r="R18" s="909"/>
      <c r="S18" s="909"/>
      <c r="T18" s="910"/>
      <c r="U18" s="67" t="s">
        <v>61</v>
      </c>
      <c r="V18" s="67" t="s">
        <v>62</v>
      </c>
      <c r="W18" s="841"/>
      <c r="X18" s="841"/>
      <c r="Y18" s="1238"/>
      <c r="Z18" s="1086"/>
      <c r="AA18" s="1058"/>
      <c r="AB18" s="1058"/>
      <c r="AC18" s="1058"/>
      <c r="AD18" s="1169"/>
      <c r="AE18" s="1170"/>
      <c r="AF18" s="1171"/>
      <c r="AG18" s="66"/>
      <c r="BD18" s="65"/>
    </row>
    <row r="19" spans="1:68" ht="27.75" hidden="1" customHeight="1" x14ac:dyDescent="0.2">
      <c r="A19" s="904" t="s">
        <v>63</v>
      </c>
      <c r="B19" s="905"/>
      <c r="C19" s="905"/>
      <c r="D19" s="905"/>
      <c r="E19" s="905"/>
      <c r="F19" s="905"/>
      <c r="G19" s="905"/>
      <c r="H19" s="905"/>
      <c r="I19" s="905"/>
      <c r="J19" s="905"/>
      <c r="K19" s="905"/>
      <c r="L19" s="905"/>
      <c r="M19" s="905"/>
      <c r="N19" s="905"/>
      <c r="O19" s="905"/>
      <c r="P19" s="905"/>
      <c r="Q19" s="905"/>
      <c r="R19" s="905"/>
      <c r="S19" s="905"/>
      <c r="T19" s="905"/>
      <c r="U19" s="905"/>
      <c r="V19" s="905"/>
      <c r="W19" s="905"/>
      <c r="X19" s="905"/>
      <c r="Y19" s="905"/>
      <c r="Z19" s="905"/>
      <c r="AA19" s="48"/>
      <c r="AB19" s="48"/>
      <c r="AC19" s="48"/>
    </row>
    <row r="20" spans="1:68" ht="16.5" hidden="1" customHeight="1" x14ac:dyDescent="0.25">
      <c r="A20" s="815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hidden="1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hidden="1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hidden="1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1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4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3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hidden="1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hidden="1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hidden="1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hidden="1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hidden="1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hidden="1" customHeight="1" x14ac:dyDescent="0.2">
      <c r="A44" s="904" t="s">
        <v>111</v>
      </c>
      <c r="B44" s="905"/>
      <c r="C44" s="905"/>
      <c r="D44" s="905"/>
      <c r="E44" s="905"/>
      <c r="F44" s="905"/>
      <c r="G44" s="905"/>
      <c r="H44" s="905"/>
      <c r="I44" s="905"/>
      <c r="J44" s="905"/>
      <c r="K44" s="905"/>
      <c r="L44" s="905"/>
      <c r="M44" s="905"/>
      <c r="N44" s="905"/>
      <c r="O44" s="905"/>
      <c r="P44" s="905"/>
      <c r="Q44" s="905"/>
      <c r="R44" s="905"/>
      <c r="S44" s="905"/>
      <c r="T44" s="905"/>
      <c r="U44" s="905"/>
      <c r="V44" s="905"/>
      <c r="W44" s="905"/>
      <c r="X44" s="905"/>
      <c r="Y44" s="905"/>
      <c r="Z44" s="905"/>
      <c r="AA44" s="48"/>
      <c r="AB44" s="48"/>
      <c r="AC44" s="48"/>
    </row>
    <row r="45" spans="1:68" ht="16.5" hidden="1" customHeight="1" x14ac:dyDescent="0.25">
      <c r="A45" s="815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hidden="1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0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202</v>
      </c>
      <c r="Y47" s="788">
        <f t="shared" ref="Y47:Y52" si="6">IFERROR(IF(X47="",0,CEILING((X47/$H47),1)*$H47),"")</f>
        <v>205.20000000000002</v>
      </c>
      <c r="Z47" s="36">
        <f>IFERROR(IF(Y47=0,"",ROUNDUP(Y47/H47,0)*0.02175),"")</f>
        <v>0.41324999999999995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210.97777777777776</v>
      </c>
      <c r="BN47" s="64">
        <f t="shared" ref="BN47:BN52" si="8">IFERROR(Y47*I47/H47,"0")</f>
        <v>214.32</v>
      </c>
      <c r="BO47" s="64">
        <f t="shared" ref="BO47:BO52" si="9">IFERROR(1/J47*(X47/H47),"0")</f>
        <v>0.33399470899470896</v>
      </c>
      <c r="BP47" s="64">
        <f t="shared" ref="BP47:BP52" si="10">IFERROR(1/J47*(Y47/H47),"0")</f>
        <v>0.33928571428571425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0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8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18.703703703703702</v>
      </c>
      <c r="Y53" s="789">
        <f>IFERROR(Y47/H47,"0")+IFERROR(Y48/H48,"0")+IFERROR(Y49/H49,"0")+IFERROR(Y50/H50,"0")+IFERROR(Y51/H51,"0")+IFERROR(Y52/H52,"0")</f>
        <v>19</v>
      </c>
      <c r="Z53" s="789">
        <f>IFERROR(IF(Z47="",0,Z47),"0")+IFERROR(IF(Z48="",0,Z48),"0")+IFERROR(IF(Z49="",0,Z49),"0")+IFERROR(IF(Z50="",0,Z50),"0")+IFERROR(IF(Z51="",0,Z51),"0")+IFERROR(IF(Z52="",0,Z52),"0")</f>
        <v>0.41324999999999995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202</v>
      </c>
      <c r="Y54" s="789">
        <f>IFERROR(SUM(Y47:Y52),"0")</f>
        <v>205.20000000000002</v>
      </c>
      <c r="Z54" s="37"/>
      <c r="AA54" s="790"/>
      <c r="AB54" s="790"/>
      <c r="AC54" s="790"/>
    </row>
    <row r="55" spans="1:68" ht="14.25" hidden="1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2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hidden="1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hidden="1" customHeight="1" x14ac:dyDescent="0.25">
      <c r="A60" s="815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hidden="1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0</v>
      </c>
      <c r="Y63" s="78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5</v>
      </c>
      <c r="Y67" s="788">
        <f t="shared" si="11"/>
        <v>8</v>
      </c>
      <c r="Z67" s="36">
        <f>IFERROR(IF(Y67=0,"",ROUNDUP(Y67/H67,0)*0.00902),"")</f>
        <v>1.804E-2</v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5.2625000000000002</v>
      </c>
      <c r="BN67" s="64">
        <f t="shared" si="13"/>
        <v>8.42</v>
      </c>
      <c r="BO67" s="64">
        <f t="shared" si="14"/>
        <v>9.46969696969697E-3</v>
      </c>
      <c r="BP67" s="64">
        <f t="shared" si="15"/>
        <v>1.5151515151515152E-2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10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1.25</v>
      </c>
      <c r="Y71" s="789">
        <f>IFERROR(Y62/H62,"0")+IFERROR(Y63/H63,"0")+IFERROR(Y64/H64,"0")+IFERROR(Y65/H65,"0")+IFERROR(Y66/H66,"0")+IFERROR(Y67/H67,"0")+IFERROR(Y68/H68,"0")+IFERROR(Y69/H69,"0")+IFERROR(Y70/H70,"0")</f>
        <v>2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1.804E-2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5</v>
      </c>
      <c r="Y72" s="789">
        <f>IFERROR(SUM(Y62:Y70),"0")</f>
        <v>8</v>
      </c>
      <c r="Z72" s="37"/>
      <c r="AA72" s="790"/>
      <c r="AB72" s="790"/>
      <c r="AC72" s="790"/>
    </row>
    <row r="73" spans="1:68" ht="14.25" hidden="1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hidden="1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0</v>
      </c>
      <c r="Y74" s="78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22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0</v>
      </c>
      <c r="Y78" s="789">
        <f>IFERROR(Y74/H74,"0")+IFERROR(Y75/H75,"0")+IFERROR(Y76/H76,"0")+IFERROR(Y77/H77,"0")</f>
        <v>0</v>
      </c>
      <c r="Z78" s="789">
        <f>IFERROR(IF(Z74="",0,Z74),"0")+IFERROR(IF(Z75="",0,Z75),"0")+IFERROR(IF(Z76="",0,Z76),"0")+IFERROR(IF(Z77="",0,Z77),"0")</f>
        <v>0</v>
      </c>
      <c r="AA78" s="790"/>
      <c r="AB78" s="790"/>
      <c r="AC78" s="790"/>
    </row>
    <row r="79" spans="1:68" hidden="1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0</v>
      </c>
      <c r="Y79" s="789">
        <f>IFERROR(SUM(Y74:Y77),"0")</f>
        <v>0</v>
      </c>
      <c r="Z79" s="37"/>
      <c r="AA79" s="790"/>
      <c r="AB79" s="790"/>
      <c r="AC79" s="790"/>
    </row>
    <row r="80" spans="1:68" ht="14.25" hidden="1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5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10</v>
      </c>
      <c r="Y85" s="788">
        <f t="shared" si="16"/>
        <v>10.8</v>
      </c>
      <c r="Z85" s="36">
        <f>IFERROR(IF(Y85=0,"",ROUNDUP(Y85/H85,0)*0.00502),"")</f>
        <v>3.0120000000000001E-2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10.555555555555555</v>
      </c>
      <c r="BN85" s="64">
        <f t="shared" si="18"/>
        <v>11.4</v>
      </c>
      <c r="BO85" s="64">
        <f t="shared" si="19"/>
        <v>2.3741690408357077E-2</v>
      </c>
      <c r="BP85" s="64">
        <f t="shared" si="20"/>
        <v>2.5641025641025644E-2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5.5555555555555554</v>
      </c>
      <c r="Y87" s="789">
        <f>IFERROR(Y81/H81,"0")+IFERROR(Y82/H82,"0")+IFERROR(Y83/H83,"0")+IFERROR(Y84/H84,"0")+IFERROR(Y85/H85,"0")+IFERROR(Y86/H86,"0")</f>
        <v>6</v>
      </c>
      <c r="Z87" s="789">
        <f>IFERROR(IF(Z81="",0,Z81),"0")+IFERROR(IF(Z82="",0,Z82),"0")+IFERROR(IF(Z83="",0,Z83),"0")+IFERROR(IF(Z84="",0,Z84),"0")+IFERROR(IF(Z85="",0,Z85),"0")+IFERROR(IF(Z86="",0,Z86),"0")</f>
        <v>3.0120000000000001E-2</v>
      </c>
      <c r="AA87" s="790"/>
      <c r="AB87" s="790"/>
      <c r="AC87" s="790"/>
    </row>
    <row r="88" spans="1:68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10</v>
      </c>
      <c r="Y88" s="789">
        <f>IFERROR(SUM(Y81:Y86),"0")</f>
        <v>10.8</v>
      </c>
      <c r="Z88" s="37"/>
      <c r="AA88" s="790"/>
      <c r="AB88" s="790"/>
      <c r="AC88" s="790"/>
    </row>
    <row r="89" spans="1:68" ht="14.25" hidden="1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hidden="1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hidden="1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hidden="1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hidden="1" customHeight="1" x14ac:dyDescent="0.25">
      <c r="A104" s="815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hidden="1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hidden="1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35</v>
      </c>
      <c r="Y108" s="788">
        <f>IFERROR(IF(X108="",0,CEILING((X108/$H108),1)*$H108),"")</f>
        <v>36</v>
      </c>
      <c r="Z108" s="36">
        <f>IFERROR(IF(Y108=0,"",ROUNDUP(Y108/H108,0)*0.00902),"")</f>
        <v>7.2160000000000002E-2</v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36.633333333333333</v>
      </c>
      <c r="BN108" s="64">
        <f>IFERROR(Y108*I108/H108,"0")</f>
        <v>37.68</v>
      </c>
      <c r="BO108" s="64">
        <f>IFERROR(1/J108*(X108/H108),"0")</f>
        <v>5.8922558922558925E-2</v>
      </c>
      <c r="BP108" s="64">
        <f>IFERROR(1/J108*(Y108/H108),"0")</f>
        <v>6.0606060606060608E-2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7.7777777777777777</v>
      </c>
      <c r="Y109" s="789">
        <f>IFERROR(Y106/H106,"0")+IFERROR(Y107/H107,"0")+IFERROR(Y108/H108,"0")</f>
        <v>8</v>
      </c>
      <c r="Z109" s="789">
        <f>IFERROR(IF(Z106="",0,Z106),"0")+IFERROR(IF(Z107="",0,Z107),"0")+IFERROR(IF(Z108="",0,Z108),"0")</f>
        <v>7.2160000000000002E-2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35</v>
      </c>
      <c r="Y110" s="789">
        <f>IFERROR(SUM(Y106:Y108),"0")</f>
        <v>36</v>
      </c>
      <c r="Z110" s="37"/>
      <c r="AA110" s="790"/>
      <c r="AB110" s="790"/>
      <c r="AC110" s="790"/>
    </row>
    <row r="111" spans="1:68" ht="14.25" hidden="1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hidden="1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2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6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35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idden="1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0</v>
      </c>
      <c r="Y118" s="789">
        <f>IFERROR(Y112/H112,"0")+IFERROR(Y113/H113,"0")+IFERROR(Y114/H114,"0")+IFERROR(Y115/H115,"0")+IFERROR(Y116/H116,"0")+IFERROR(Y117/H117,"0")</f>
        <v>0</v>
      </c>
      <c r="Z118" s="789">
        <f>IFERROR(IF(Z112="",0,Z112),"0")+IFERROR(IF(Z113="",0,Z113),"0")+IFERROR(IF(Z114="",0,Z114),"0")+IFERROR(IF(Z115="",0,Z115),"0")+IFERROR(IF(Z116="",0,Z116),"0")+IFERROR(IF(Z117="",0,Z117),"0")</f>
        <v>0</v>
      </c>
      <c r="AA118" s="790"/>
      <c r="AB118" s="790"/>
      <c r="AC118" s="790"/>
    </row>
    <row r="119" spans="1:68" hidden="1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0</v>
      </c>
      <c r="Y119" s="789">
        <f>IFERROR(SUM(Y112:Y117),"0")</f>
        <v>0</v>
      </c>
      <c r="Z119" s="37"/>
      <c r="AA119" s="790"/>
      <c r="AB119" s="790"/>
      <c r="AC119" s="790"/>
    </row>
    <row r="120" spans="1:68" ht="16.5" hidden="1" customHeight="1" x14ac:dyDescent="0.25">
      <c r="A120" s="815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hidden="1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hidden="1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7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22</v>
      </c>
      <c r="Y125" s="788">
        <f>IFERROR(IF(X125="",0,CEILING((X125/$H125),1)*$H125),"")</f>
        <v>22.5</v>
      </c>
      <c r="Z125" s="36">
        <f>IFERROR(IF(Y125=0,"",ROUNDUP(Y125/H125,0)*0.00902),"")</f>
        <v>4.5100000000000001E-2</v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23.026666666666667</v>
      </c>
      <c r="BN125" s="64">
        <f>IFERROR(Y125*I125/H125,"0")</f>
        <v>23.549999999999997</v>
      </c>
      <c r="BO125" s="64">
        <f>IFERROR(1/J125*(X125/H125),"0")</f>
        <v>3.7037037037037042E-2</v>
      </c>
      <c r="BP125" s="64">
        <f>IFERROR(1/J125*(Y125/H125),"0")</f>
        <v>3.787878787878788E-2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4.8888888888888893</v>
      </c>
      <c r="Y127" s="789">
        <f>IFERROR(Y122/H122,"0")+IFERROR(Y123/H123,"0")+IFERROR(Y124/H124,"0")+IFERROR(Y125/H125,"0")+IFERROR(Y126/H126,"0")</f>
        <v>5</v>
      </c>
      <c r="Z127" s="789">
        <f>IFERROR(IF(Z122="",0,Z122),"0")+IFERROR(IF(Z123="",0,Z123),"0")+IFERROR(IF(Z124="",0,Z124),"0")+IFERROR(IF(Z125="",0,Z125),"0")+IFERROR(IF(Z126="",0,Z126),"0")</f>
        <v>4.5100000000000001E-2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22</v>
      </c>
      <c r="Y128" s="789">
        <f>IFERROR(SUM(Y122:Y126),"0")</f>
        <v>22.5</v>
      </c>
      <c r="Z128" s="37"/>
      <c r="AA128" s="790"/>
      <c r="AB128" s="790"/>
      <c r="AC128" s="790"/>
    </row>
    <row r="129" spans="1:68" ht="14.25" hidden="1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hidden="1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11</v>
      </c>
      <c r="Y133" s="788">
        <f>IFERROR(IF(X133="",0,CEILING((X133/$H133),1)*$H133),"")</f>
        <v>12</v>
      </c>
      <c r="Z133" s="36">
        <f>IFERROR(IF(Y133=0,"",ROUNDUP(Y133/H133,0)*0.00651),"")</f>
        <v>3.2550000000000003E-2</v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11.825000000000001</v>
      </c>
      <c r="BN133" s="64">
        <f>IFERROR(Y133*I133/H133,"0")</f>
        <v>12.9</v>
      </c>
      <c r="BO133" s="64">
        <f>IFERROR(1/J133*(X133/H133),"0")</f>
        <v>2.5183150183150187E-2</v>
      </c>
      <c r="BP133" s="64">
        <f>IFERROR(1/J133*(Y133/H133),"0")</f>
        <v>2.7472527472527476E-2</v>
      </c>
    </row>
    <row r="134" spans="1:68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4.5833333333333339</v>
      </c>
      <c r="Y134" s="789">
        <f>IFERROR(Y130/H130,"0")+IFERROR(Y131/H131,"0")+IFERROR(Y132/H132,"0")+IFERROR(Y133/H133,"0")</f>
        <v>5</v>
      </c>
      <c r="Z134" s="789">
        <f>IFERROR(IF(Z130="",0,Z130),"0")+IFERROR(IF(Z131="",0,Z131),"0")+IFERROR(IF(Z132="",0,Z132),"0")+IFERROR(IF(Z133="",0,Z133),"0")</f>
        <v>3.2550000000000003E-2</v>
      </c>
      <c r="AA134" s="790"/>
      <c r="AB134" s="790"/>
      <c r="AC134" s="790"/>
    </row>
    <row r="135" spans="1:68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11</v>
      </c>
      <c r="Y135" s="789">
        <f>IFERROR(SUM(Y130:Y133),"0")</f>
        <v>12</v>
      </c>
      <c r="Z135" s="37"/>
      <c r="AA135" s="790"/>
      <c r="AB135" s="790"/>
      <c r="AC135" s="790"/>
    </row>
    <row r="136" spans="1:68" ht="14.25" hidden="1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hidden="1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hidden="1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9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2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0</v>
      </c>
      <c r="Y141" s="78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idden="1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0</v>
      </c>
      <c r="Y144" s="789">
        <f>IFERROR(Y137/H137,"0")+IFERROR(Y138/H138,"0")+IFERROR(Y139/H139,"0")+IFERROR(Y140/H140,"0")+IFERROR(Y141/H141,"0")+IFERROR(Y142/H142,"0")+IFERROR(Y143/H143,"0")</f>
        <v>0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90"/>
      <c r="AB144" s="790"/>
      <c r="AC144" s="790"/>
    </row>
    <row r="145" spans="1:68" hidden="1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0</v>
      </c>
      <c r="Y145" s="789">
        <f>IFERROR(SUM(Y137:Y143),"0")</f>
        <v>0</v>
      </c>
      <c r="Z145" s="37"/>
      <c r="AA145" s="790"/>
      <c r="AB145" s="790"/>
      <c r="AC145" s="790"/>
    </row>
    <row r="146" spans="1:68" ht="14.25" hidden="1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9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hidden="1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hidden="1" customHeight="1" x14ac:dyDescent="0.25">
      <c r="A151" s="815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hidden="1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2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hidden="1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hidden="1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hidden="1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5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hidden="1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hidden="1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hidden="1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hidden="1" customHeight="1" x14ac:dyDescent="0.25">
      <c r="A168" s="815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hidden="1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hidden="1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hidden="1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1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4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hidden="1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hidden="1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hidden="1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hidden="1" customHeight="1" x14ac:dyDescent="0.2">
      <c r="A186" s="904" t="s">
        <v>323</v>
      </c>
      <c r="B186" s="905"/>
      <c r="C186" s="905"/>
      <c r="D186" s="905"/>
      <c r="E186" s="905"/>
      <c r="F186" s="905"/>
      <c r="G186" s="905"/>
      <c r="H186" s="905"/>
      <c r="I186" s="905"/>
      <c r="J186" s="905"/>
      <c r="K186" s="905"/>
      <c r="L186" s="905"/>
      <c r="M186" s="905"/>
      <c r="N186" s="905"/>
      <c r="O186" s="905"/>
      <c r="P186" s="905"/>
      <c r="Q186" s="905"/>
      <c r="R186" s="905"/>
      <c r="S186" s="905"/>
      <c r="T186" s="905"/>
      <c r="U186" s="905"/>
      <c r="V186" s="905"/>
      <c r="W186" s="905"/>
      <c r="X186" s="905"/>
      <c r="Y186" s="905"/>
      <c r="Z186" s="905"/>
      <c r="AA186" s="48"/>
      <c r="AB186" s="48"/>
      <c r="AC186" s="48"/>
    </row>
    <row r="187" spans="1:68" ht="16.5" hidden="1" customHeight="1" x14ac:dyDescent="0.25">
      <c r="A187" s="815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hidden="1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hidden="1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hidden="1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hidden="1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47</v>
      </c>
      <c r="Y196" s="788">
        <f t="shared" si="36"/>
        <v>48.300000000000004</v>
      </c>
      <c r="Z196" s="36">
        <f>IFERROR(IF(Y196=0,"",ROUNDUP(Y196/H196,0)*0.00502),"")</f>
        <v>0.11546000000000001</v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49.909523809523812</v>
      </c>
      <c r="BN196" s="64">
        <f t="shared" si="38"/>
        <v>51.29</v>
      </c>
      <c r="BO196" s="64">
        <f t="shared" si="39"/>
        <v>9.5645095645095643E-2</v>
      </c>
      <c r="BP196" s="64">
        <f t="shared" si="40"/>
        <v>9.8290598290598302E-2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7</v>
      </c>
      <c r="Y198" s="788">
        <f t="shared" si="36"/>
        <v>8.4</v>
      </c>
      <c r="Z198" s="36">
        <f>IFERROR(IF(Y198=0,"",ROUNDUP(Y198/H198,0)*0.00502),"")</f>
        <v>2.0080000000000001E-2</v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7.3333333333333339</v>
      </c>
      <c r="BN198" s="64">
        <f t="shared" si="38"/>
        <v>8.8000000000000007</v>
      </c>
      <c r="BO198" s="64">
        <f t="shared" si="39"/>
        <v>1.4245014245014245E-2</v>
      </c>
      <c r="BP198" s="64">
        <f t="shared" si="40"/>
        <v>1.7094017094017096E-2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25.714285714285712</v>
      </c>
      <c r="Y201" s="789">
        <f>IFERROR(Y193/H193,"0")+IFERROR(Y194/H194,"0")+IFERROR(Y195/H195,"0")+IFERROR(Y196/H196,"0")+IFERROR(Y197/H197,"0")+IFERROR(Y198/H198,"0")+IFERROR(Y199/H199,"0")+IFERROR(Y200/H200,"0")</f>
        <v>27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0.13553999999999999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54</v>
      </c>
      <c r="Y202" s="789">
        <f>IFERROR(SUM(Y193:Y200),"0")</f>
        <v>56.7</v>
      </c>
      <c r="Z202" s="37"/>
      <c r="AA202" s="790"/>
      <c r="AB202" s="790"/>
      <c r="AC202" s="790"/>
    </row>
    <row r="203" spans="1:68" ht="16.5" hidden="1" customHeight="1" x14ac:dyDescent="0.25">
      <c r="A203" s="815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hidden="1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hidden="1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hidden="1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9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hidden="1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hidden="1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hidden="1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39</v>
      </c>
      <c r="Y219" s="788">
        <f t="shared" si="41"/>
        <v>39.6</v>
      </c>
      <c r="Z219" s="36">
        <f>IFERROR(IF(Y219=0,"",ROUNDUP(Y219/H219,0)*0.00502),"")</f>
        <v>0.11044000000000001</v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41.816666666666663</v>
      </c>
      <c r="BN219" s="64">
        <f t="shared" si="43"/>
        <v>42.46</v>
      </c>
      <c r="BO219" s="64">
        <f t="shared" si="44"/>
        <v>9.2592592592592601E-2</v>
      </c>
      <c r="BP219" s="64">
        <f t="shared" si="45"/>
        <v>9.401709401709403E-2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25</v>
      </c>
      <c r="Y222" s="788">
        <f t="shared" si="41"/>
        <v>25.2</v>
      </c>
      <c r="Z222" s="36">
        <f>IFERROR(IF(Y222=0,"",ROUNDUP(Y222/H222,0)*0.00502),"")</f>
        <v>7.0280000000000009E-2</v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26.388888888888889</v>
      </c>
      <c r="BN222" s="64">
        <f t="shared" si="43"/>
        <v>26.599999999999998</v>
      </c>
      <c r="BO222" s="64">
        <f t="shared" si="44"/>
        <v>5.9354226020892693E-2</v>
      </c>
      <c r="BP222" s="64">
        <f t="shared" si="45"/>
        <v>5.9829059829059839E-2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35.555555555555557</v>
      </c>
      <c r="Y223" s="789">
        <f>IFERROR(Y215/H215,"0")+IFERROR(Y216/H216,"0")+IFERROR(Y217/H217,"0")+IFERROR(Y218/H218,"0")+IFERROR(Y219/H219,"0")+IFERROR(Y220/H220,"0")+IFERROR(Y221/H221,"0")+IFERROR(Y222/H222,"0")</f>
        <v>36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0.18072000000000002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64</v>
      </c>
      <c r="Y224" s="789">
        <f>IFERROR(SUM(Y215:Y222),"0")</f>
        <v>64.8</v>
      </c>
      <c r="Z224" s="37"/>
      <c r="AA224" s="790"/>
      <c r="AB224" s="790"/>
      <c r="AC224" s="790"/>
    </row>
    <row r="225" spans="1:68" ht="14.25" hidden="1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9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118</v>
      </c>
      <c r="Y230" s="788">
        <f t="shared" si="46"/>
        <v>120</v>
      </c>
      <c r="Z230" s="36">
        <f t="shared" ref="Z230:Z236" si="51">IFERROR(IF(Y230=0,"",ROUNDUP(Y230/H230,0)*0.00651),"")</f>
        <v>0.32550000000000001</v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131.27500000000001</v>
      </c>
      <c r="BN230" s="64">
        <f t="shared" si="48"/>
        <v>133.5</v>
      </c>
      <c r="BO230" s="64">
        <f t="shared" si="49"/>
        <v>0.27014652014652019</v>
      </c>
      <c r="BP230" s="64">
        <f t="shared" si="50"/>
        <v>0.27472527472527475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180</v>
      </c>
      <c r="Y232" s="788">
        <f t="shared" si="46"/>
        <v>180</v>
      </c>
      <c r="Z232" s="36">
        <f t="shared" si="51"/>
        <v>0.48825000000000002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198.9</v>
      </c>
      <c r="BN232" s="64">
        <f t="shared" si="48"/>
        <v>198.9</v>
      </c>
      <c r="BO232" s="64">
        <f t="shared" si="49"/>
        <v>0.41208791208791212</v>
      </c>
      <c r="BP232" s="64">
        <f t="shared" si="50"/>
        <v>0.41208791208791212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3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169</v>
      </c>
      <c r="Y233" s="788">
        <f t="shared" si="46"/>
        <v>170.4</v>
      </c>
      <c r="Z233" s="36">
        <f t="shared" si="51"/>
        <v>0.46221000000000001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186.74500000000003</v>
      </c>
      <c r="BN233" s="64">
        <f t="shared" si="48"/>
        <v>188.29200000000003</v>
      </c>
      <c r="BO233" s="64">
        <f t="shared" si="49"/>
        <v>0.38690476190476197</v>
      </c>
      <c r="BP233" s="64">
        <f t="shared" si="50"/>
        <v>0.39010989010989017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12</v>
      </c>
      <c r="Y235" s="788">
        <f t="shared" si="46"/>
        <v>12</v>
      </c>
      <c r="Z235" s="36">
        <f t="shared" si="51"/>
        <v>3.2550000000000003E-2</v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13.260000000000002</v>
      </c>
      <c r="BN235" s="64">
        <f t="shared" si="48"/>
        <v>13.260000000000002</v>
      </c>
      <c r="BO235" s="64">
        <f t="shared" si="49"/>
        <v>2.7472527472527476E-2</v>
      </c>
      <c r="BP235" s="64">
        <f t="shared" si="50"/>
        <v>2.7472527472527476E-2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21</v>
      </c>
      <c r="Y236" s="788">
        <f t="shared" si="46"/>
        <v>21.599999999999998</v>
      </c>
      <c r="Z236" s="36">
        <f t="shared" si="51"/>
        <v>5.8590000000000003E-2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23.2575</v>
      </c>
      <c r="BN236" s="64">
        <f t="shared" si="48"/>
        <v>23.921999999999997</v>
      </c>
      <c r="BO236" s="64">
        <f t="shared" si="49"/>
        <v>4.807692307692308E-2</v>
      </c>
      <c r="BP236" s="64">
        <f t="shared" si="50"/>
        <v>4.9450549450549455E-2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208.33333333333334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210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1.3671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500</v>
      </c>
      <c r="Y238" s="789">
        <f>IFERROR(SUM(Y226:Y236),"0")</f>
        <v>504</v>
      </c>
      <c r="Z238" s="37"/>
      <c r="AA238" s="790"/>
      <c r="AB238" s="790"/>
      <c r="AC238" s="790"/>
    </row>
    <row r="239" spans="1:68" ht="14.25" hidden="1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hidden="1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92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82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11</v>
      </c>
      <c r="Y244" s="788">
        <f t="shared" si="52"/>
        <v>12</v>
      </c>
      <c r="Z244" s="36">
        <f>IFERROR(IF(Y244=0,"",ROUNDUP(Y244/H244,0)*0.00651),"")</f>
        <v>3.2550000000000003E-2</v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12.155000000000001</v>
      </c>
      <c r="BN244" s="64">
        <f t="shared" si="54"/>
        <v>13.260000000000002</v>
      </c>
      <c r="BO244" s="64">
        <f t="shared" si="55"/>
        <v>2.5183150183150187E-2</v>
      </c>
      <c r="BP244" s="64">
        <f t="shared" si="56"/>
        <v>2.7472527472527476E-2</v>
      </c>
    </row>
    <row r="245" spans="1:68" ht="37.5" hidden="1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4.5833333333333339</v>
      </c>
      <c r="Y246" s="789">
        <f>IFERROR(Y240/H240,"0")+IFERROR(Y241/H241,"0")+IFERROR(Y242/H242,"0")+IFERROR(Y243/H243,"0")+IFERROR(Y244/H244,"0")+IFERROR(Y245/H245,"0")</f>
        <v>5</v>
      </c>
      <c r="Z246" s="789">
        <f>IFERROR(IF(Z240="",0,Z240),"0")+IFERROR(IF(Z241="",0,Z241),"0")+IFERROR(IF(Z242="",0,Z242),"0")+IFERROR(IF(Z243="",0,Z243),"0")+IFERROR(IF(Z244="",0,Z244),"0")+IFERROR(IF(Z245="",0,Z245),"0")</f>
        <v>3.2550000000000003E-2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11</v>
      </c>
      <c r="Y247" s="789">
        <f>IFERROR(SUM(Y240:Y245),"0")</f>
        <v>12</v>
      </c>
      <c r="Z247" s="37"/>
      <c r="AA247" s="790"/>
      <c r="AB247" s="790"/>
      <c r="AC247" s="790"/>
    </row>
    <row r="248" spans="1:68" ht="16.5" hidden="1" customHeight="1" x14ac:dyDescent="0.25">
      <c r="A248" s="815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hidden="1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1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hidden="1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hidden="1" customHeight="1" x14ac:dyDescent="0.25">
      <c r="A260" s="815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hidden="1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13</v>
      </c>
      <c r="Y263" s="788">
        <f t="shared" si="62"/>
        <v>23.2</v>
      </c>
      <c r="Z263" s="36">
        <f>IFERROR(IF(Y263=0,"",ROUNDUP(Y263/H263,0)*0.02175),"")</f>
        <v>4.3499999999999997E-2</v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13.537931034482758</v>
      </c>
      <c r="BN263" s="64">
        <f t="shared" si="64"/>
        <v>24.159999999999997</v>
      </c>
      <c r="BO263" s="64">
        <f t="shared" si="65"/>
        <v>2.001231527093596E-2</v>
      </c>
      <c r="BP263" s="64">
        <f t="shared" si="66"/>
        <v>3.5714285714285712E-2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1.1206896551724139</v>
      </c>
      <c r="Y271" s="789">
        <f>IFERROR(Y262/H262,"0")+IFERROR(Y263/H263,"0")+IFERROR(Y264/H264,"0")+IFERROR(Y265/H265,"0")+IFERROR(Y266/H266,"0")+IFERROR(Y267/H267,"0")+IFERROR(Y268/H268,"0")+IFERROR(Y269/H269,"0")+IFERROR(Y270/H270,"0")</f>
        <v>2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4.3499999999999997E-2</v>
      </c>
      <c r="AA271" s="790"/>
      <c r="AB271" s="790"/>
      <c r="AC271" s="790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13</v>
      </c>
      <c r="Y272" s="789">
        <f>IFERROR(SUM(Y262:Y270),"0")</f>
        <v>23.2</v>
      </c>
      <c r="Z272" s="37"/>
      <c r="AA272" s="790"/>
      <c r="AB272" s="790"/>
      <c r="AC272" s="790"/>
    </row>
    <row r="273" spans="1:68" ht="14.25" hidden="1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hidden="1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hidden="1" customHeight="1" x14ac:dyDescent="0.25">
      <c r="A277" s="815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hidden="1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hidden="1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6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hidden="1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hidden="1" customHeight="1" x14ac:dyDescent="0.25">
      <c r="A291" s="815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hidden="1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hidden="1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hidden="1" customHeight="1" x14ac:dyDescent="0.25">
      <c r="A296" s="815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hidden="1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hidden="1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hidden="1" customHeight="1" x14ac:dyDescent="0.25">
      <c r="A303" s="815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hidden="1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4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0</v>
      </c>
      <c r="Y308" s="78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hidden="1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0</v>
      </c>
      <c r="Y312" s="789">
        <f>IFERROR(SUM(Y305:Y310),"0")</f>
        <v>0</v>
      </c>
      <c r="Z312" s="37"/>
      <c r="AA312" s="790"/>
      <c r="AB312" s="790"/>
      <c r="AC312" s="790"/>
    </row>
    <row r="313" spans="1:68" ht="16.5" hidden="1" customHeight="1" x14ac:dyDescent="0.25">
      <c r="A313" s="815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hidden="1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hidden="1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hidden="1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hidden="1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hidden="1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hidden="1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hidden="1" customHeight="1" x14ac:dyDescent="0.25">
      <c r="A326" s="815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hidden="1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9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hidden="1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hidden="1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hidden="1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hidden="1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4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hidden="1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hidden="1" customHeight="1" x14ac:dyDescent="0.25">
      <c r="A340" s="815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hidden="1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22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hidden="1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hidden="1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hidden="1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hidden="1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hidden="1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hidden="1" customHeight="1" x14ac:dyDescent="0.25">
      <c r="A354" s="815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hidden="1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22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hidden="1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hidden="1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2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hidden="1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hidden="1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hidden="1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hidden="1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hidden="1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0</v>
      </c>
      <c r="Y384" s="78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0</v>
      </c>
      <c r="Y387" s="789">
        <f>IFERROR(Y383/H383,"0")+IFERROR(Y384/H384,"0")+IFERROR(Y385/H385,"0")+IFERROR(Y386/H386,"0")</f>
        <v>0</v>
      </c>
      <c r="Z387" s="789">
        <f>IFERROR(IF(Z383="",0,Z383),"0")+IFERROR(IF(Z384="",0,Z384),"0")+IFERROR(IF(Z385="",0,Z385),"0")+IFERROR(IF(Z386="",0,Z386),"0")</f>
        <v>0</v>
      </c>
      <c r="AA387" s="790"/>
      <c r="AB387" s="790"/>
      <c r="AC387" s="790"/>
    </row>
    <row r="388" spans="1:68" hidden="1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0</v>
      </c>
      <c r="Y388" s="789">
        <f>IFERROR(SUM(Y383:Y386),"0")</f>
        <v>0</v>
      </c>
      <c r="Z388" s="37"/>
      <c r="AA388" s="790"/>
      <c r="AB388" s="790"/>
      <c r="AC388" s="790"/>
    </row>
    <row r="389" spans="1:68" ht="14.25" hidden="1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16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15</v>
      </c>
      <c r="Y392" s="788">
        <f>IFERROR(IF(X392="",0,CEILING((X392/$H392),1)*$H392),"")</f>
        <v>15.299999999999999</v>
      </c>
      <c r="Z392" s="36">
        <f>IFERROR(IF(Y392=0,"",ROUNDUP(Y392/H392,0)*0.00651),"")</f>
        <v>3.9059999999999997E-2</v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17.382352941176475</v>
      </c>
      <c r="BN392" s="64">
        <f>IFERROR(Y392*I392/H392,"0")</f>
        <v>17.73</v>
      </c>
      <c r="BO392" s="64">
        <f>IFERROR(1/J392*(X392/H392),"0")</f>
        <v>3.2320620555914677E-2</v>
      </c>
      <c r="BP392" s="64">
        <f>IFERROR(1/J392*(Y392/H392),"0")</f>
        <v>3.2967032967032968E-2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13</v>
      </c>
      <c r="Y393" s="788">
        <f>IFERROR(IF(X393="",0,CEILING((X393/$H393),1)*$H393),"")</f>
        <v>15.299999999999999</v>
      </c>
      <c r="Z393" s="36">
        <f>IFERROR(IF(Y393=0,"",ROUNDUP(Y393/H393,0)*0.00651),"")</f>
        <v>3.9059999999999997E-2</v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14.68235294117647</v>
      </c>
      <c r="BN393" s="64">
        <f>IFERROR(Y393*I393/H393,"0")</f>
        <v>17.279999999999998</v>
      </c>
      <c r="BO393" s="64">
        <f>IFERROR(1/J393*(X393/H393),"0")</f>
        <v>2.8011204481792722E-2</v>
      </c>
      <c r="BP393" s="64">
        <f>IFERROR(1/J393*(Y393/H393),"0")</f>
        <v>3.2967032967032968E-2</v>
      </c>
    </row>
    <row r="394" spans="1:68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10.980392156862745</v>
      </c>
      <c r="Y394" s="789">
        <f>IFERROR(Y390/H390,"0")+IFERROR(Y391/H391,"0")+IFERROR(Y392/H392,"0")+IFERROR(Y393/H393,"0")</f>
        <v>12</v>
      </c>
      <c r="Z394" s="789">
        <f>IFERROR(IF(Z390="",0,Z390),"0")+IFERROR(IF(Z391="",0,Z391),"0")+IFERROR(IF(Z392="",0,Z392),"0")+IFERROR(IF(Z393="",0,Z393),"0")</f>
        <v>7.8119999999999995E-2</v>
      </c>
      <c r="AA394" s="790"/>
      <c r="AB394" s="790"/>
      <c r="AC394" s="790"/>
    </row>
    <row r="395" spans="1:68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28</v>
      </c>
      <c r="Y395" s="789">
        <f>IFERROR(SUM(Y390:Y393),"0")</f>
        <v>30.599999999999998</v>
      </c>
      <c r="Z395" s="37"/>
      <c r="AA395" s="790"/>
      <c r="AB395" s="790"/>
      <c r="AC395" s="790"/>
    </row>
    <row r="396" spans="1:68" ht="14.25" hidden="1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hidden="1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hidden="1" customHeight="1" x14ac:dyDescent="0.25">
      <c r="A402" s="815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hidden="1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hidden="1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hidden="1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hidden="1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hidden="1" customHeight="1" x14ac:dyDescent="0.2">
      <c r="A413" s="904" t="s">
        <v>658</v>
      </c>
      <c r="B413" s="905"/>
      <c r="C413" s="905"/>
      <c r="D413" s="905"/>
      <c r="E413" s="905"/>
      <c r="F413" s="905"/>
      <c r="G413" s="905"/>
      <c r="H413" s="905"/>
      <c r="I413" s="905"/>
      <c r="J413" s="905"/>
      <c r="K413" s="905"/>
      <c r="L413" s="905"/>
      <c r="M413" s="905"/>
      <c r="N413" s="905"/>
      <c r="O413" s="905"/>
      <c r="P413" s="905"/>
      <c r="Q413" s="905"/>
      <c r="R413" s="905"/>
      <c r="S413" s="905"/>
      <c r="T413" s="905"/>
      <c r="U413" s="905"/>
      <c r="V413" s="905"/>
      <c r="W413" s="905"/>
      <c r="X413" s="905"/>
      <c r="Y413" s="905"/>
      <c r="Z413" s="905"/>
      <c r="AA413" s="48"/>
      <c r="AB413" s="48"/>
      <c r="AC413" s="48"/>
    </row>
    <row r="414" spans="1:68" ht="16.5" hidden="1" customHeight="1" x14ac:dyDescent="0.25">
      <c r="A414" s="815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hidden="1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hidden="1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4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0</v>
      </c>
      <c r="Y417" s="78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0</v>
      </c>
      <c r="Y419" s="78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100</v>
      </c>
      <c r="Y422" s="788">
        <f t="shared" si="87"/>
        <v>105</v>
      </c>
      <c r="Z422" s="36">
        <f>IFERROR(IF(Y422=0,"",ROUNDUP(Y422/H422,0)*0.02175),"")</f>
        <v>0.15225</v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103.2</v>
      </c>
      <c r="BN422" s="64">
        <f t="shared" si="89"/>
        <v>108.36</v>
      </c>
      <c r="BO422" s="64">
        <f t="shared" si="90"/>
        <v>0.1388888888888889</v>
      </c>
      <c r="BP422" s="64">
        <f t="shared" si="91"/>
        <v>0.14583333333333331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6.666666666666667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7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0.15225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100</v>
      </c>
      <c r="Y428" s="789">
        <f>IFERROR(SUM(Y416:Y426),"0")</f>
        <v>105</v>
      </c>
      <c r="Z428" s="37"/>
      <c r="AA428" s="790"/>
      <c r="AB428" s="790"/>
      <c r="AC428" s="790"/>
    </row>
    <row r="429" spans="1:68" ht="14.25" hidden="1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hidden="1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0</v>
      </c>
      <c r="Y430" s="78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0</v>
      </c>
      <c r="Y432" s="789">
        <f>IFERROR(Y430/H430,"0")+IFERROR(Y431/H431,"0")</f>
        <v>0</v>
      </c>
      <c r="Z432" s="789">
        <f>IFERROR(IF(Z430="",0,Z430),"0")+IFERROR(IF(Z431="",0,Z431),"0")</f>
        <v>0</v>
      </c>
      <c r="AA432" s="790"/>
      <c r="AB432" s="790"/>
      <c r="AC432" s="790"/>
    </row>
    <row r="433" spans="1:68" hidden="1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0</v>
      </c>
      <c r="Y433" s="789">
        <f>IFERROR(SUM(Y430:Y431),"0")</f>
        <v>0</v>
      </c>
      <c r="Z433" s="37"/>
      <c r="AA433" s="790"/>
      <c r="AB433" s="790"/>
      <c r="AC433" s="790"/>
    </row>
    <row r="434" spans="1:68" ht="14.25" hidden="1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96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09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hidden="1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hidden="1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5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149</v>
      </c>
      <c r="Y440" s="788">
        <f>IFERROR(IF(X440="",0,CEILING((X440/$H440),1)*$H440),"")</f>
        <v>153</v>
      </c>
      <c r="Z440" s="36">
        <f>IFERROR(IF(Y440=0,"",ROUNDUP(Y440/H440,0)*0.02175),"")</f>
        <v>0.36974999999999997</v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158.33733333333333</v>
      </c>
      <c r="BN440" s="64">
        <f>IFERROR(Y440*I440/H440,"0")</f>
        <v>162.58799999999999</v>
      </c>
      <c r="BO440" s="64">
        <f>IFERROR(1/J440*(X440/H440),"0")</f>
        <v>0.29563492063492064</v>
      </c>
      <c r="BP440" s="64">
        <f>IFERROR(1/J440*(Y440/H440),"0")</f>
        <v>0.30357142857142855</v>
      </c>
    </row>
    <row r="441" spans="1:68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16.555555555555557</v>
      </c>
      <c r="Y441" s="789">
        <f>IFERROR(Y440/H440,"0")</f>
        <v>17</v>
      </c>
      <c r="Z441" s="789">
        <f>IFERROR(IF(Z440="",0,Z440),"0")</f>
        <v>0.36974999999999997</v>
      </c>
      <c r="AA441" s="790"/>
      <c r="AB441" s="790"/>
      <c r="AC441" s="790"/>
    </row>
    <row r="442" spans="1:68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149</v>
      </c>
      <c r="Y442" s="789">
        <f>IFERROR(SUM(Y440:Y440),"0")</f>
        <v>153</v>
      </c>
      <c r="Z442" s="37"/>
      <c r="AA442" s="790"/>
      <c r="AB442" s="790"/>
      <c r="AC442" s="790"/>
    </row>
    <row r="443" spans="1:68" ht="16.5" hidden="1" customHeight="1" x14ac:dyDescent="0.25">
      <c r="A443" s="815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hidden="1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13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10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hidden="1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hidden="1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0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hidden="1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hidden="1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2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180</v>
      </c>
      <c r="Y461" s="788">
        <f>IFERROR(IF(X461="",0,CEILING((X461/$H461),1)*$H461),"")</f>
        <v>180</v>
      </c>
      <c r="Z461" s="36">
        <f>IFERROR(IF(Y461=0,"",ROUNDUP(Y461/H461,0)*0.02175),"")</f>
        <v>0.43499999999999994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191.28</v>
      </c>
      <c r="BN461" s="64">
        <f>IFERROR(Y461*I461/H461,"0")</f>
        <v>191.28</v>
      </c>
      <c r="BO461" s="64">
        <f>IFERROR(1/J461*(X461/H461),"0")</f>
        <v>0.3571428571428571</v>
      </c>
      <c r="BP461" s="64">
        <f>IFERROR(1/J461*(Y461/H461),"0")</f>
        <v>0.3571428571428571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2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20</v>
      </c>
      <c r="Y466" s="789">
        <f>IFERROR(Y461/H461,"0")+IFERROR(Y462/H462,"0")+IFERROR(Y463/H463,"0")+IFERROR(Y464/H464,"0")+IFERROR(Y465/H465,"0")</f>
        <v>20</v>
      </c>
      <c r="Z466" s="789">
        <f>IFERROR(IF(Z461="",0,Z461),"0")+IFERROR(IF(Z462="",0,Z462),"0")+IFERROR(IF(Z463="",0,Z463),"0")+IFERROR(IF(Z464="",0,Z464),"0")+IFERROR(IF(Z465="",0,Z465),"0")</f>
        <v>0.43499999999999994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180</v>
      </c>
      <c r="Y467" s="789">
        <f>IFERROR(SUM(Y461:Y465),"0")</f>
        <v>180</v>
      </c>
      <c r="Z467" s="37"/>
      <c r="AA467" s="790"/>
      <c r="AB467" s="790"/>
      <c r="AC467" s="790"/>
    </row>
    <row r="468" spans="1:68" ht="14.25" hidden="1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81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hidden="1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hidden="1" customHeight="1" x14ac:dyDescent="0.2">
      <c r="A472" s="904" t="s">
        <v>747</v>
      </c>
      <c r="B472" s="905"/>
      <c r="C472" s="905"/>
      <c r="D472" s="905"/>
      <c r="E472" s="905"/>
      <c r="F472" s="905"/>
      <c r="G472" s="905"/>
      <c r="H472" s="905"/>
      <c r="I472" s="905"/>
      <c r="J472" s="905"/>
      <c r="K472" s="905"/>
      <c r="L472" s="905"/>
      <c r="M472" s="905"/>
      <c r="N472" s="905"/>
      <c r="O472" s="905"/>
      <c r="P472" s="905"/>
      <c r="Q472" s="905"/>
      <c r="R472" s="905"/>
      <c r="S472" s="905"/>
      <c r="T472" s="905"/>
      <c r="U472" s="905"/>
      <c r="V472" s="905"/>
      <c r="W472" s="905"/>
      <c r="X472" s="905"/>
      <c r="Y472" s="905"/>
      <c r="Z472" s="905"/>
      <c r="AA472" s="48"/>
      <c r="AB472" s="48"/>
      <c r="AC472" s="48"/>
    </row>
    <row r="473" spans="1:68" ht="16.5" hidden="1" customHeight="1" x14ac:dyDescent="0.25">
      <c r="A473" s="815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hidden="1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hidden="1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hidden="1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85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37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41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114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4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0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2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4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1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2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hidden="1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0</v>
      </c>
      <c r="Y501" s="789">
        <f>IFERROR(SUM(Y479:Y499),"0")</f>
        <v>0</v>
      </c>
      <c r="Z501" s="37"/>
      <c r="AA501" s="790"/>
      <c r="AB501" s="790"/>
      <c r="AC501" s="790"/>
    </row>
    <row r="502" spans="1:68" ht="14.25" hidden="1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hidden="1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hidden="1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hidden="1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hidden="1" customHeight="1" x14ac:dyDescent="0.25">
      <c r="A512" s="815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hidden="1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9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hidden="1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hidden="1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32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hidden="1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hidden="1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hidden="1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hidden="1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hidden="1" customHeight="1" x14ac:dyDescent="0.25">
      <c r="A529" s="815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hidden="1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hidden="1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hidden="1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4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2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idden="1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hidden="1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hidden="1" customHeight="1" x14ac:dyDescent="0.25">
      <c r="A539" s="815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hidden="1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hidden="1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hidden="1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hidden="1" customHeight="1" x14ac:dyDescent="0.2">
      <c r="A544" s="904" t="s">
        <v>853</v>
      </c>
      <c r="B544" s="905"/>
      <c r="C544" s="905"/>
      <c r="D544" s="905"/>
      <c r="E544" s="905"/>
      <c r="F544" s="905"/>
      <c r="G544" s="905"/>
      <c r="H544" s="905"/>
      <c r="I544" s="905"/>
      <c r="J544" s="905"/>
      <c r="K544" s="905"/>
      <c r="L544" s="905"/>
      <c r="M544" s="905"/>
      <c r="N544" s="905"/>
      <c r="O544" s="905"/>
      <c r="P544" s="905"/>
      <c r="Q544" s="905"/>
      <c r="R544" s="905"/>
      <c r="S544" s="905"/>
      <c r="T544" s="905"/>
      <c r="U544" s="905"/>
      <c r="V544" s="905"/>
      <c r="W544" s="905"/>
      <c r="X544" s="905"/>
      <c r="Y544" s="905"/>
      <c r="Z544" s="905"/>
      <c r="AA544" s="48"/>
      <c r="AB544" s="48"/>
      <c r="AC544" s="48"/>
    </row>
    <row r="545" spans="1:68" ht="16.5" hidden="1" customHeight="1" x14ac:dyDescent="0.25">
      <c r="A545" s="815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hidden="1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hidden="1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hidden="1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hidden="1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189</v>
      </c>
      <c r="Y550" s="788">
        <f t="shared" si="109"/>
        <v>190.08</v>
      </c>
      <c r="Z550" s="36">
        <f t="shared" si="110"/>
        <v>0.43056</v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201.88636363636363</v>
      </c>
      <c r="BN550" s="64">
        <f t="shared" si="112"/>
        <v>203.04000000000002</v>
      </c>
      <c r="BO550" s="64">
        <f t="shared" si="113"/>
        <v>0.34418706293706297</v>
      </c>
      <c r="BP550" s="64">
        <f t="shared" si="114"/>
        <v>0.34615384615384615</v>
      </c>
    </row>
    <row r="551" spans="1:68" ht="16.5" hidden="1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hidden="1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0</v>
      </c>
      <c r="Y552" s="788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hidden="1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812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9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4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27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15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35.795454545454547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36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0.43056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189</v>
      </c>
      <c r="Y563" s="789">
        <f>IFERROR(SUM(Y547:Y561),"0")</f>
        <v>190.08</v>
      </c>
      <c r="Z563" s="37"/>
      <c r="AA563" s="790"/>
      <c r="AB563" s="790"/>
      <c r="AC563" s="790"/>
    </row>
    <row r="564" spans="1:68" ht="14.25" hidden="1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hidden="1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0</v>
      </c>
      <c r="Y565" s="788">
        <f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16.5" hidden="1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51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9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5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0</v>
      </c>
      <c r="Y570" s="789">
        <f>IFERROR(Y565/H565,"0")+IFERROR(Y566/H566,"0")+IFERROR(Y567/H567,"0")+IFERROR(Y568/H568,"0")+IFERROR(Y569/H569,"0")</f>
        <v>0</v>
      </c>
      <c r="Z570" s="789">
        <f>IFERROR(IF(Z565="",0,Z565),"0")+IFERROR(IF(Z566="",0,Z566),"0")+IFERROR(IF(Z567="",0,Z567),"0")+IFERROR(IF(Z568="",0,Z568),"0")+IFERROR(IF(Z569="",0,Z569),"0")</f>
        <v>0</v>
      </c>
      <c r="AA570" s="790"/>
      <c r="AB570" s="790"/>
      <c r="AC570" s="790"/>
    </row>
    <row r="571" spans="1:68" hidden="1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0</v>
      </c>
      <c r="Y571" s="789">
        <f>IFERROR(SUM(Y565:Y569),"0")</f>
        <v>0</v>
      </c>
      <c r="Z571" s="37"/>
      <c r="AA571" s="790"/>
      <c r="AB571" s="790"/>
      <c r="AC571" s="790"/>
    </row>
    <row r="572" spans="1:68" ht="14.25" hidden="1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hidden="1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92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hidden="1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0</v>
      </c>
      <c r="Y574" s="78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hidden="1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2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0</v>
      </c>
      <c r="Y576" s="788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hidden="1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2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81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08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8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hidden="1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hidden="1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0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0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</v>
      </c>
      <c r="AA586" s="790"/>
      <c r="AB586" s="790"/>
      <c r="AC586" s="790"/>
    </row>
    <row r="587" spans="1:68" hidden="1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0</v>
      </c>
      <c r="Y587" s="789">
        <f>IFERROR(SUM(Y573:Y585),"0")</f>
        <v>0</v>
      </c>
      <c r="Z587" s="37"/>
      <c r="AA587" s="790"/>
      <c r="AB587" s="790"/>
      <c r="AC587" s="790"/>
    </row>
    <row r="588" spans="1:68" ht="14.25" hidden="1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hidden="1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1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0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hidden="1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hidden="1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hidden="1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6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hidden="1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hidden="1" customHeight="1" x14ac:dyDescent="0.2">
      <c r="A599" s="904" t="s">
        <v>948</v>
      </c>
      <c r="B599" s="905"/>
      <c r="C599" s="905"/>
      <c r="D599" s="905"/>
      <c r="E599" s="905"/>
      <c r="F599" s="905"/>
      <c r="G599" s="905"/>
      <c r="H599" s="905"/>
      <c r="I599" s="905"/>
      <c r="J599" s="905"/>
      <c r="K599" s="905"/>
      <c r="L599" s="905"/>
      <c r="M599" s="905"/>
      <c r="N599" s="905"/>
      <c r="O599" s="905"/>
      <c r="P599" s="905"/>
      <c r="Q599" s="905"/>
      <c r="R599" s="905"/>
      <c r="S599" s="905"/>
      <c r="T599" s="905"/>
      <c r="U599" s="905"/>
      <c r="V599" s="905"/>
      <c r="W599" s="905"/>
      <c r="X599" s="905"/>
      <c r="Y599" s="905"/>
      <c r="Z599" s="905"/>
      <c r="AA599" s="48"/>
      <c r="AB599" s="48"/>
      <c r="AC599" s="48"/>
    </row>
    <row r="600" spans="1:68" ht="16.5" hidden="1" customHeight="1" x14ac:dyDescent="0.25">
      <c r="A600" s="815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hidden="1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hidden="1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5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hidden="1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hidden="1" customHeight="1" x14ac:dyDescent="0.2">
      <c r="A605" s="904" t="s">
        <v>953</v>
      </c>
      <c r="B605" s="905"/>
      <c r="C605" s="905"/>
      <c r="D605" s="905"/>
      <c r="E605" s="905"/>
      <c r="F605" s="905"/>
      <c r="G605" s="905"/>
      <c r="H605" s="905"/>
      <c r="I605" s="905"/>
      <c r="J605" s="905"/>
      <c r="K605" s="905"/>
      <c r="L605" s="905"/>
      <c r="M605" s="905"/>
      <c r="N605" s="905"/>
      <c r="O605" s="905"/>
      <c r="P605" s="905"/>
      <c r="Q605" s="905"/>
      <c r="R605" s="905"/>
      <c r="S605" s="905"/>
      <c r="T605" s="905"/>
      <c r="U605" s="905"/>
      <c r="V605" s="905"/>
      <c r="W605" s="905"/>
      <c r="X605" s="905"/>
      <c r="Y605" s="905"/>
      <c r="Z605" s="905"/>
      <c r="AA605" s="48"/>
      <c r="AB605" s="48"/>
      <c r="AC605" s="48"/>
    </row>
    <row r="606" spans="1:68" ht="16.5" hidden="1" customHeight="1" x14ac:dyDescent="0.25">
      <c r="A606" s="815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hidden="1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hidden="1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9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hidden="1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145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hidden="1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72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4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8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981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idden="1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hidden="1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hidden="1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hidden="1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1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2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87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30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idden="1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hidden="1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hidden="1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hidden="1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23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900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979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8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4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idden="1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hidden="1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hidden="1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hidden="1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90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hidden="1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88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23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54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81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90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78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idden="1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hidden="1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hidden="1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hidden="1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2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81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4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12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hidden="1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hidden="1" customHeight="1" x14ac:dyDescent="0.25">
      <c r="A652" s="815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hidden="1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hidden="1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3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197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hidden="1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hidden="1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hidden="1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1003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hidden="1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hidden="1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hidden="1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hidden="1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hidden="1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hidden="1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0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hidden="1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96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97"/>
      <c r="P670" s="837" t="s">
        <v>1074</v>
      </c>
      <c r="Q670" s="838"/>
      <c r="R670" s="838"/>
      <c r="S670" s="838"/>
      <c r="T670" s="838"/>
      <c r="U670" s="838"/>
      <c r="V670" s="839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1573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1613.88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97"/>
      <c r="P671" s="837" t="s">
        <v>1075</v>
      </c>
      <c r="Q671" s="838"/>
      <c r="R671" s="838"/>
      <c r="S671" s="838"/>
      <c r="T671" s="838"/>
      <c r="U671" s="838"/>
      <c r="V671" s="839"/>
      <c r="W671" s="37" t="s">
        <v>69</v>
      </c>
      <c r="X671" s="789">
        <f>IFERROR(SUM(BM22:BM667),"0")</f>
        <v>1689.6280799182787</v>
      </c>
      <c r="Y671" s="789">
        <f>IFERROR(SUM(BN22:BN667),"0")</f>
        <v>1732.992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97"/>
      <c r="P672" s="837" t="s">
        <v>1076</v>
      </c>
      <c r="Q672" s="838"/>
      <c r="R672" s="838"/>
      <c r="S672" s="838"/>
      <c r="T672" s="838"/>
      <c r="U672" s="838"/>
      <c r="V672" s="839"/>
      <c r="W672" s="37" t="s">
        <v>1077</v>
      </c>
      <c r="X672" s="38">
        <f>ROUNDUP(SUM(BO22:BO667),0)</f>
        <v>4</v>
      </c>
      <c r="Y672" s="38">
        <f>ROUNDUP(SUM(BP22:BP667),0)</f>
        <v>4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97"/>
      <c r="P673" s="837" t="s">
        <v>1078</v>
      </c>
      <c r="Q673" s="838"/>
      <c r="R673" s="838"/>
      <c r="S673" s="838"/>
      <c r="T673" s="838"/>
      <c r="U673" s="838"/>
      <c r="V673" s="839"/>
      <c r="W673" s="37" t="s">
        <v>69</v>
      </c>
      <c r="X673" s="789">
        <f>GrossWeightTotal+PalletQtyTotal*25</f>
        <v>1789.6280799182787</v>
      </c>
      <c r="Y673" s="789">
        <f>GrossWeightTotalR+PalletQtyTotalR*25</f>
        <v>1832.992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97"/>
      <c r="P674" s="837" t="s">
        <v>1079</v>
      </c>
      <c r="Q674" s="838"/>
      <c r="R674" s="838"/>
      <c r="S674" s="838"/>
      <c r="T674" s="838"/>
      <c r="U674" s="838"/>
      <c r="V674" s="839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408.06452577547918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417</v>
      </c>
      <c r="Z674" s="37"/>
      <c r="AA674" s="790"/>
      <c r="AB674" s="790"/>
      <c r="AC674" s="790"/>
    </row>
    <row r="675" spans="1:32" ht="14.25" hidden="1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97"/>
      <c r="P675" s="837" t="s">
        <v>1080</v>
      </c>
      <c r="Q675" s="838"/>
      <c r="R675" s="838"/>
      <c r="S675" s="838"/>
      <c r="T675" s="838"/>
      <c r="U675" s="838"/>
      <c r="V675" s="839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3.8363099999999997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42" t="s">
        <v>111</v>
      </c>
      <c r="D677" s="886"/>
      <c r="E677" s="886"/>
      <c r="F677" s="886"/>
      <c r="G677" s="886"/>
      <c r="H677" s="887"/>
      <c r="I677" s="842" t="s">
        <v>323</v>
      </c>
      <c r="J677" s="886"/>
      <c r="K677" s="886"/>
      <c r="L677" s="886"/>
      <c r="M677" s="886"/>
      <c r="N677" s="886"/>
      <c r="O677" s="886"/>
      <c r="P677" s="886"/>
      <c r="Q677" s="886"/>
      <c r="R677" s="886"/>
      <c r="S677" s="886"/>
      <c r="T677" s="886"/>
      <c r="U677" s="886"/>
      <c r="V677" s="887"/>
      <c r="W677" s="842" t="s">
        <v>658</v>
      </c>
      <c r="X677" s="887"/>
      <c r="Y677" s="842" t="s">
        <v>747</v>
      </c>
      <c r="Z677" s="886"/>
      <c r="AA677" s="886"/>
      <c r="AB677" s="887"/>
      <c r="AC677" s="784" t="s">
        <v>853</v>
      </c>
      <c r="AD677" s="784" t="s">
        <v>948</v>
      </c>
      <c r="AE677" s="842" t="s">
        <v>953</v>
      </c>
      <c r="AF677" s="887"/>
    </row>
    <row r="678" spans="1:32" ht="14.25" customHeight="1" thickTop="1" x14ac:dyDescent="0.2">
      <c r="A678" s="1074" t="s">
        <v>1083</v>
      </c>
      <c r="B678" s="842" t="s">
        <v>63</v>
      </c>
      <c r="C678" s="842" t="s">
        <v>112</v>
      </c>
      <c r="D678" s="842" t="s">
        <v>139</v>
      </c>
      <c r="E678" s="842" t="s">
        <v>218</v>
      </c>
      <c r="F678" s="842" t="s">
        <v>240</v>
      </c>
      <c r="G678" s="842" t="s">
        <v>284</v>
      </c>
      <c r="H678" s="842" t="s">
        <v>111</v>
      </c>
      <c r="I678" s="842" t="s">
        <v>324</v>
      </c>
      <c r="J678" s="842" t="s">
        <v>348</v>
      </c>
      <c r="K678" s="842" t="s">
        <v>426</v>
      </c>
      <c r="L678" s="842" t="s">
        <v>445</v>
      </c>
      <c r="M678" s="842" t="s">
        <v>469</v>
      </c>
      <c r="N678" s="785"/>
      <c r="O678" s="842" t="s">
        <v>498</v>
      </c>
      <c r="P678" s="842" t="s">
        <v>501</v>
      </c>
      <c r="Q678" s="842" t="s">
        <v>510</v>
      </c>
      <c r="R678" s="842" t="s">
        <v>526</v>
      </c>
      <c r="S678" s="842" t="s">
        <v>536</v>
      </c>
      <c r="T678" s="842" t="s">
        <v>549</v>
      </c>
      <c r="U678" s="842" t="s">
        <v>560</v>
      </c>
      <c r="V678" s="842" t="s">
        <v>645</v>
      </c>
      <c r="W678" s="842" t="s">
        <v>659</v>
      </c>
      <c r="X678" s="842" t="s">
        <v>703</v>
      </c>
      <c r="Y678" s="842" t="s">
        <v>748</v>
      </c>
      <c r="Z678" s="842" t="s">
        <v>811</v>
      </c>
      <c r="AA678" s="842" t="s">
        <v>833</v>
      </c>
      <c r="AB678" s="842" t="s">
        <v>849</v>
      </c>
      <c r="AC678" s="842" t="s">
        <v>853</v>
      </c>
      <c r="AD678" s="842" t="s">
        <v>948</v>
      </c>
      <c r="AE678" s="842" t="s">
        <v>953</v>
      </c>
      <c r="AF678" s="842" t="s">
        <v>1053</v>
      </c>
    </row>
    <row r="679" spans="1:32" ht="13.5" customHeight="1" thickBot="1" x14ac:dyDescent="0.25">
      <c r="A679" s="1075"/>
      <c r="B679" s="843"/>
      <c r="C679" s="843"/>
      <c r="D679" s="843"/>
      <c r="E679" s="843"/>
      <c r="F679" s="843"/>
      <c r="G679" s="843"/>
      <c r="H679" s="843"/>
      <c r="I679" s="843"/>
      <c r="J679" s="843"/>
      <c r="K679" s="843"/>
      <c r="L679" s="843"/>
      <c r="M679" s="843"/>
      <c r="N679" s="785"/>
      <c r="O679" s="843"/>
      <c r="P679" s="843"/>
      <c r="Q679" s="843"/>
      <c r="R679" s="843"/>
      <c r="S679" s="843"/>
      <c r="T679" s="843"/>
      <c r="U679" s="843"/>
      <c r="V679" s="843"/>
      <c r="W679" s="843"/>
      <c r="X679" s="843"/>
      <c r="Y679" s="843"/>
      <c r="Z679" s="843"/>
      <c r="AA679" s="843"/>
      <c r="AB679" s="843"/>
      <c r="AC679" s="843"/>
      <c r="AD679" s="843"/>
      <c r="AE679" s="843"/>
      <c r="AF679" s="843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205.20000000000002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18.8</v>
      </c>
      <c r="E680" s="46">
        <f>IFERROR(Y106*1,"0")+IFERROR(Y107*1,"0")+IFERROR(Y108*1,"0")+IFERROR(Y112*1,"0")+IFERROR(Y113*1,"0")+IFERROR(Y114*1,"0")+IFERROR(Y115*1,"0")+IFERROR(Y116*1,"0")+IFERROR(Y117*1,"0")</f>
        <v>36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34.5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56.7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580.80000000000007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23.2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0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30.599999999999998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258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180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190.08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67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73,00"/>
        <filter val="1 689,63"/>
        <filter val="1 789,63"/>
        <filter val="1,12"/>
        <filter val="1,25"/>
        <filter val="10,00"/>
        <filter val="10,98"/>
        <filter val="100,00"/>
        <filter val="11,00"/>
        <filter val="118,00"/>
        <filter val="12,00"/>
        <filter val="13,00"/>
        <filter val="149,00"/>
        <filter val="15,00"/>
        <filter val="16,56"/>
        <filter val="169,00"/>
        <filter val="18,70"/>
        <filter val="180,00"/>
        <filter val="189,00"/>
        <filter val="20,00"/>
        <filter val="202,00"/>
        <filter val="208,33"/>
        <filter val="21,00"/>
        <filter val="22,00"/>
        <filter val="25,00"/>
        <filter val="25,71"/>
        <filter val="28,00"/>
        <filter val="35,00"/>
        <filter val="35,56"/>
        <filter val="35,80"/>
        <filter val="39,00"/>
        <filter val="4"/>
        <filter val="4,58"/>
        <filter val="4,89"/>
        <filter val="408,06"/>
        <filter val="47,00"/>
        <filter val="5,00"/>
        <filter val="5,56"/>
        <filter val="500,00"/>
        <filter val="54,00"/>
        <filter val="6,67"/>
        <filter val="64,00"/>
        <filter val="7,00"/>
        <filter val="7,78"/>
      </filters>
    </filterColumn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P625:T625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N17:N18"/>
    <mergeCell ref="A58:O59"/>
    <mergeCell ref="P57:T57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P650:V650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177:T177"/>
    <mergeCell ref="D596:E596"/>
    <mergeCell ref="A158:Z158"/>
    <mergeCell ref="A441:O442"/>
    <mergeCell ref="A261:Z261"/>
    <mergeCell ref="D555:E555"/>
    <mergeCell ref="P609:T609"/>
    <mergeCell ref="P338:V338"/>
    <mergeCell ref="D377:E377"/>
    <mergeCell ref="P482:T482"/>
    <mergeCell ref="A96:O97"/>
    <mergeCell ref="P162:V162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515:O516"/>
    <mergeCell ref="P233:T233"/>
    <mergeCell ref="P106:T106"/>
    <mergeCell ref="D386:E386"/>
    <mergeCell ref="A364:O365"/>
    <mergeCell ref="D215:E215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D227:E227"/>
    <mergeCell ref="P582:T582"/>
    <mergeCell ref="D194:E194"/>
    <mergeCell ref="P256:T256"/>
    <mergeCell ref="D298:E298"/>
    <mergeCell ref="D234:E234"/>
    <mergeCell ref="A455:Z455"/>
    <mergeCell ref="A333:O334"/>
    <mergeCell ref="P289:V289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33:T33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13:M13"/>
    <mergeCell ref="P79:V79"/>
    <mergeCell ref="A653:Z653"/>
    <mergeCell ref="P437:V437"/>
    <mergeCell ref="P26:T26"/>
    <mergeCell ref="D463:E463"/>
    <mergeCell ref="Z17:Z18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153:T153"/>
    <mergeCell ref="P591:T591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456:T456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A331:Z331"/>
    <mergeCell ref="P610:T610"/>
    <mergeCell ref="D255:E255"/>
    <mergeCell ref="A303:Z303"/>
    <mergeCell ref="A601:Z601"/>
    <mergeCell ref="D629:E629"/>
    <mergeCell ref="D306:E306"/>
    <mergeCell ref="P189:T189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D451:E451"/>
    <mergeCell ref="P91:T91"/>
    <mergeCell ref="P48:T48"/>
    <mergeCell ref="D84:E84"/>
    <mergeCell ref="P41:T41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I17:I18"/>
    <mergeCell ref="D141:E141"/>
    <mergeCell ref="D9:E9"/>
    <mergeCell ref="P197:T197"/>
    <mergeCell ref="F9:G9"/>
    <mergeCell ref="P495:T495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D663:E663"/>
    <mergeCell ref="P236:T236"/>
    <mergeCell ref="A562:O563"/>
    <mergeCell ref="A658:Z658"/>
    <mergeCell ref="P637:T637"/>
    <mergeCell ref="P584:T584"/>
    <mergeCell ref="D565:E565"/>
    <mergeCell ref="A670:O675"/>
    <mergeCell ref="A634:Z634"/>
    <mergeCell ref="P384:T384"/>
    <mergeCell ref="P328:T328"/>
    <mergeCell ref="P626:T626"/>
    <mergeCell ref="A645:Z645"/>
    <mergeCell ref="A523:O524"/>
    <mergeCell ref="D376:E376"/>
    <mergeCell ref="P376:T376"/>
    <mergeCell ref="A588:Z588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603:O604"/>
    <mergeCell ref="D590:E590"/>
    <mergeCell ref="Q11:R11"/>
    <mergeCell ref="P205:T20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458:O459"/>
    <mergeCell ref="P99:T99"/>
    <mergeCell ref="D66:E66"/>
    <mergeCell ref="P156:V156"/>
    <mergeCell ref="A152:Z152"/>
    <mergeCell ref="P92:T92"/>
    <mergeCell ref="D315:E315"/>
    <mergeCell ref="A380:O381"/>
    <mergeCell ref="A184:O185"/>
    <mergeCell ref="P521:T521"/>
    <mergeCell ref="P29:T29"/>
    <mergeCell ref="P100:T100"/>
    <mergeCell ref="D81:E81"/>
    <mergeCell ref="P265:T265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59:V59"/>
    <mergeCell ref="P286:T286"/>
    <mergeCell ref="P479:T479"/>
    <mergeCell ref="A402:Z402"/>
    <mergeCell ref="D229:E229"/>
    <mergeCell ref="D77:E77"/>
    <mergeCell ref="P131:T131"/>
    <mergeCell ref="D108:E108"/>
    <mergeCell ref="D357:E357"/>
    <mergeCell ref="A87:O88"/>
    <mergeCell ref="D426:E426"/>
    <mergeCell ref="P86:T86"/>
    <mergeCell ref="A343:O344"/>
    <mergeCell ref="P161:V161"/>
    <mergeCell ref="P388:V388"/>
    <mergeCell ref="P459:V459"/>
    <mergeCell ref="A151:Z151"/>
    <mergeCell ref="P234:T234"/>
    <mergeCell ref="P325:V325"/>
    <mergeCell ref="D142:E142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D126:E126"/>
    <mergeCell ref="D197:E197"/>
    <mergeCell ref="P552:T552"/>
    <mergeCell ref="D253:E253"/>
    <mergeCell ref="D351:E351"/>
    <mergeCell ref="D499:E499"/>
    <mergeCell ref="D486:E486"/>
    <mergeCell ref="A607:Z607"/>
    <mergeCell ref="P632:V632"/>
    <mergeCell ref="A513:Z513"/>
    <mergeCell ref="D378:E378"/>
    <mergeCell ref="D613:E613"/>
    <mergeCell ref="P94:T94"/>
    <mergeCell ref="D379:E379"/>
    <mergeCell ref="P603:V603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2025-01-09T10:32:29Z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