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2,24 ПОКОМ КИ филиалы\"/>
    </mc:Choice>
  </mc:AlternateContent>
  <xr:revisionPtr revIDLastSave="0" documentId="13_ncr:1_{AAE21778-CE33-45D5-81BA-A1442089BB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3" i="1" l="1"/>
  <c r="R91" i="1"/>
  <c r="R44" i="1"/>
  <c r="R8" i="1"/>
  <c r="R7" i="1"/>
  <c r="R6" i="1"/>
  <c r="R94" i="1"/>
  <c r="R84" i="1"/>
  <c r="R83" i="1"/>
  <c r="R77" i="1"/>
  <c r="AH77" i="1" s="1"/>
  <c r="R33" i="1"/>
  <c r="R32" i="1"/>
  <c r="R88" i="1"/>
  <c r="AH88" i="1" s="1"/>
  <c r="AH84" i="1"/>
  <c r="R81" i="1"/>
  <c r="AH81" i="1" s="1"/>
  <c r="R80" i="1"/>
  <c r="R76" i="1"/>
  <c r="AH76" i="1" s="1"/>
  <c r="R73" i="1"/>
  <c r="AH73" i="1" s="1"/>
  <c r="R71" i="1"/>
  <c r="AH71" i="1" s="1"/>
  <c r="R70" i="1"/>
  <c r="AH70" i="1" s="1"/>
  <c r="R67" i="1"/>
  <c r="AH67" i="1" s="1"/>
  <c r="R56" i="1"/>
  <c r="R53" i="1"/>
  <c r="AH53" i="1" s="1"/>
  <c r="R51" i="1"/>
  <c r="AH51" i="1" s="1"/>
  <c r="R35" i="1"/>
  <c r="AH35" i="1" s="1"/>
  <c r="R28" i="1"/>
  <c r="R19" i="1"/>
  <c r="AH19" i="1" s="1"/>
  <c r="R17" i="1"/>
  <c r="AH17" i="1" s="1"/>
  <c r="R14" i="1"/>
  <c r="AH14" i="1" s="1"/>
  <c r="R13" i="1"/>
  <c r="R12" i="1"/>
  <c r="AH12" i="1" s="1"/>
  <c r="AH13" i="1"/>
  <c r="AH28" i="1"/>
  <c r="AH48" i="1"/>
  <c r="AH56" i="1"/>
  <c r="AH80" i="1"/>
  <c r="AH82" i="1"/>
  <c r="AH89" i="1"/>
  <c r="E51" i="1" l="1"/>
  <c r="K51" i="1" s="1"/>
  <c r="AJ6" i="1"/>
  <c r="Q6" i="1" s="1"/>
  <c r="AH6" i="1" s="1"/>
  <c r="AJ7" i="1"/>
  <c r="Q7" i="1" s="1"/>
  <c r="AH7" i="1" s="1"/>
  <c r="AJ8" i="1"/>
  <c r="Q8" i="1" s="1"/>
  <c r="AJ9" i="1"/>
  <c r="Q9" i="1" s="1"/>
  <c r="R9" i="1" s="1"/>
  <c r="AH9" i="1" s="1"/>
  <c r="AJ10" i="1"/>
  <c r="Q10" i="1" s="1"/>
  <c r="R10" i="1" s="1"/>
  <c r="AH10" i="1" s="1"/>
  <c r="AJ11" i="1"/>
  <c r="Q11" i="1" s="1"/>
  <c r="R11" i="1" s="1"/>
  <c r="AH11" i="1" s="1"/>
  <c r="AJ12" i="1"/>
  <c r="AJ13" i="1"/>
  <c r="AJ14" i="1"/>
  <c r="AJ15" i="1"/>
  <c r="Q15" i="1" s="1"/>
  <c r="R15" i="1" s="1"/>
  <c r="AH15" i="1" s="1"/>
  <c r="AJ16" i="1"/>
  <c r="Q16" i="1" s="1"/>
  <c r="R16" i="1" s="1"/>
  <c r="AH16" i="1" s="1"/>
  <c r="AJ17" i="1"/>
  <c r="AJ18" i="1"/>
  <c r="Q18" i="1" s="1"/>
  <c r="R18" i="1" s="1"/>
  <c r="AH18" i="1" s="1"/>
  <c r="AJ19" i="1"/>
  <c r="AJ20" i="1"/>
  <c r="Q20" i="1" s="1"/>
  <c r="R20" i="1" s="1"/>
  <c r="AH20" i="1" s="1"/>
  <c r="AJ21" i="1"/>
  <c r="Q21" i="1" s="1"/>
  <c r="R21" i="1" s="1"/>
  <c r="AH21" i="1" s="1"/>
  <c r="AJ22" i="1"/>
  <c r="Q22" i="1" s="1"/>
  <c r="R22" i="1" s="1"/>
  <c r="AH22" i="1" s="1"/>
  <c r="AJ23" i="1"/>
  <c r="Q23" i="1" s="1"/>
  <c r="R23" i="1" s="1"/>
  <c r="AH23" i="1" s="1"/>
  <c r="AJ24" i="1"/>
  <c r="Q24" i="1" s="1"/>
  <c r="R24" i="1" s="1"/>
  <c r="AH24" i="1" s="1"/>
  <c r="AJ25" i="1"/>
  <c r="Q25" i="1" s="1"/>
  <c r="R25" i="1" s="1"/>
  <c r="AH25" i="1" s="1"/>
  <c r="AJ26" i="1"/>
  <c r="Q26" i="1" s="1"/>
  <c r="R26" i="1" s="1"/>
  <c r="AH26" i="1" s="1"/>
  <c r="AJ27" i="1"/>
  <c r="Q27" i="1" s="1"/>
  <c r="R27" i="1" s="1"/>
  <c r="AH27" i="1" s="1"/>
  <c r="AJ28" i="1"/>
  <c r="AJ29" i="1"/>
  <c r="Q29" i="1" s="1"/>
  <c r="AH29" i="1" s="1"/>
  <c r="AJ30" i="1"/>
  <c r="Q30" i="1" s="1"/>
  <c r="R30" i="1" s="1"/>
  <c r="AH30" i="1" s="1"/>
  <c r="AJ31" i="1"/>
  <c r="Q31" i="1" s="1"/>
  <c r="R31" i="1" s="1"/>
  <c r="AH31" i="1" s="1"/>
  <c r="AJ32" i="1"/>
  <c r="Q32" i="1" s="1"/>
  <c r="AH32" i="1" s="1"/>
  <c r="AJ33" i="1"/>
  <c r="Q33" i="1" s="1"/>
  <c r="AH33" i="1" s="1"/>
  <c r="AJ34" i="1"/>
  <c r="Q34" i="1" s="1"/>
  <c r="R34" i="1" s="1"/>
  <c r="AH34" i="1" s="1"/>
  <c r="AJ35" i="1"/>
  <c r="AJ36" i="1"/>
  <c r="Q36" i="1" s="1"/>
  <c r="AH36" i="1" s="1"/>
  <c r="AJ37" i="1"/>
  <c r="Q37" i="1" s="1"/>
  <c r="AH37" i="1" s="1"/>
  <c r="AJ38" i="1"/>
  <c r="Q38" i="1" s="1"/>
  <c r="AH38" i="1" s="1"/>
  <c r="AJ39" i="1"/>
  <c r="Q39" i="1" s="1"/>
  <c r="R39" i="1" s="1"/>
  <c r="AH39" i="1" s="1"/>
  <c r="AJ40" i="1"/>
  <c r="Q40" i="1" s="1"/>
  <c r="R40" i="1" s="1"/>
  <c r="AH40" i="1" s="1"/>
  <c r="AJ41" i="1"/>
  <c r="Q41" i="1" s="1"/>
  <c r="R41" i="1" s="1"/>
  <c r="AH41" i="1" s="1"/>
  <c r="AJ42" i="1"/>
  <c r="Q42" i="1" s="1"/>
  <c r="R42" i="1" s="1"/>
  <c r="AH42" i="1" s="1"/>
  <c r="AJ43" i="1"/>
  <c r="Q43" i="1" s="1"/>
  <c r="R43" i="1" s="1"/>
  <c r="AH43" i="1" s="1"/>
  <c r="AJ44" i="1"/>
  <c r="Q44" i="1" s="1"/>
  <c r="AH44" i="1" s="1"/>
  <c r="AJ45" i="1"/>
  <c r="Q45" i="1" s="1"/>
  <c r="AH45" i="1" s="1"/>
  <c r="AJ46" i="1"/>
  <c r="Q46" i="1" s="1"/>
  <c r="R46" i="1" s="1"/>
  <c r="AH46" i="1" s="1"/>
  <c r="AJ47" i="1"/>
  <c r="Q47" i="1" s="1"/>
  <c r="R47" i="1" s="1"/>
  <c r="AH47" i="1" s="1"/>
  <c r="AJ48" i="1"/>
  <c r="AJ49" i="1"/>
  <c r="Q49" i="1" s="1"/>
  <c r="R49" i="1" s="1"/>
  <c r="AH49" i="1" s="1"/>
  <c r="AJ50" i="1"/>
  <c r="Q50" i="1" s="1"/>
  <c r="R50" i="1" s="1"/>
  <c r="AH50" i="1" s="1"/>
  <c r="AJ51" i="1"/>
  <c r="AJ52" i="1"/>
  <c r="AJ53" i="1"/>
  <c r="AJ54" i="1"/>
  <c r="Q54" i="1" s="1"/>
  <c r="R54" i="1" s="1"/>
  <c r="AH54" i="1" s="1"/>
  <c r="AJ55" i="1"/>
  <c r="Q55" i="1" s="1"/>
  <c r="R55" i="1" s="1"/>
  <c r="AH55" i="1" s="1"/>
  <c r="AJ56" i="1"/>
  <c r="AJ57" i="1"/>
  <c r="Q57" i="1" s="1"/>
  <c r="AH57" i="1" s="1"/>
  <c r="AJ58" i="1"/>
  <c r="Q58" i="1" s="1"/>
  <c r="AH58" i="1" s="1"/>
  <c r="AJ59" i="1"/>
  <c r="Q59" i="1" s="1"/>
  <c r="R59" i="1" s="1"/>
  <c r="AH59" i="1" s="1"/>
  <c r="AJ60" i="1"/>
  <c r="AJ61" i="1"/>
  <c r="Q61" i="1" s="1"/>
  <c r="R61" i="1" s="1"/>
  <c r="AH61" i="1" s="1"/>
  <c r="AJ62" i="1"/>
  <c r="Q62" i="1" s="1"/>
  <c r="AH62" i="1" s="1"/>
  <c r="AJ63" i="1"/>
  <c r="Q63" i="1" s="1"/>
  <c r="R63" i="1" s="1"/>
  <c r="AH63" i="1" s="1"/>
  <c r="AJ64" i="1"/>
  <c r="AJ65" i="1"/>
  <c r="Q65" i="1" s="1"/>
  <c r="R65" i="1" s="1"/>
  <c r="AH65" i="1" s="1"/>
  <c r="AJ66" i="1"/>
  <c r="Q66" i="1" s="1"/>
  <c r="R66" i="1" s="1"/>
  <c r="AH66" i="1" s="1"/>
  <c r="AJ67" i="1"/>
  <c r="AJ68" i="1"/>
  <c r="AJ69" i="1"/>
  <c r="Q69" i="1" s="1"/>
  <c r="R69" i="1" s="1"/>
  <c r="AH69" i="1" s="1"/>
  <c r="AJ70" i="1"/>
  <c r="AJ71" i="1"/>
  <c r="AJ72" i="1"/>
  <c r="AJ73" i="1"/>
  <c r="AJ74" i="1"/>
  <c r="Q74" i="1" s="1"/>
  <c r="R74" i="1" s="1"/>
  <c r="AH74" i="1" s="1"/>
  <c r="AJ75" i="1"/>
  <c r="Q75" i="1" s="1"/>
  <c r="R75" i="1" s="1"/>
  <c r="AH75" i="1" s="1"/>
  <c r="AJ76" i="1"/>
  <c r="AJ77" i="1"/>
  <c r="AJ78" i="1"/>
  <c r="Q78" i="1" s="1"/>
  <c r="AH78" i="1" s="1"/>
  <c r="AJ79" i="1"/>
  <c r="Q79" i="1" s="1"/>
  <c r="R79" i="1" s="1"/>
  <c r="AH79" i="1" s="1"/>
  <c r="AJ80" i="1"/>
  <c r="AJ81" i="1"/>
  <c r="AJ82" i="1"/>
  <c r="AJ83" i="1"/>
  <c r="AJ84" i="1"/>
  <c r="AJ85" i="1"/>
  <c r="Q85" i="1" s="1"/>
  <c r="R85" i="1" s="1"/>
  <c r="AH85" i="1" s="1"/>
  <c r="AJ86" i="1"/>
  <c r="Q86" i="1" s="1"/>
  <c r="R86" i="1" s="1"/>
  <c r="AH86" i="1" s="1"/>
  <c r="AJ87" i="1"/>
  <c r="AJ88" i="1"/>
  <c r="AJ89" i="1"/>
  <c r="AJ90" i="1"/>
  <c r="Q90" i="1" s="1"/>
  <c r="R90" i="1" s="1"/>
  <c r="AH90" i="1" s="1"/>
  <c r="AJ91" i="1"/>
  <c r="Q91" i="1" s="1"/>
  <c r="AH91" i="1" s="1"/>
  <c r="AJ92" i="1"/>
  <c r="Q92" i="1" s="1"/>
  <c r="R92" i="1" s="1"/>
  <c r="AH92" i="1" s="1"/>
  <c r="AJ93" i="1"/>
  <c r="Q93" i="1" s="1"/>
  <c r="AH93" i="1" s="1"/>
  <c r="AJ94" i="1"/>
  <c r="Q94" i="1" s="1"/>
  <c r="AH94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U61" i="1" s="1"/>
  <c r="P62" i="1"/>
  <c r="P63" i="1"/>
  <c r="P64" i="1"/>
  <c r="P65" i="1"/>
  <c r="U65" i="1" s="1"/>
  <c r="P66" i="1"/>
  <c r="P67" i="1"/>
  <c r="P68" i="1"/>
  <c r="P69" i="1"/>
  <c r="U69" i="1" s="1"/>
  <c r="P70" i="1"/>
  <c r="P71" i="1"/>
  <c r="P72" i="1"/>
  <c r="P73" i="1"/>
  <c r="P74" i="1"/>
  <c r="P75" i="1"/>
  <c r="P76" i="1"/>
  <c r="U76" i="1" s="1"/>
  <c r="P77" i="1"/>
  <c r="P78" i="1"/>
  <c r="P79" i="1"/>
  <c r="P80" i="1"/>
  <c r="U80" i="1" s="1"/>
  <c r="P81" i="1"/>
  <c r="P82" i="1"/>
  <c r="P83" i="1"/>
  <c r="P84" i="1"/>
  <c r="U84" i="1" s="1"/>
  <c r="P85" i="1"/>
  <c r="P86" i="1"/>
  <c r="P87" i="1"/>
  <c r="P88" i="1"/>
  <c r="U88" i="1" s="1"/>
  <c r="P89" i="1"/>
  <c r="P90" i="1"/>
  <c r="P91" i="1"/>
  <c r="P92" i="1"/>
  <c r="U92" i="1" s="1"/>
  <c r="P93" i="1"/>
  <c r="P94" i="1"/>
  <c r="P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H8" i="1" l="1"/>
  <c r="V6" i="1"/>
  <c r="U6" i="1"/>
  <c r="V93" i="1"/>
  <c r="U93" i="1"/>
  <c r="V91" i="1"/>
  <c r="U91" i="1"/>
  <c r="V89" i="1"/>
  <c r="U89" i="1"/>
  <c r="V87" i="1"/>
  <c r="V85" i="1"/>
  <c r="U85" i="1"/>
  <c r="V83" i="1"/>
  <c r="V81" i="1"/>
  <c r="U81" i="1"/>
  <c r="V79" i="1"/>
  <c r="U79" i="1"/>
  <c r="V77" i="1"/>
  <c r="U77" i="1"/>
  <c r="V75" i="1"/>
  <c r="U75" i="1"/>
  <c r="V73" i="1"/>
  <c r="U73" i="1"/>
  <c r="V71" i="1"/>
  <c r="U71" i="1"/>
  <c r="V67" i="1"/>
  <c r="U67" i="1"/>
  <c r="V63" i="1"/>
  <c r="U63" i="1"/>
  <c r="V59" i="1"/>
  <c r="U59" i="1"/>
  <c r="V57" i="1"/>
  <c r="U57" i="1"/>
  <c r="V55" i="1"/>
  <c r="U55" i="1"/>
  <c r="V53" i="1"/>
  <c r="U53" i="1"/>
  <c r="V51" i="1"/>
  <c r="U51" i="1"/>
  <c r="V49" i="1"/>
  <c r="U49" i="1"/>
  <c r="V47" i="1"/>
  <c r="U47" i="1"/>
  <c r="V45" i="1"/>
  <c r="U45" i="1"/>
  <c r="V43" i="1"/>
  <c r="U43" i="1"/>
  <c r="V41" i="1"/>
  <c r="U41" i="1"/>
  <c r="V39" i="1"/>
  <c r="U39" i="1"/>
  <c r="V37" i="1"/>
  <c r="U37" i="1"/>
  <c r="V35" i="1"/>
  <c r="U35" i="1"/>
  <c r="V33" i="1"/>
  <c r="U33" i="1"/>
  <c r="V31" i="1"/>
  <c r="U31" i="1"/>
  <c r="V29" i="1"/>
  <c r="U29" i="1"/>
  <c r="V27" i="1"/>
  <c r="U27" i="1"/>
  <c r="V25" i="1"/>
  <c r="U25" i="1"/>
  <c r="V23" i="1"/>
  <c r="U23" i="1"/>
  <c r="V21" i="1"/>
  <c r="U21" i="1"/>
  <c r="V19" i="1"/>
  <c r="U19" i="1"/>
  <c r="V17" i="1"/>
  <c r="U17" i="1"/>
  <c r="V15" i="1"/>
  <c r="U15" i="1"/>
  <c r="V13" i="1"/>
  <c r="U13" i="1"/>
  <c r="V11" i="1"/>
  <c r="U11" i="1"/>
  <c r="V9" i="1"/>
  <c r="U9" i="1"/>
  <c r="V7" i="1"/>
  <c r="U7" i="1"/>
  <c r="V94" i="1"/>
  <c r="U94" i="1"/>
  <c r="V90" i="1"/>
  <c r="U90" i="1"/>
  <c r="V86" i="1"/>
  <c r="U86" i="1"/>
  <c r="V82" i="1"/>
  <c r="U82" i="1"/>
  <c r="V78" i="1"/>
  <c r="U78" i="1"/>
  <c r="V74" i="1"/>
  <c r="U74" i="1"/>
  <c r="V72" i="1"/>
  <c r="V70" i="1"/>
  <c r="U70" i="1"/>
  <c r="V68" i="1"/>
  <c r="V66" i="1"/>
  <c r="U66" i="1"/>
  <c r="V64" i="1"/>
  <c r="V62" i="1"/>
  <c r="U62" i="1"/>
  <c r="V60" i="1"/>
  <c r="V58" i="1"/>
  <c r="U58" i="1"/>
  <c r="V56" i="1"/>
  <c r="U56" i="1"/>
  <c r="V54" i="1"/>
  <c r="U54" i="1"/>
  <c r="V52" i="1"/>
  <c r="U52" i="1"/>
  <c r="V50" i="1"/>
  <c r="U50" i="1"/>
  <c r="V48" i="1"/>
  <c r="U48" i="1"/>
  <c r="V46" i="1"/>
  <c r="U46" i="1"/>
  <c r="V44" i="1"/>
  <c r="U44" i="1"/>
  <c r="V42" i="1"/>
  <c r="U42" i="1"/>
  <c r="V40" i="1"/>
  <c r="U40" i="1"/>
  <c r="V38" i="1"/>
  <c r="U38" i="1"/>
  <c r="V36" i="1"/>
  <c r="U36" i="1"/>
  <c r="V34" i="1"/>
  <c r="U34" i="1"/>
  <c r="V32" i="1"/>
  <c r="U32" i="1"/>
  <c r="V30" i="1"/>
  <c r="U30" i="1"/>
  <c r="V28" i="1"/>
  <c r="U28" i="1"/>
  <c r="V26" i="1"/>
  <c r="U26" i="1"/>
  <c r="V24" i="1"/>
  <c r="U24" i="1"/>
  <c r="V22" i="1"/>
  <c r="U22" i="1"/>
  <c r="V20" i="1"/>
  <c r="U20" i="1"/>
  <c r="V18" i="1"/>
  <c r="U18" i="1"/>
  <c r="V16" i="1"/>
  <c r="U16" i="1"/>
  <c r="V14" i="1"/>
  <c r="U14" i="1"/>
  <c r="V12" i="1"/>
  <c r="U12" i="1"/>
  <c r="V10" i="1"/>
  <c r="U10" i="1"/>
  <c r="V8" i="1"/>
  <c r="U8" i="1"/>
  <c r="Q72" i="1"/>
  <c r="R72" i="1" s="1"/>
  <c r="AH72" i="1" s="1"/>
  <c r="Q68" i="1"/>
  <c r="R68" i="1" s="1"/>
  <c r="AH68" i="1" s="1"/>
  <c r="Q64" i="1"/>
  <c r="R64" i="1" s="1"/>
  <c r="AH64" i="1" s="1"/>
  <c r="Q60" i="1"/>
  <c r="R60" i="1" s="1"/>
  <c r="AH60" i="1" s="1"/>
  <c r="Q52" i="1"/>
  <c r="R52" i="1" s="1"/>
  <c r="AH52" i="1" s="1"/>
  <c r="Q83" i="1"/>
  <c r="AH83" i="1" s="1"/>
  <c r="Q87" i="1"/>
  <c r="R87" i="1" s="1"/>
  <c r="AH87" i="1" s="1"/>
  <c r="K5" i="1"/>
  <c r="V92" i="1"/>
  <c r="V88" i="1"/>
  <c r="V84" i="1"/>
  <c r="V80" i="1"/>
  <c r="V76" i="1"/>
  <c r="V69" i="1"/>
  <c r="V65" i="1"/>
  <c r="V61" i="1"/>
  <c r="P5" i="1"/>
  <c r="U72" i="1" l="1"/>
  <c r="U64" i="1"/>
  <c r="U87" i="1"/>
  <c r="U60" i="1"/>
  <c r="U68" i="1"/>
  <c r="U83" i="1"/>
  <c r="R5" i="1"/>
  <c r="Q5" i="1"/>
  <c r="AH5" i="1"/>
</calcChain>
</file>

<file path=xl/sharedStrings.xml><?xml version="1.0" encoding="utf-8"?>
<sst xmlns="http://schemas.openxmlformats.org/spreadsheetml/2006/main" count="383" uniqueCount="160">
  <si>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</si>
  <si>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</si>
  <si>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</si>
  <si>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</si>
  <si>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</si>
  <si>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</si>
  <si>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</si>
  <si>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</si>
  <si>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</si>
  <si>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</si>
  <si>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</si>
  <si>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</si>
  <si>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</si>
  <si>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</si>
  <si>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</si>
  <si>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</si>
  <si>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</si>
  <si>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</si>
  <si>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</si>
  <si>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</si>
  <si>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</si>
  <si>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</si>
  <si>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</si>
  <si>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</si>
  <si>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03,01,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</si>
  <si>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</si>
  <si>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</si>
  <si>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</si>
  <si>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</si>
  <si>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</si>
  <si>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</si>
  <si>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</si>
  <si>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</si>
  <si>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</si>
  <si>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</si>
  <si>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</si>
  <si>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</si>
  <si>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</si>
  <si>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</si>
  <si>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</si>
  <si>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</si>
  <si>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</si>
  <si>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</si>
  <si>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18,12,24 филиал обнулил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</si>
  <si>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</si>
  <si>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</si>
  <si>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</si>
  <si>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</si>
  <si>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</si>
  <si>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</si>
  <si>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</si>
  <si>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20,12,24 филиала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</si>
  <si>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</si>
  <si>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</si>
  <si>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декабрь / 27,12,24 филиала обнулил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</si>
  <si>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</si>
  <si>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</si>
  <si>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</si>
  <si>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</si>
  <si>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</si>
  <si>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декабрь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</si>
  <si>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</si>
  <si>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</si>
  <si>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</si>
  <si>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ТМА декабрь / 20,12,24 филиала обнулил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</si>
  <si>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</si>
  <si>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</si>
  <si>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</si>
  <si>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</si>
  <si>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11,12,24 филиал обнулил</t>
  </si>
  <si>
    <t xml:space="preserve"> 255  Сосиски Молочные для завтрака ТМ Особый рецепт, п/а МГС, ВЕС, ТМ Стародворье  ПОКОМ</t>
  </si>
  <si>
    <t>13,12,24 филиал обнулил / ТМА декабрь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</si>
  <si>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</si>
  <si>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</si>
  <si>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</si>
  <si>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27,12,24 филиала обнулил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</si>
  <si>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</si>
  <si>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</si>
  <si>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</si>
  <si>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</si>
  <si>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</si>
  <si>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</si>
  <si>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</si>
  <si>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</si>
  <si>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</si>
  <si>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</si>
  <si>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</si>
  <si>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</si>
  <si>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</si>
  <si>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</si>
  <si>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</si>
  <si>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</si>
  <si>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</si>
  <si>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</si>
  <si>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</si>
  <si>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</si>
  <si>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</si>
  <si>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</si>
  <si>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</si>
  <si>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</si>
  <si>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</si>
  <si>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</si>
  <si>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</si>
  <si>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</si>
  <si>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</si>
  <si>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</si>
  <si>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</si>
  <si>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</si>
  <si>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</si>
  <si>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</si>
  <si>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</si>
  <si>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</si>
  <si>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</si>
  <si>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</si>
  <si>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</si>
  <si>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</si>
  <si>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</si>
  <si>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</si>
  <si>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20,12,24 филиала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</si>
  <si>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</si>
  <si>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</si>
  <si>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новинка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</si>
  <si>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</si>
  <si>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</si>
  <si>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 в матрице</t>
  </si>
  <si>
    <t xml:space="preserve"> 435  Колбаса Молочная Стародворская  с молоком в оболочке полиамид 0,4 кг.ТМ Стародворье ПОКОМ</t>
  </si>
  <si>
    <t>06,12,24 филиал обнулил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</si>
  <si>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</si>
  <si>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</si>
  <si>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</si>
  <si>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</si>
  <si>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</si>
  <si>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</si>
  <si>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</si>
  <si>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</si>
  <si>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</si>
  <si>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</si>
  <si>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</si>
  <si>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</si>
  <si>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</si>
  <si>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</si>
  <si>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</si>
  <si>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нужно увеличить продажи!!! / новинка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</si>
  <si>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</si>
  <si>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</si>
  <si>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</si>
  <si>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</si>
  <si>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 / 20,12,24 филиала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</si>
  <si>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</si>
  <si>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</si>
  <si>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</si>
  <si>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нужно увеличить продажи!!!</t>
  </si>
  <si>
    <t>большие остатки</t>
  </si>
  <si>
    <t>слабая реализация</t>
  </si>
  <si>
    <t>конец ТМА, большие остатки</t>
  </si>
  <si>
    <t>ТМА январь</t>
  </si>
  <si>
    <t>нет потребности</t>
  </si>
  <si>
    <t>30,12,24 филиала обнулил</t>
  </si>
  <si>
    <t>заказ</t>
  </si>
  <si>
    <t>06,01,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</si>
</sst>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164" fontId="7" fillId="7" borderId="1" xfId="1" applyNumberFormat="1" applyFont="1" applyFill="1"/>
    <xf numFmtId="164" fontId="1" fillId="0" borderId="1" xfId="1" applyNumberFormat="1" applyFill="1"/>
    <xf numFmtId="164" fontId="8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9" width="7" customWidth="1"/>
    <col min="20" max="20" width="21" customWidth="1"/>
    <col min="21" max="22" width="5" customWidth="1"/>
    <col min="23" max="24" width="6" customWidth="1"/>
    <col min="25" max="25" width="6" style="13" customWidth="1"/>
    <col min="26" max="26" width="6" customWidth="1"/>
    <col min="27" max="27" width="6" style="13" customWidth="1"/>
    <col min="28" max="32" width="6" customWidth="1"/>
    <col min="33" max="33" width="29.85546875" customWidth="1"/>
    <col min="34" max="34" width="7" customWidth="1"/>
    <col min="35" max="35" width="11.85546875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0"/>
      <c r="Z1" s="1"/>
      <c r="AA1" s="10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0"/>
      <c r="Z2" s="1"/>
      <c r="AA2" s="10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158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11" t="s">
        <v>20</v>
      </c>
      <c r="Z3" s="2" t="s">
        <v>20</v>
      </c>
      <c r="AA3" s="11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23</v>
      </c>
      <c r="Q4" s="1"/>
      <c r="R4" s="1" t="s">
        <v>159</v>
      </c>
      <c r="S4" s="1"/>
      <c r="T4" s="1"/>
      <c r="U4" s="1"/>
      <c r="V4" s="1"/>
      <c r="W4" s="1" t="s">
        <v>25</v>
      </c>
      <c r="X4" s="1" t="s">
        <v>26</v>
      </c>
      <c r="Y4" s="10" t="s">
        <v>27</v>
      </c>
      <c r="Z4" s="1" t="s">
        <v>28</v>
      </c>
      <c r="AA4" s="10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47845.712999999996</v>
      </c>
      <c r="F5" s="4">
        <f>SUM(F6:F499)</f>
        <v>25945.655999999999</v>
      </c>
      <c r="G5" s="7"/>
      <c r="H5" s="1"/>
      <c r="I5" s="1"/>
      <c r="J5" s="4">
        <f t="shared" ref="J5:S5" si="0">SUM(J6:J499)</f>
        <v>47839.437000000005</v>
      </c>
      <c r="K5" s="4">
        <f t="shared" si="0"/>
        <v>6.2759999999994207</v>
      </c>
      <c r="L5" s="4">
        <f t="shared" si="0"/>
        <v>0</v>
      </c>
      <c r="M5" s="4">
        <f t="shared" si="0"/>
        <v>0</v>
      </c>
      <c r="N5" s="4">
        <f t="shared" si="0"/>
        <v>21496.359</v>
      </c>
      <c r="O5" s="4">
        <f t="shared" si="0"/>
        <v>5130</v>
      </c>
      <c r="P5" s="4">
        <f t="shared" si="0"/>
        <v>9569.1425999999992</v>
      </c>
      <c r="Q5" s="4">
        <f t="shared" si="0"/>
        <v>23608.351899999998</v>
      </c>
      <c r="R5" s="4">
        <f t="shared" si="0"/>
        <v>19768.334999999999</v>
      </c>
      <c r="S5" s="4">
        <f t="shared" si="0"/>
        <v>1950</v>
      </c>
      <c r="T5" s="1"/>
      <c r="U5" s="1"/>
      <c r="V5" s="1"/>
      <c r="W5" s="4">
        <f t="shared" ref="W5:AF5" si="1">SUM(W6:W499)</f>
        <v>8836.217200000001</v>
      </c>
      <c r="X5" s="4">
        <f t="shared" si="1"/>
        <v>7738.4731999999976</v>
      </c>
      <c r="Y5" s="12">
        <f t="shared" si="1"/>
        <v>7917.7576000000035</v>
      </c>
      <c r="Z5" s="4">
        <f t="shared" si="1"/>
        <v>7532.4587999999985</v>
      </c>
      <c r="AA5" s="12">
        <f t="shared" si="1"/>
        <v>7203.4963999999973</v>
      </c>
      <c r="AB5" s="4">
        <f t="shared" si="1"/>
        <v>7829.6478000000006</v>
      </c>
      <c r="AC5" s="4">
        <f t="shared" si="1"/>
        <v>7370.0273999999999</v>
      </c>
      <c r="AD5" s="4">
        <f t="shared" si="1"/>
        <v>6671.6832000000022</v>
      </c>
      <c r="AE5" s="4">
        <f t="shared" si="1"/>
        <v>7368.2954</v>
      </c>
      <c r="AF5" s="4">
        <f t="shared" si="1"/>
        <v>8138.2165999999979</v>
      </c>
      <c r="AG5" s="1"/>
      <c r="AH5" s="4">
        <f>SUM(AH6:AH499)</f>
        <v>13802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1616.8219999999999</v>
      </c>
      <c r="D6" s="1">
        <v>832.73</v>
      </c>
      <c r="E6" s="1">
        <v>2251.1689999999999</v>
      </c>
      <c r="F6" s="1">
        <v>198.65700000000001</v>
      </c>
      <c r="G6" s="7">
        <v>1</v>
      </c>
      <c r="H6" s="1">
        <v>50</v>
      </c>
      <c r="I6" s="1" t="s">
        <v>37</v>
      </c>
      <c r="J6" s="1">
        <v>2146.5</v>
      </c>
      <c r="K6" s="1">
        <f t="shared" ref="K6:K37" si="2">E6-J6</f>
        <v>104.66899999999987</v>
      </c>
      <c r="L6" s="1"/>
      <c r="M6" s="1"/>
      <c r="N6" s="1">
        <v>1000</v>
      </c>
      <c r="O6" s="1">
        <v>400</v>
      </c>
      <c r="P6" s="1">
        <f>E6/5</f>
        <v>450.23379999999997</v>
      </c>
      <c r="Q6" s="5">
        <f>10*AJ6-O6-N6-F6</f>
        <v>1121.7159999999997</v>
      </c>
      <c r="R6" s="5">
        <f>S6</f>
        <v>200</v>
      </c>
      <c r="S6" s="5">
        <v>200</v>
      </c>
      <c r="T6" s="1" t="s">
        <v>152</v>
      </c>
      <c r="U6" s="1">
        <f>(F6+N6+O6+R6)/P6</f>
        <v>3.9949399623040298</v>
      </c>
      <c r="V6" s="1">
        <f>(F6+N6+O6)/P6</f>
        <v>3.5507263115296985</v>
      </c>
      <c r="W6" s="1">
        <v>386.90039999999999</v>
      </c>
      <c r="X6" s="1">
        <v>273.70839999999998</v>
      </c>
      <c r="Y6" s="10">
        <v>294.22519999999997</v>
      </c>
      <c r="Z6" s="1">
        <v>277.60140000000001</v>
      </c>
      <c r="AA6" s="10">
        <v>249.8494</v>
      </c>
      <c r="AB6" s="1">
        <v>239.52719999999999</v>
      </c>
      <c r="AC6" s="1">
        <v>213.006</v>
      </c>
      <c r="AD6" s="1">
        <v>232.5754</v>
      </c>
      <c r="AE6" s="1">
        <v>272.32920000000001</v>
      </c>
      <c r="AF6" s="1">
        <v>228.83840000000001</v>
      </c>
      <c r="AG6" s="1" t="s">
        <v>38</v>
      </c>
      <c r="AH6" s="1">
        <f>ROUND(R6*G6,0)</f>
        <v>200</v>
      </c>
      <c r="AI6" s="1"/>
      <c r="AJ6" s="10">
        <f>(Y6+AA6)/2</f>
        <v>272.03729999999996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36</v>
      </c>
      <c r="C7" s="1">
        <v>360.46</v>
      </c>
      <c r="D7" s="1">
        <v>44.744999999999997</v>
      </c>
      <c r="E7" s="1">
        <v>415.29</v>
      </c>
      <c r="F7" s="1">
        <v>-10.324999999999999</v>
      </c>
      <c r="G7" s="7">
        <v>1</v>
      </c>
      <c r="H7" s="1">
        <v>45</v>
      </c>
      <c r="I7" s="1" t="s">
        <v>37</v>
      </c>
      <c r="J7" s="1">
        <v>414.85</v>
      </c>
      <c r="K7" s="1">
        <f t="shared" si="2"/>
        <v>0.43999999999999773</v>
      </c>
      <c r="L7" s="1"/>
      <c r="M7" s="1"/>
      <c r="N7" s="1">
        <v>250</v>
      </c>
      <c r="O7" s="1">
        <v>50</v>
      </c>
      <c r="P7" s="1">
        <f t="shared" ref="P7:P70" si="3">E7/5</f>
        <v>83.058000000000007</v>
      </c>
      <c r="Q7" s="5">
        <f t="shared" ref="Q7:Q47" si="4">10*AJ7-O7-N7-F7</f>
        <v>373.75499999999982</v>
      </c>
      <c r="R7" s="5">
        <f t="shared" ref="R7:R8" si="5">S7</f>
        <v>200</v>
      </c>
      <c r="S7" s="5">
        <v>200</v>
      </c>
      <c r="T7" s="1" t="s">
        <v>152</v>
      </c>
      <c r="U7" s="1">
        <f t="shared" ref="U7:U70" si="6">(F7+N7+O7+R7)/P7</f>
        <v>5.8955789929928484</v>
      </c>
      <c r="V7" s="1">
        <f t="shared" ref="V7:V70" si="7">(F7+N7+O7)/P7</f>
        <v>3.4876231067446843</v>
      </c>
      <c r="W7" s="1">
        <v>76.811599999999999</v>
      </c>
      <c r="X7" s="1">
        <v>58.107399999999998</v>
      </c>
      <c r="Y7" s="10">
        <v>63.260599999999997</v>
      </c>
      <c r="Z7" s="1">
        <v>73.6374</v>
      </c>
      <c r="AA7" s="10">
        <v>69.425399999999996</v>
      </c>
      <c r="AB7" s="1">
        <v>62.300199999999997</v>
      </c>
      <c r="AC7" s="1">
        <v>52.056800000000003</v>
      </c>
      <c r="AD7" s="1">
        <v>59.708199999999998</v>
      </c>
      <c r="AE7" s="1">
        <v>68.381600000000006</v>
      </c>
      <c r="AF7" s="1">
        <v>72.180999999999997</v>
      </c>
      <c r="AG7" s="1"/>
      <c r="AH7" s="1">
        <f t="shared" ref="AH7:AH70" si="8">ROUND(R7*G7,0)</f>
        <v>200</v>
      </c>
      <c r="AI7" s="1"/>
      <c r="AJ7" s="10">
        <f t="shared" ref="AJ7:AJ70" si="9">(Y7+AA7)/2</f>
        <v>66.342999999999989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36</v>
      </c>
      <c r="C8" s="1">
        <v>321.81900000000002</v>
      </c>
      <c r="D8" s="1">
        <v>166.88</v>
      </c>
      <c r="E8" s="1">
        <v>478.28500000000003</v>
      </c>
      <c r="F8" s="1">
        <v>7.734</v>
      </c>
      <c r="G8" s="7">
        <v>1</v>
      </c>
      <c r="H8" s="1">
        <v>45</v>
      </c>
      <c r="I8" s="1" t="s">
        <v>37</v>
      </c>
      <c r="J8" s="1">
        <v>535.1</v>
      </c>
      <c r="K8" s="1">
        <f t="shared" si="2"/>
        <v>-56.814999999999998</v>
      </c>
      <c r="L8" s="1"/>
      <c r="M8" s="1"/>
      <c r="N8" s="1">
        <v>250</v>
      </c>
      <c r="O8" s="1">
        <v>80</v>
      </c>
      <c r="P8" s="1">
        <f t="shared" si="3"/>
        <v>95.657000000000011</v>
      </c>
      <c r="Q8" s="5">
        <f t="shared" si="4"/>
        <v>476.15299999999996</v>
      </c>
      <c r="R8" s="5">
        <f t="shared" si="5"/>
        <v>200</v>
      </c>
      <c r="S8" s="5">
        <v>200</v>
      </c>
      <c r="T8" s="1" t="s">
        <v>152</v>
      </c>
      <c r="U8" s="1">
        <f t="shared" si="6"/>
        <v>5.6214809161901362</v>
      </c>
      <c r="V8" s="1">
        <f t="shared" si="7"/>
        <v>3.5306773158263374</v>
      </c>
      <c r="W8" s="1">
        <v>81.264600000000002</v>
      </c>
      <c r="X8" s="1">
        <v>78.577399999999997</v>
      </c>
      <c r="Y8" s="10">
        <v>88.350200000000001</v>
      </c>
      <c r="Z8" s="1">
        <v>79.618200000000002</v>
      </c>
      <c r="AA8" s="10">
        <v>74.427199999999999</v>
      </c>
      <c r="AB8" s="1">
        <v>92.408000000000001</v>
      </c>
      <c r="AC8" s="1">
        <v>81.801599999999993</v>
      </c>
      <c r="AD8" s="1">
        <v>69.240399999999994</v>
      </c>
      <c r="AE8" s="1">
        <v>83.686800000000005</v>
      </c>
      <c r="AF8" s="1">
        <v>105.9914</v>
      </c>
      <c r="AG8" s="1"/>
      <c r="AH8" s="1">
        <f t="shared" si="8"/>
        <v>200</v>
      </c>
      <c r="AI8" s="1"/>
      <c r="AJ8" s="10">
        <f t="shared" si="9"/>
        <v>81.3887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42</v>
      </c>
      <c r="C9" s="1">
        <v>272</v>
      </c>
      <c r="D9" s="1">
        <v>54</v>
      </c>
      <c r="E9" s="1">
        <v>282</v>
      </c>
      <c r="F9" s="1">
        <v>42</v>
      </c>
      <c r="G9" s="7">
        <v>0.45</v>
      </c>
      <c r="H9" s="1">
        <v>45</v>
      </c>
      <c r="I9" s="1" t="s">
        <v>37</v>
      </c>
      <c r="J9" s="1">
        <v>284</v>
      </c>
      <c r="K9" s="1">
        <f t="shared" si="2"/>
        <v>-2</v>
      </c>
      <c r="L9" s="1"/>
      <c r="M9" s="1"/>
      <c r="N9" s="1">
        <v>253.8</v>
      </c>
      <c r="O9" s="1"/>
      <c r="P9" s="1">
        <f t="shared" si="3"/>
        <v>56.4</v>
      </c>
      <c r="Q9" s="5">
        <f t="shared" si="4"/>
        <v>241.2</v>
      </c>
      <c r="R9" s="5">
        <f t="shared" ref="R9:R47" si="10">Q9</f>
        <v>241.2</v>
      </c>
      <c r="S9" s="5"/>
      <c r="T9" s="1"/>
      <c r="U9" s="1">
        <f t="shared" si="6"/>
        <v>9.5212765957446805</v>
      </c>
      <c r="V9" s="1">
        <f t="shared" si="7"/>
        <v>5.2446808510638299</v>
      </c>
      <c r="W9" s="1">
        <v>49.6</v>
      </c>
      <c r="X9" s="1">
        <v>50.6</v>
      </c>
      <c r="Y9" s="10">
        <v>52</v>
      </c>
      <c r="Z9" s="1">
        <v>60</v>
      </c>
      <c r="AA9" s="10">
        <v>55.4</v>
      </c>
      <c r="AB9" s="1">
        <v>51.2</v>
      </c>
      <c r="AC9" s="1">
        <v>50.6</v>
      </c>
      <c r="AD9" s="1">
        <v>50.6</v>
      </c>
      <c r="AE9" s="1">
        <v>57</v>
      </c>
      <c r="AF9" s="1">
        <v>62.4</v>
      </c>
      <c r="AG9" s="1" t="s">
        <v>43</v>
      </c>
      <c r="AH9" s="1">
        <f t="shared" si="8"/>
        <v>109</v>
      </c>
      <c r="AI9" s="1"/>
      <c r="AJ9" s="10">
        <f t="shared" si="9"/>
        <v>53.7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42</v>
      </c>
      <c r="C10" s="1">
        <v>295</v>
      </c>
      <c r="D10" s="1">
        <v>408</v>
      </c>
      <c r="E10" s="1">
        <v>631</v>
      </c>
      <c r="F10" s="1">
        <v>76</v>
      </c>
      <c r="G10" s="7">
        <v>0.45</v>
      </c>
      <c r="H10" s="1">
        <v>45</v>
      </c>
      <c r="I10" s="1" t="s">
        <v>37</v>
      </c>
      <c r="J10" s="1">
        <v>631</v>
      </c>
      <c r="K10" s="1">
        <f t="shared" si="2"/>
        <v>0</v>
      </c>
      <c r="L10" s="1"/>
      <c r="M10" s="1"/>
      <c r="N10" s="1">
        <v>400</v>
      </c>
      <c r="O10" s="1">
        <v>140</v>
      </c>
      <c r="P10" s="1">
        <f t="shared" si="3"/>
        <v>126.2</v>
      </c>
      <c r="Q10" s="5">
        <f t="shared" si="4"/>
        <v>713</v>
      </c>
      <c r="R10" s="5">
        <f t="shared" si="10"/>
        <v>713</v>
      </c>
      <c r="S10" s="5"/>
      <c r="T10" s="1"/>
      <c r="U10" s="1">
        <f t="shared" si="6"/>
        <v>10.530903328050712</v>
      </c>
      <c r="V10" s="1">
        <f t="shared" si="7"/>
        <v>4.8811410459587954</v>
      </c>
      <c r="W10" s="1">
        <v>138.19999999999999</v>
      </c>
      <c r="X10" s="1">
        <v>143.4</v>
      </c>
      <c r="Y10" s="10">
        <v>143.80000000000001</v>
      </c>
      <c r="Z10" s="1">
        <v>127</v>
      </c>
      <c r="AA10" s="10">
        <v>122</v>
      </c>
      <c r="AB10" s="1">
        <v>111.2</v>
      </c>
      <c r="AC10" s="1">
        <v>121.2</v>
      </c>
      <c r="AD10" s="1">
        <v>127.8</v>
      </c>
      <c r="AE10" s="1">
        <v>109.8</v>
      </c>
      <c r="AF10" s="1">
        <v>118.6</v>
      </c>
      <c r="AG10" s="1"/>
      <c r="AH10" s="1">
        <f t="shared" si="8"/>
        <v>321</v>
      </c>
      <c r="AI10" s="1"/>
      <c r="AJ10" s="10">
        <f t="shared" si="9"/>
        <v>132.9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45</v>
      </c>
      <c r="B11" s="1" t="s">
        <v>42</v>
      </c>
      <c r="C11" s="1">
        <v>37</v>
      </c>
      <c r="D11" s="1"/>
      <c r="E11" s="1">
        <v>36</v>
      </c>
      <c r="F11" s="1"/>
      <c r="G11" s="7">
        <v>0.17</v>
      </c>
      <c r="H11" s="1">
        <v>180</v>
      </c>
      <c r="I11" s="1" t="s">
        <v>37</v>
      </c>
      <c r="J11" s="1">
        <v>161</v>
      </c>
      <c r="K11" s="1">
        <f t="shared" si="2"/>
        <v>-125</v>
      </c>
      <c r="L11" s="1"/>
      <c r="M11" s="1"/>
      <c r="N11" s="1">
        <v>121.4</v>
      </c>
      <c r="O11" s="1"/>
      <c r="P11" s="1">
        <f t="shared" si="3"/>
        <v>7.2</v>
      </c>
      <c r="Q11" s="5">
        <f t="shared" si="4"/>
        <v>78.599999999999994</v>
      </c>
      <c r="R11" s="5">
        <f t="shared" si="10"/>
        <v>78.599999999999994</v>
      </c>
      <c r="S11" s="5"/>
      <c r="T11" s="1"/>
      <c r="U11" s="1">
        <f t="shared" si="6"/>
        <v>27.777777777777779</v>
      </c>
      <c r="V11" s="1">
        <f t="shared" si="7"/>
        <v>16.861111111111111</v>
      </c>
      <c r="W11" s="1">
        <v>10.199999999999999</v>
      </c>
      <c r="X11" s="1">
        <v>28.4</v>
      </c>
      <c r="Y11" s="10">
        <v>15.6</v>
      </c>
      <c r="Z11" s="1">
        <v>11.8</v>
      </c>
      <c r="AA11" s="10">
        <v>24.4</v>
      </c>
      <c r="AB11" s="1">
        <v>21.2</v>
      </c>
      <c r="AC11" s="1">
        <v>14.8</v>
      </c>
      <c r="AD11" s="1">
        <v>16.2</v>
      </c>
      <c r="AE11" s="1">
        <v>17.600000000000001</v>
      </c>
      <c r="AF11" s="1">
        <v>28.6</v>
      </c>
      <c r="AG11" s="1"/>
      <c r="AH11" s="1">
        <f t="shared" si="8"/>
        <v>13</v>
      </c>
      <c r="AI11" s="1"/>
      <c r="AJ11" s="10">
        <f t="shared" si="9"/>
        <v>20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46</v>
      </c>
      <c r="B12" s="1" t="s">
        <v>42</v>
      </c>
      <c r="C12" s="1">
        <v>315</v>
      </c>
      <c r="D12" s="1"/>
      <c r="E12" s="1">
        <v>66</v>
      </c>
      <c r="F12" s="1">
        <v>249</v>
      </c>
      <c r="G12" s="7">
        <v>0.3</v>
      </c>
      <c r="H12" s="1">
        <v>40</v>
      </c>
      <c r="I12" s="1" t="s">
        <v>37</v>
      </c>
      <c r="J12" s="1">
        <v>66</v>
      </c>
      <c r="K12" s="1">
        <f t="shared" si="2"/>
        <v>0</v>
      </c>
      <c r="L12" s="1"/>
      <c r="M12" s="1"/>
      <c r="N12" s="1">
        <v>0</v>
      </c>
      <c r="O12" s="1"/>
      <c r="P12" s="1">
        <f t="shared" si="3"/>
        <v>13.2</v>
      </c>
      <c r="Q12" s="5"/>
      <c r="R12" s="5">
        <f t="shared" si="10"/>
        <v>0</v>
      </c>
      <c r="S12" s="5"/>
      <c r="T12" s="1"/>
      <c r="U12" s="1">
        <f t="shared" si="6"/>
        <v>18.863636363636363</v>
      </c>
      <c r="V12" s="1">
        <f t="shared" si="7"/>
        <v>18.863636363636363</v>
      </c>
      <c r="W12" s="1">
        <v>17.2</v>
      </c>
      <c r="X12" s="1">
        <v>20</v>
      </c>
      <c r="Y12" s="10">
        <v>21.4</v>
      </c>
      <c r="Z12" s="1">
        <v>18.399999999999999</v>
      </c>
      <c r="AA12" s="10">
        <v>15.8</v>
      </c>
      <c r="AB12" s="1">
        <v>45</v>
      </c>
      <c r="AC12" s="1">
        <v>34.200000000000003</v>
      </c>
      <c r="AD12" s="1">
        <v>20.2</v>
      </c>
      <c r="AE12" s="1">
        <v>19.2</v>
      </c>
      <c r="AF12" s="1">
        <v>17.399999999999999</v>
      </c>
      <c r="AG12" s="25" t="s">
        <v>151</v>
      </c>
      <c r="AH12" s="1">
        <f t="shared" si="8"/>
        <v>0</v>
      </c>
      <c r="AI12" s="1"/>
      <c r="AJ12" s="10">
        <f t="shared" si="9"/>
        <v>18.600000000000001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48</v>
      </c>
      <c r="B13" s="1" t="s">
        <v>42</v>
      </c>
      <c r="C13" s="1">
        <v>507</v>
      </c>
      <c r="D13" s="1"/>
      <c r="E13" s="1">
        <v>505</v>
      </c>
      <c r="F13" s="1"/>
      <c r="G13" s="7">
        <v>0.17</v>
      </c>
      <c r="H13" s="1">
        <v>180</v>
      </c>
      <c r="I13" s="1" t="s">
        <v>37</v>
      </c>
      <c r="J13" s="1">
        <v>589</v>
      </c>
      <c r="K13" s="1">
        <f t="shared" si="2"/>
        <v>-84</v>
      </c>
      <c r="L13" s="1"/>
      <c r="M13" s="1"/>
      <c r="N13" s="1">
        <v>744.80000000000007</v>
      </c>
      <c r="O13" s="1"/>
      <c r="P13" s="1">
        <f t="shared" si="3"/>
        <v>101</v>
      </c>
      <c r="Q13" s="5"/>
      <c r="R13" s="5">
        <f t="shared" si="10"/>
        <v>0</v>
      </c>
      <c r="S13" s="5"/>
      <c r="T13" s="1"/>
      <c r="U13" s="1">
        <f t="shared" si="6"/>
        <v>7.3742574257425746</v>
      </c>
      <c r="V13" s="1">
        <f t="shared" si="7"/>
        <v>7.3742574257425746</v>
      </c>
      <c r="W13" s="1">
        <v>99.2</v>
      </c>
      <c r="X13" s="1">
        <v>45</v>
      </c>
      <c r="Y13" s="10">
        <v>34</v>
      </c>
      <c r="Z13" s="1">
        <v>30.2</v>
      </c>
      <c r="AA13" s="10">
        <v>48.8</v>
      </c>
      <c r="AB13" s="1">
        <v>35.4</v>
      </c>
      <c r="AC13" s="1">
        <v>21</v>
      </c>
      <c r="AD13" s="1">
        <v>31.2</v>
      </c>
      <c r="AE13" s="1">
        <v>32</v>
      </c>
      <c r="AF13" s="1">
        <v>45.8</v>
      </c>
      <c r="AG13" s="1"/>
      <c r="AH13" s="1">
        <f t="shared" si="8"/>
        <v>0</v>
      </c>
      <c r="AI13" s="1"/>
      <c r="AJ13" s="10">
        <f t="shared" si="9"/>
        <v>41.4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49</v>
      </c>
      <c r="B14" s="1" t="s">
        <v>42</v>
      </c>
      <c r="C14" s="1">
        <v>35</v>
      </c>
      <c r="D14" s="1">
        <v>2</v>
      </c>
      <c r="E14" s="1">
        <v>35</v>
      </c>
      <c r="F14" s="1"/>
      <c r="G14" s="7">
        <v>0.35</v>
      </c>
      <c r="H14" s="1">
        <v>50</v>
      </c>
      <c r="I14" s="1" t="s">
        <v>37</v>
      </c>
      <c r="J14" s="1">
        <v>62</v>
      </c>
      <c r="K14" s="1">
        <f t="shared" si="2"/>
        <v>-27</v>
      </c>
      <c r="L14" s="1"/>
      <c r="M14" s="1"/>
      <c r="N14" s="1">
        <v>41</v>
      </c>
      <c r="O14" s="1"/>
      <c r="P14" s="1">
        <f t="shared" si="3"/>
        <v>7</v>
      </c>
      <c r="Q14" s="5"/>
      <c r="R14" s="5">
        <f t="shared" si="10"/>
        <v>0</v>
      </c>
      <c r="S14" s="5"/>
      <c r="T14" s="1"/>
      <c r="U14" s="1">
        <f t="shared" si="6"/>
        <v>5.8571428571428568</v>
      </c>
      <c r="V14" s="1">
        <f t="shared" si="7"/>
        <v>5.8571428571428568</v>
      </c>
      <c r="W14" s="1">
        <v>4.2</v>
      </c>
      <c r="X14" s="1">
        <v>1.8</v>
      </c>
      <c r="Y14" s="10">
        <v>2.6</v>
      </c>
      <c r="Z14" s="1">
        <v>3.2</v>
      </c>
      <c r="AA14" s="10">
        <v>4.4000000000000004</v>
      </c>
      <c r="AB14" s="1">
        <v>3.4</v>
      </c>
      <c r="AC14" s="1">
        <v>3</v>
      </c>
      <c r="AD14" s="1">
        <v>5</v>
      </c>
      <c r="AE14" s="1">
        <v>6.4</v>
      </c>
      <c r="AF14" s="1">
        <v>11</v>
      </c>
      <c r="AG14" s="1"/>
      <c r="AH14" s="1">
        <f t="shared" si="8"/>
        <v>0</v>
      </c>
      <c r="AI14" s="1"/>
      <c r="AJ14" s="10">
        <f t="shared" si="9"/>
        <v>3.5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42</v>
      </c>
      <c r="C15" s="1"/>
      <c r="D15" s="1">
        <v>102</v>
      </c>
      <c r="E15" s="1">
        <v>27</v>
      </c>
      <c r="F15" s="1">
        <v>75</v>
      </c>
      <c r="G15" s="7">
        <v>0.35</v>
      </c>
      <c r="H15" s="1">
        <v>50</v>
      </c>
      <c r="I15" s="1" t="s">
        <v>37</v>
      </c>
      <c r="J15" s="1">
        <v>27</v>
      </c>
      <c r="K15" s="1">
        <f t="shared" si="2"/>
        <v>0</v>
      </c>
      <c r="L15" s="1"/>
      <c r="M15" s="1"/>
      <c r="N15" s="1">
        <v>0</v>
      </c>
      <c r="O15" s="1"/>
      <c r="P15" s="1">
        <f t="shared" si="3"/>
        <v>5.4</v>
      </c>
      <c r="Q15" s="5">
        <f t="shared" si="4"/>
        <v>56</v>
      </c>
      <c r="R15" s="5">
        <f t="shared" si="10"/>
        <v>56</v>
      </c>
      <c r="S15" s="5"/>
      <c r="T15" s="1"/>
      <c r="U15" s="1">
        <f t="shared" si="6"/>
        <v>24.259259259259256</v>
      </c>
      <c r="V15" s="1">
        <f t="shared" si="7"/>
        <v>13.888888888888888</v>
      </c>
      <c r="W15" s="1">
        <v>-0.4</v>
      </c>
      <c r="X15" s="1">
        <v>18.399999999999999</v>
      </c>
      <c r="Y15" s="10">
        <v>20.399999999999999</v>
      </c>
      <c r="Z15" s="1">
        <v>5.8</v>
      </c>
      <c r="AA15" s="10">
        <v>5.8</v>
      </c>
      <c r="AB15" s="1">
        <v>6</v>
      </c>
      <c r="AC15" s="1">
        <v>6.8</v>
      </c>
      <c r="AD15" s="1">
        <v>15</v>
      </c>
      <c r="AE15" s="1">
        <v>16.600000000000001</v>
      </c>
      <c r="AF15" s="1">
        <v>14.8</v>
      </c>
      <c r="AG15" s="1" t="s">
        <v>51</v>
      </c>
      <c r="AH15" s="1">
        <f t="shared" si="8"/>
        <v>20</v>
      </c>
      <c r="AI15" s="1"/>
      <c r="AJ15" s="10">
        <f t="shared" si="9"/>
        <v>13.1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52</v>
      </c>
      <c r="B16" s="1" t="s">
        <v>36</v>
      </c>
      <c r="C16" s="1">
        <v>1677.2049999999999</v>
      </c>
      <c r="D16" s="1"/>
      <c r="E16" s="1">
        <v>795.173</v>
      </c>
      <c r="F16" s="1">
        <v>882.03200000000004</v>
      </c>
      <c r="G16" s="7">
        <v>1</v>
      </c>
      <c r="H16" s="1">
        <v>55</v>
      </c>
      <c r="I16" s="1" t="s">
        <v>37</v>
      </c>
      <c r="J16" s="1">
        <v>769.28499999999997</v>
      </c>
      <c r="K16" s="1">
        <f t="shared" si="2"/>
        <v>25.888000000000034</v>
      </c>
      <c r="L16" s="1"/>
      <c r="M16" s="1"/>
      <c r="N16" s="1">
        <v>0</v>
      </c>
      <c r="O16" s="1">
        <v>150</v>
      </c>
      <c r="P16" s="1">
        <f t="shared" si="3"/>
        <v>159.03460000000001</v>
      </c>
      <c r="Q16" s="5">
        <f t="shared" si="4"/>
        <v>55.935000000000059</v>
      </c>
      <c r="R16" s="5">
        <f t="shared" si="10"/>
        <v>55.935000000000059</v>
      </c>
      <c r="S16" s="5"/>
      <c r="T16" s="1"/>
      <c r="U16" s="1">
        <f t="shared" si="6"/>
        <v>6.8410710625235014</v>
      </c>
      <c r="V16" s="1">
        <f t="shared" si="7"/>
        <v>6.4893551466158943</v>
      </c>
      <c r="W16" s="1">
        <v>136.0556</v>
      </c>
      <c r="X16" s="1">
        <v>110.7572</v>
      </c>
      <c r="Y16" s="10">
        <v>118.4174</v>
      </c>
      <c r="Z16" s="1">
        <v>109.5206</v>
      </c>
      <c r="AA16" s="10">
        <v>99.176000000000002</v>
      </c>
      <c r="AB16" s="1">
        <v>136.15639999999999</v>
      </c>
      <c r="AC16" s="1">
        <v>138.73500000000001</v>
      </c>
      <c r="AD16" s="1">
        <v>157.1044</v>
      </c>
      <c r="AE16" s="1">
        <v>173.14439999999999</v>
      </c>
      <c r="AF16" s="1">
        <v>178.73920000000001</v>
      </c>
      <c r="AG16" s="22" t="s">
        <v>47</v>
      </c>
      <c r="AH16" s="1">
        <f t="shared" si="8"/>
        <v>56</v>
      </c>
      <c r="AI16" s="1"/>
      <c r="AJ16" s="10">
        <f t="shared" si="9"/>
        <v>108.7967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36</v>
      </c>
      <c r="C17" s="1">
        <v>2700.22</v>
      </c>
      <c r="D17" s="1">
        <v>4907.8609999999999</v>
      </c>
      <c r="E17" s="1">
        <v>3338.453</v>
      </c>
      <c r="F17" s="1">
        <v>4269.6279999999997</v>
      </c>
      <c r="G17" s="7">
        <v>1</v>
      </c>
      <c r="H17" s="1">
        <v>50</v>
      </c>
      <c r="I17" s="1" t="s">
        <v>37</v>
      </c>
      <c r="J17" s="1">
        <v>3349.4</v>
      </c>
      <c r="K17" s="1">
        <f t="shared" si="2"/>
        <v>-10.947000000000116</v>
      </c>
      <c r="L17" s="1"/>
      <c r="M17" s="1"/>
      <c r="N17" s="1">
        <v>0</v>
      </c>
      <c r="O17" s="1">
        <v>400</v>
      </c>
      <c r="P17" s="1">
        <f t="shared" si="3"/>
        <v>667.69060000000002</v>
      </c>
      <c r="Q17" s="5"/>
      <c r="R17" s="5">
        <f t="shared" si="10"/>
        <v>0</v>
      </c>
      <c r="S17" s="5"/>
      <c r="T17" s="1"/>
      <c r="U17" s="1">
        <f t="shared" si="6"/>
        <v>6.993700375593126</v>
      </c>
      <c r="V17" s="1">
        <f t="shared" si="7"/>
        <v>6.993700375593126</v>
      </c>
      <c r="W17" s="1">
        <v>587.64920000000006</v>
      </c>
      <c r="X17" s="1">
        <v>470.44880000000001</v>
      </c>
      <c r="Y17" s="10">
        <v>480.50159999999988</v>
      </c>
      <c r="Z17" s="1">
        <v>426.56880000000001</v>
      </c>
      <c r="AA17" s="10">
        <v>413.7518</v>
      </c>
      <c r="AB17" s="1">
        <v>474.96859999999998</v>
      </c>
      <c r="AC17" s="1">
        <v>416.77499999999998</v>
      </c>
      <c r="AD17" s="1">
        <v>301.81020000000001</v>
      </c>
      <c r="AE17" s="1">
        <v>356.38339999999999</v>
      </c>
      <c r="AF17" s="1">
        <v>423.6268</v>
      </c>
      <c r="AG17" s="1" t="s">
        <v>54</v>
      </c>
      <c r="AH17" s="1">
        <f t="shared" si="8"/>
        <v>0</v>
      </c>
      <c r="AI17" s="1"/>
      <c r="AJ17" s="10">
        <f t="shared" si="9"/>
        <v>447.12669999999991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55</v>
      </c>
      <c r="B18" s="1" t="s">
        <v>36</v>
      </c>
      <c r="C18" s="1"/>
      <c r="D18" s="1">
        <v>317.67</v>
      </c>
      <c r="E18" s="1">
        <v>197.20400000000001</v>
      </c>
      <c r="F18" s="1">
        <v>120.46599999999999</v>
      </c>
      <c r="G18" s="7">
        <v>1</v>
      </c>
      <c r="H18" s="1">
        <v>60</v>
      </c>
      <c r="I18" s="1" t="s">
        <v>37</v>
      </c>
      <c r="J18" s="1">
        <v>202.84</v>
      </c>
      <c r="K18" s="1">
        <f t="shared" si="2"/>
        <v>-5.6359999999999957</v>
      </c>
      <c r="L18" s="1"/>
      <c r="M18" s="1"/>
      <c r="N18" s="1">
        <v>0</v>
      </c>
      <c r="O18" s="1"/>
      <c r="P18" s="1">
        <f t="shared" si="3"/>
        <v>39.440800000000003</v>
      </c>
      <c r="Q18" s="5">
        <f t="shared" si="4"/>
        <v>126.17400000000002</v>
      </c>
      <c r="R18" s="5">
        <f t="shared" si="10"/>
        <v>126.17400000000002</v>
      </c>
      <c r="S18" s="5"/>
      <c r="T18" s="1"/>
      <c r="U18" s="1">
        <f t="shared" si="6"/>
        <v>6.2534228514634593</v>
      </c>
      <c r="V18" s="1">
        <f t="shared" si="7"/>
        <v>3.0543498103486741</v>
      </c>
      <c r="W18" s="1">
        <v>12.014200000000001</v>
      </c>
      <c r="X18" s="1">
        <v>26.563800000000001</v>
      </c>
      <c r="Y18" s="10">
        <v>32.207999999999998</v>
      </c>
      <c r="Z18" s="1">
        <v>23.665800000000001</v>
      </c>
      <c r="AA18" s="10">
        <v>17.12</v>
      </c>
      <c r="AB18" s="1">
        <v>22.2972</v>
      </c>
      <c r="AC18" s="1">
        <v>27.5672</v>
      </c>
      <c r="AD18" s="1">
        <v>8.0109999999999992</v>
      </c>
      <c r="AE18" s="1">
        <v>9.4543999999999997</v>
      </c>
      <c r="AF18" s="1">
        <v>18.557400000000001</v>
      </c>
      <c r="AG18" s="1"/>
      <c r="AH18" s="1">
        <f t="shared" si="8"/>
        <v>126</v>
      </c>
      <c r="AI18" s="1"/>
      <c r="AJ18" s="10">
        <f t="shared" si="9"/>
        <v>24.664000000000001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36</v>
      </c>
      <c r="C19" s="1">
        <v>301.10599999999999</v>
      </c>
      <c r="D19" s="1">
        <v>1479.0229999999999</v>
      </c>
      <c r="E19" s="1">
        <v>983.36800000000005</v>
      </c>
      <c r="F19" s="1">
        <v>796.76099999999997</v>
      </c>
      <c r="G19" s="7">
        <v>1</v>
      </c>
      <c r="H19" s="1">
        <v>60</v>
      </c>
      <c r="I19" s="1" t="s">
        <v>37</v>
      </c>
      <c r="J19" s="1">
        <v>982.8</v>
      </c>
      <c r="K19" s="1">
        <f t="shared" si="2"/>
        <v>0.56800000000009732</v>
      </c>
      <c r="L19" s="1"/>
      <c r="M19" s="1"/>
      <c r="N19" s="1">
        <v>0</v>
      </c>
      <c r="O19" s="1">
        <v>200</v>
      </c>
      <c r="P19" s="1">
        <f t="shared" si="3"/>
        <v>196.67360000000002</v>
      </c>
      <c r="Q19" s="5"/>
      <c r="R19" s="5">
        <f t="shared" si="10"/>
        <v>0</v>
      </c>
      <c r="S19" s="5"/>
      <c r="T19" s="1"/>
      <c r="U19" s="1">
        <f t="shared" si="6"/>
        <v>5.0680975992710762</v>
      </c>
      <c r="V19" s="1">
        <f t="shared" si="7"/>
        <v>5.0680975992710762</v>
      </c>
      <c r="W19" s="1">
        <v>173.5856</v>
      </c>
      <c r="X19" s="1">
        <v>156.90819999999999</v>
      </c>
      <c r="Y19" s="10">
        <v>116.5074</v>
      </c>
      <c r="Z19" s="1">
        <v>36.305</v>
      </c>
      <c r="AA19" s="10">
        <v>9.2784000000000013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57</v>
      </c>
      <c r="AH19" s="1">
        <f t="shared" si="8"/>
        <v>0</v>
      </c>
      <c r="AI19" s="1"/>
      <c r="AJ19" s="10">
        <f t="shared" si="9"/>
        <v>62.892900000000004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58</v>
      </c>
      <c r="B20" s="1" t="s">
        <v>36</v>
      </c>
      <c r="C20" s="1">
        <v>204.005</v>
      </c>
      <c r="D20" s="1">
        <v>42.168999999999997</v>
      </c>
      <c r="E20" s="1">
        <v>187.78399999999999</v>
      </c>
      <c r="F20" s="1">
        <v>58.39</v>
      </c>
      <c r="G20" s="7">
        <v>1</v>
      </c>
      <c r="H20" s="1">
        <v>60</v>
      </c>
      <c r="I20" s="1" t="s">
        <v>37</v>
      </c>
      <c r="J20" s="1">
        <v>180.72</v>
      </c>
      <c r="K20" s="1">
        <f t="shared" si="2"/>
        <v>7.063999999999993</v>
      </c>
      <c r="L20" s="1"/>
      <c r="M20" s="1"/>
      <c r="N20" s="1">
        <v>261.79019999999991</v>
      </c>
      <c r="O20" s="1"/>
      <c r="P20" s="1">
        <f t="shared" si="3"/>
        <v>37.556799999999996</v>
      </c>
      <c r="Q20" s="5">
        <f t="shared" si="4"/>
        <v>31.795800000000085</v>
      </c>
      <c r="R20" s="5">
        <f t="shared" si="10"/>
        <v>31.795800000000085</v>
      </c>
      <c r="S20" s="5"/>
      <c r="T20" s="1"/>
      <c r="U20" s="1">
        <f t="shared" si="6"/>
        <v>9.3718314659395912</v>
      </c>
      <c r="V20" s="1">
        <f t="shared" si="7"/>
        <v>8.5252257913347229</v>
      </c>
      <c r="W20" s="1">
        <v>33.360599999999998</v>
      </c>
      <c r="X20" s="1">
        <v>35.316600000000001</v>
      </c>
      <c r="Y20" s="10">
        <v>36.520600000000002</v>
      </c>
      <c r="Z20" s="1">
        <v>36.531599999999997</v>
      </c>
      <c r="AA20" s="10">
        <v>33.874600000000001</v>
      </c>
      <c r="AB20" s="1">
        <v>32.051400000000001</v>
      </c>
      <c r="AC20" s="1">
        <v>33.732199999999999</v>
      </c>
      <c r="AD20" s="1">
        <v>34.489199999999997</v>
      </c>
      <c r="AE20" s="1">
        <v>33.9664</v>
      </c>
      <c r="AF20" s="1">
        <v>43.695800000000013</v>
      </c>
      <c r="AG20" s="1"/>
      <c r="AH20" s="1">
        <f t="shared" si="8"/>
        <v>32</v>
      </c>
      <c r="AI20" s="1"/>
      <c r="AJ20" s="10">
        <f t="shared" si="9"/>
        <v>35.197600000000001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59</v>
      </c>
      <c r="B21" s="1" t="s">
        <v>36</v>
      </c>
      <c r="C21" s="1">
        <v>2957.0320000000002</v>
      </c>
      <c r="D21" s="1">
        <v>1004.06</v>
      </c>
      <c r="E21" s="1">
        <v>2322.3009999999999</v>
      </c>
      <c r="F21" s="1">
        <v>1638.7909999999999</v>
      </c>
      <c r="G21" s="7">
        <v>1</v>
      </c>
      <c r="H21" s="1">
        <v>60</v>
      </c>
      <c r="I21" s="1" t="s">
        <v>37</v>
      </c>
      <c r="J21" s="1">
        <v>2219.895</v>
      </c>
      <c r="K21" s="1">
        <f t="shared" si="2"/>
        <v>102.40599999999995</v>
      </c>
      <c r="L21" s="1"/>
      <c r="M21" s="1"/>
      <c r="N21" s="1">
        <v>1000</v>
      </c>
      <c r="O21" s="1"/>
      <c r="P21" s="1">
        <f t="shared" si="3"/>
        <v>464.46019999999999</v>
      </c>
      <c r="Q21" s="5">
        <f t="shared" si="4"/>
        <v>155.71700000000033</v>
      </c>
      <c r="R21" s="5">
        <f t="shared" si="10"/>
        <v>155.71700000000033</v>
      </c>
      <c r="S21" s="5"/>
      <c r="T21" s="1"/>
      <c r="U21" s="1">
        <f t="shared" si="6"/>
        <v>6.0166791471045329</v>
      </c>
      <c r="V21" s="1">
        <f t="shared" si="7"/>
        <v>5.681414683109554</v>
      </c>
      <c r="W21" s="1">
        <v>394.5138</v>
      </c>
      <c r="X21" s="1">
        <v>269.9982</v>
      </c>
      <c r="Y21" s="10">
        <v>283.63240000000002</v>
      </c>
      <c r="Z21" s="1">
        <v>293.0684</v>
      </c>
      <c r="AA21" s="10">
        <v>275.26920000000001</v>
      </c>
      <c r="AB21" s="1">
        <v>247.0402</v>
      </c>
      <c r="AC21" s="1">
        <v>234.97219999999999</v>
      </c>
      <c r="AD21" s="1">
        <v>206.08260000000001</v>
      </c>
      <c r="AE21" s="1">
        <v>229.547</v>
      </c>
      <c r="AF21" s="1">
        <v>224.34479999999999</v>
      </c>
      <c r="AG21" s="1" t="s">
        <v>60</v>
      </c>
      <c r="AH21" s="1">
        <f t="shared" si="8"/>
        <v>156</v>
      </c>
      <c r="AI21" s="1"/>
      <c r="AJ21" s="10">
        <f t="shared" si="9"/>
        <v>279.45080000000002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61</v>
      </c>
      <c r="B22" s="1" t="s">
        <v>36</v>
      </c>
      <c r="C22" s="1">
        <v>383.57100000000003</v>
      </c>
      <c r="D22" s="1">
        <v>110.8</v>
      </c>
      <c r="E22" s="1">
        <v>407.22699999999998</v>
      </c>
      <c r="F22" s="1">
        <v>87.144000000000005</v>
      </c>
      <c r="G22" s="7">
        <v>1</v>
      </c>
      <c r="H22" s="1">
        <v>60</v>
      </c>
      <c r="I22" s="1" t="s">
        <v>37</v>
      </c>
      <c r="J22" s="1">
        <v>387.45</v>
      </c>
      <c r="K22" s="1">
        <f t="shared" si="2"/>
        <v>19.776999999999987</v>
      </c>
      <c r="L22" s="1"/>
      <c r="M22" s="1"/>
      <c r="N22" s="1">
        <v>300</v>
      </c>
      <c r="O22" s="1"/>
      <c r="P22" s="1">
        <f t="shared" si="3"/>
        <v>81.445399999999992</v>
      </c>
      <c r="Q22" s="5">
        <f t="shared" si="4"/>
        <v>245.83400000000006</v>
      </c>
      <c r="R22" s="5">
        <f t="shared" si="10"/>
        <v>245.83400000000006</v>
      </c>
      <c r="S22" s="5"/>
      <c r="T22" s="1"/>
      <c r="U22" s="1">
        <f t="shared" si="6"/>
        <v>7.7718078614630182</v>
      </c>
      <c r="V22" s="1">
        <f t="shared" si="7"/>
        <v>4.7534176270237491</v>
      </c>
      <c r="W22" s="1">
        <v>75.6738</v>
      </c>
      <c r="X22" s="1">
        <v>55.838999999999999</v>
      </c>
      <c r="Y22" s="10">
        <v>59.518600000000013</v>
      </c>
      <c r="Z22" s="1">
        <v>65.324600000000004</v>
      </c>
      <c r="AA22" s="10">
        <v>67.076999999999998</v>
      </c>
      <c r="AB22" s="1">
        <v>66.385000000000005</v>
      </c>
      <c r="AC22" s="1">
        <v>66.761800000000008</v>
      </c>
      <c r="AD22" s="1">
        <v>34.4666</v>
      </c>
      <c r="AE22" s="1">
        <v>40.601399999999998</v>
      </c>
      <c r="AF22" s="1">
        <v>74.01939999999999</v>
      </c>
      <c r="AG22" s="1" t="s">
        <v>43</v>
      </c>
      <c r="AH22" s="1">
        <f t="shared" si="8"/>
        <v>246</v>
      </c>
      <c r="AI22" s="1"/>
      <c r="AJ22" s="10">
        <f t="shared" si="9"/>
        <v>63.297800000000009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62</v>
      </c>
      <c r="B23" s="1" t="s">
        <v>36</v>
      </c>
      <c r="C23" s="1">
        <v>338.86200000000002</v>
      </c>
      <c r="D23" s="1">
        <v>157.947</v>
      </c>
      <c r="E23" s="1">
        <v>361.839</v>
      </c>
      <c r="F23" s="1">
        <v>134.096</v>
      </c>
      <c r="G23" s="7">
        <v>1</v>
      </c>
      <c r="H23" s="1">
        <v>60</v>
      </c>
      <c r="I23" s="1" t="s">
        <v>37</v>
      </c>
      <c r="J23" s="1">
        <v>348.32</v>
      </c>
      <c r="K23" s="1">
        <f t="shared" si="2"/>
        <v>13.519000000000005</v>
      </c>
      <c r="L23" s="1"/>
      <c r="M23" s="1"/>
      <c r="N23" s="1">
        <v>300</v>
      </c>
      <c r="O23" s="1"/>
      <c r="P23" s="1">
        <f t="shared" si="3"/>
        <v>72.367800000000003</v>
      </c>
      <c r="Q23" s="5">
        <f t="shared" si="4"/>
        <v>176.66999999999996</v>
      </c>
      <c r="R23" s="5">
        <f t="shared" si="10"/>
        <v>176.66999999999996</v>
      </c>
      <c r="S23" s="5"/>
      <c r="T23" s="1"/>
      <c r="U23" s="1">
        <f t="shared" si="6"/>
        <v>8.4397480647470271</v>
      </c>
      <c r="V23" s="1">
        <f t="shared" si="7"/>
        <v>5.998468932315201</v>
      </c>
      <c r="W23" s="1">
        <v>63.969200000000001</v>
      </c>
      <c r="X23" s="1">
        <v>54.990400000000001</v>
      </c>
      <c r="Y23" s="10">
        <v>62.152200000000008</v>
      </c>
      <c r="Z23" s="1">
        <v>59.771400000000007</v>
      </c>
      <c r="AA23" s="10">
        <v>60.000999999999998</v>
      </c>
      <c r="AB23" s="1">
        <v>62.766599999999997</v>
      </c>
      <c r="AC23" s="1">
        <v>57.933999999999997</v>
      </c>
      <c r="AD23" s="1">
        <v>53.307200000000002</v>
      </c>
      <c r="AE23" s="1">
        <v>61.375599999999999</v>
      </c>
      <c r="AF23" s="1">
        <v>62.360199999999999</v>
      </c>
      <c r="AG23" s="1" t="s">
        <v>43</v>
      </c>
      <c r="AH23" s="1">
        <f t="shared" si="8"/>
        <v>177</v>
      </c>
      <c r="AI23" s="1"/>
      <c r="AJ23" s="10">
        <f t="shared" si="9"/>
        <v>61.076599999999999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63</v>
      </c>
      <c r="B24" s="1" t="s">
        <v>36</v>
      </c>
      <c r="C24" s="1">
        <v>1477.3440000000001</v>
      </c>
      <c r="D24" s="1"/>
      <c r="E24" s="1">
        <v>1005.934</v>
      </c>
      <c r="F24" s="1">
        <v>471.41</v>
      </c>
      <c r="G24" s="7">
        <v>1</v>
      </c>
      <c r="H24" s="1">
        <v>60</v>
      </c>
      <c r="I24" s="1" t="s">
        <v>37</v>
      </c>
      <c r="J24" s="1">
        <v>961.04499999999996</v>
      </c>
      <c r="K24" s="1">
        <f t="shared" si="2"/>
        <v>44.88900000000001</v>
      </c>
      <c r="L24" s="1"/>
      <c r="M24" s="1"/>
      <c r="N24" s="1">
        <v>800</v>
      </c>
      <c r="O24" s="1"/>
      <c r="P24" s="1">
        <f t="shared" si="3"/>
        <v>201.18680000000001</v>
      </c>
      <c r="Q24" s="5">
        <f t="shared" si="4"/>
        <v>744.90699999999993</v>
      </c>
      <c r="R24" s="5">
        <f t="shared" si="10"/>
        <v>744.90699999999993</v>
      </c>
      <c r="S24" s="5"/>
      <c r="T24" s="1"/>
      <c r="U24" s="1">
        <f t="shared" si="6"/>
        <v>10.022113776848183</v>
      </c>
      <c r="V24" s="1">
        <f t="shared" si="7"/>
        <v>6.3195497915370193</v>
      </c>
      <c r="W24" s="1">
        <v>198.99459999999999</v>
      </c>
      <c r="X24" s="1">
        <v>199.39599999999999</v>
      </c>
      <c r="Y24" s="10">
        <v>200.26419999999999</v>
      </c>
      <c r="Z24" s="1">
        <v>212.56639999999999</v>
      </c>
      <c r="AA24" s="10">
        <v>202.9992</v>
      </c>
      <c r="AB24" s="1">
        <v>204.22020000000001</v>
      </c>
      <c r="AC24" s="1">
        <v>207.9486</v>
      </c>
      <c r="AD24" s="1">
        <v>168.32919999999999</v>
      </c>
      <c r="AE24" s="1">
        <v>169.4622</v>
      </c>
      <c r="AF24" s="1">
        <v>170.0394</v>
      </c>
      <c r="AG24" s="1" t="s">
        <v>64</v>
      </c>
      <c r="AH24" s="1">
        <f t="shared" si="8"/>
        <v>745</v>
      </c>
      <c r="AI24" s="1"/>
      <c r="AJ24" s="10">
        <f t="shared" si="9"/>
        <v>201.6317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65</v>
      </c>
      <c r="B25" s="1" t="s">
        <v>36</v>
      </c>
      <c r="C25" s="1">
        <v>121.633</v>
      </c>
      <c r="D25" s="1">
        <v>4.468</v>
      </c>
      <c r="E25" s="1">
        <v>125.376</v>
      </c>
      <c r="F25" s="1"/>
      <c r="G25" s="7">
        <v>1</v>
      </c>
      <c r="H25" s="1">
        <v>30</v>
      </c>
      <c r="I25" s="1" t="s">
        <v>37</v>
      </c>
      <c r="J25" s="1">
        <v>157.9</v>
      </c>
      <c r="K25" s="1">
        <f t="shared" si="2"/>
        <v>-32.524000000000001</v>
      </c>
      <c r="L25" s="1"/>
      <c r="M25" s="1"/>
      <c r="N25" s="1">
        <v>230.37899999999999</v>
      </c>
      <c r="O25" s="1"/>
      <c r="P25" s="1">
        <f t="shared" si="3"/>
        <v>25.075200000000002</v>
      </c>
      <c r="Q25" s="5">
        <f t="shared" si="4"/>
        <v>280.88099999999997</v>
      </c>
      <c r="R25" s="5">
        <f t="shared" si="10"/>
        <v>280.88099999999997</v>
      </c>
      <c r="S25" s="5"/>
      <c r="T25" s="1"/>
      <c r="U25" s="1">
        <f t="shared" si="6"/>
        <v>20.389069678407349</v>
      </c>
      <c r="V25" s="1">
        <f t="shared" si="7"/>
        <v>9.1875239280245005</v>
      </c>
      <c r="W25" s="1">
        <v>46.075800000000001</v>
      </c>
      <c r="X25" s="1">
        <v>53.784199999999998</v>
      </c>
      <c r="Y25" s="10">
        <v>52.867199999999997</v>
      </c>
      <c r="Z25" s="1">
        <v>49.1434</v>
      </c>
      <c r="AA25" s="10">
        <v>49.384799999999998</v>
      </c>
      <c r="AB25" s="1">
        <v>42.070999999999998</v>
      </c>
      <c r="AC25" s="1">
        <v>39.614999999999988</v>
      </c>
      <c r="AD25" s="1">
        <v>35.146599999999999</v>
      </c>
      <c r="AE25" s="1">
        <v>37.826000000000001</v>
      </c>
      <c r="AF25" s="1">
        <v>59.0794</v>
      </c>
      <c r="AG25" s="1" t="s">
        <v>51</v>
      </c>
      <c r="AH25" s="1">
        <f t="shared" si="8"/>
        <v>281</v>
      </c>
      <c r="AI25" s="1"/>
      <c r="AJ25" s="10">
        <f t="shared" si="9"/>
        <v>51.125999999999998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66</v>
      </c>
      <c r="B26" s="1" t="s">
        <v>36</v>
      </c>
      <c r="C26" s="1">
        <v>1.341</v>
      </c>
      <c r="D26" s="1">
        <v>154.11199999999999</v>
      </c>
      <c r="E26" s="1">
        <v>153.11199999999999</v>
      </c>
      <c r="F26" s="1"/>
      <c r="G26" s="7">
        <v>1</v>
      </c>
      <c r="H26" s="1">
        <v>30</v>
      </c>
      <c r="I26" s="1" t="s">
        <v>37</v>
      </c>
      <c r="J26" s="1">
        <v>208.6</v>
      </c>
      <c r="K26" s="1">
        <f t="shared" si="2"/>
        <v>-55.488</v>
      </c>
      <c r="L26" s="1"/>
      <c r="M26" s="1"/>
      <c r="N26" s="1">
        <v>105.1752</v>
      </c>
      <c r="O26" s="1"/>
      <c r="P26" s="1">
        <f t="shared" si="3"/>
        <v>30.622399999999999</v>
      </c>
      <c r="Q26" s="5">
        <f t="shared" si="4"/>
        <v>282.63479999999998</v>
      </c>
      <c r="R26" s="5">
        <f t="shared" si="10"/>
        <v>282.63479999999998</v>
      </c>
      <c r="S26" s="5"/>
      <c r="T26" s="1"/>
      <c r="U26" s="1">
        <f t="shared" si="6"/>
        <v>12.66425884319975</v>
      </c>
      <c r="V26" s="1">
        <f t="shared" si="7"/>
        <v>3.4345838340561161</v>
      </c>
      <c r="W26" s="1">
        <v>23.3508</v>
      </c>
      <c r="X26" s="1">
        <v>36.4392</v>
      </c>
      <c r="Y26" s="10">
        <v>42.9358</v>
      </c>
      <c r="Z26" s="1">
        <v>38.676000000000002</v>
      </c>
      <c r="AA26" s="10">
        <v>34.626199999999997</v>
      </c>
      <c r="AB26" s="1">
        <v>38.756599999999999</v>
      </c>
      <c r="AC26" s="1">
        <v>38.4938</v>
      </c>
      <c r="AD26" s="1">
        <v>32.966000000000001</v>
      </c>
      <c r="AE26" s="1">
        <v>33.190600000000003</v>
      </c>
      <c r="AF26" s="1">
        <v>37.082599999999999</v>
      </c>
      <c r="AG26" s="1" t="s">
        <v>51</v>
      </c>
      <c r="AH26" s="1">
        <f t="shared" si="8"/>
        <v>283</v>
      </c>
      <c r="AI26" s="1"/>
      <c r="AJ26" s="10">
        <f t="shared" si="9"/>
        <v>38.780999999999999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67</v>
      </c>
      <c r="B27" s="1" t="s">
        <v>36</v>
      </c>
      <c r="C27" s="1">
        <v>360.30500000000001</v>
      </c>
      <c r="D27" s="1">
        <v>20.135999999999999</v>
      </c>
      <c r="E27" s="1">
        <v>380.1</v>
      </c>
      <c r="F27" s="1">
        <v>-1.4470000000000001</v>
      </c>
      <c r="G27" s="7">
        <v>1</v>
      </c>
      <c r="H27" s="1">
        <v>30</v>
      </c>
      <c r="I27" s="1" t="s">
        <v>37</v>
      </c>
      <c r="J27" s="1">
        <v>419.45</v>
      </c>
      <c r="K27" s="1">
        <f t="shared" si="2"/>
        <v>-39.349999999999966</v>
      </c>
      <c r="L27" s="1"/>
      <c r="M27" s="1"/>
      <c r="N27" s="1">
        <v>394.11219999999997</v>
      </c>
      <c r="O27" s="1"/>
      <c r="P27" s="1">
        <f t="shared" si="3"/>
        <v>76.02000000000001</v>
      </c>
      <c r="Q27" s="5">
        <f t="shared" si="4"/>
        <v>635.69680000000005</v>
      </c>
      <c r="R27" s="5">
        <f t="shared" si="10"/>
        <v>635.69680000000005</v>
      </c>
      <c r="S27" s="5"/>
      <c r="T27" s="1"/>
      <c r="U27" s="1">
        <f t="shared" si="6"/>
        <v>13.527519073927913</v>
      </c>
      <c r="V27" s="1">
        <f t="shared" si="7"/>
        <v>5.1652880820836611</v>
      </c>
      <c r="W27" s="1">
        <v>80.002200000000002</v>
      </c>
      <c r="X27" s="1">
        <v>102.849</v>
      </c>
      <c r="Y27" s="10">
        <v>108.262</v>
      </c>
      <c r="Z27" s="1">
        <v>101.4766</v>
      </c>
      <c r="AA27" s="10">
        <v>97.41040000000001</v>
      </c>
      <c r="AB27" s="1">
        <v>80.50800000000001</v>
      </c>
      <c r="AC27" s="1">
        <v>81.654600000000002</v>
      </c>
      <c r="AD27" s="1">
        <v>92.848600000000005</v>
      </c>
      <c r="AE27" s="1">
        <v>91.448599999999999</v>
      </c>
      <c r="AF27" s="1">
        <v>106.8456</v>
      </c>
      <c r="AG27" s="1" t="s">
        <v>51</v>
      </c>
      <c r="AH27" s="1">
        <f t="shared" si="8"/>
        <v>636</v>
      </c>
      <c r="AI27" s="1"/>
      <c r="AJ27" s="10">
        <f t="shared" si="9"/>
        <v>102.83620000000001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68</v>
      </c>
      <c r="B28" s="1" t="s">
        <v>36</v>
      </c>
      <c r="C28" s="1">
        <v>48.698</v>
      </c>
      <c r="D28" s="1"/>
      <c r="E28" s="1">
        <v>27.431000000000001</v>
      </c>
      <c r="F28" s="1">
        <v>20.073</v>
      </c>
      <c r="G28" s="7">
        <v>1</v>
      </c>
      <c r="H28" s="1">
        <v>45</v>
      </c>
      <c r="I28" s="1" t="s">
        <v>37</v>
      </c>
      <c r="J28" s="1">
        <v>43.3</v>
      </c>
      <c r="K28" s="1">
        <f t="shared" si="2"/>
        <v>-15.868999999999996</v>
      </c>
      <c r="L28" s="1"/>
      <c r="M28" s="1"/>
      <c r="N28" s="1">
        <v>38.458199999999991</v>
      </c>
      <c r="O28" s="1"/>
      <c r="P28" s="1">
        <f t="shared" si="3"/>
        <v>5.4862000000000002</v>
      </c>
      <c r="Q28" s="5"/>
      <c r="R28" s="5">
        <f t="shared" si="10"/>
        <v>0</v>
      </c>
      <c r="S28" s="5"/>
      <c r="T28" s="1"/>
      <c r="U28" s="1">
        <f t="shared" si="6"/>
        <v>10.668805366191533</v>
      </c>
      <c r="V28" s="1">
        <f t="shared" si="7"/>
        <v>10.668805366191533</v>
      </c>
      <c r="W28" s="1">
        <v>7.258799999999999</v>
      </c>
      <c r="X28" s="1">
        <v>6.2203999999999997</v>
      </c>
      <c r="Y28" s="10">
        <v>7.6120000000000001</v>
      </c>
      <c r="Z28" s="1">
        <v>9.4957999999999991</v>
      </c>
      <c r="AA28" s="10">
        <v>9.0716000000000001</v>
      </c>
      <c r="AB28" s="1">
        <v>6.6156000000000006</v>
      </c>
      <c r="AC28" s="1">
        <v>7.3574000000000002</v>
      </c>
      <c r="AD28" s="1">
        <v>6.0057999999999998</v>
      </c>
      <c r="AE28" s="1">
        <v>5.4134000000000002</v>
      </c>
      <c r="AF28" s="1">
        <v>6.6061999999999994</v>
      </c>
      <c r="AG28" s="1" t="s">
        <v>69</v>
      </c>
      <c r="AH28" s="1">
        <f t="shared" si="8"/>
        <v>0</v>
      </c>
      <c r="AI28" s="1"/>
      <c r="AJ28" s="10">
        <f t="shared" si="9"/>
        <v>8.3417999999999992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70</v>
      </c>
      <c r="B29" s="1" t="s">
        <v>36</v>
      </c>
      <c r="C29" s="1">
        <v>538.39</v>
      </c>
      <c r="D29" s="1">
        <v>1015.48</v>
      </c>
      <c r="E29" s="1">
        <v>1535.605</v>
      </c>
      <c r="F29" s="1"/>
      <c r="G29" s="7">
        <v>1</v>
      </c>
      <c r="H29" s="1">
        <v>40</v>
      </c>
      <c r="I29" s="1" t="s">
        <v>37</v>
      </c>
      <c r="J29" s="1">
        <v>1517.5</v>
      </c>
      <c r="K29" s="1">
        <f t="shared" si="2"/>
        <v>18.105000000000018</v>
      </c>
      <c r="L29" s="1"/>
      <c r="M29" s="1"/>
      <c r="N29" s="1">
        <v>1692.4208000000001</v>
      </c>
      <c r="O29" s="1">
        <v>300</v>
      </c>
      <c r="P29" s="1">
        <f t="shared" si="3"/>
        <v>307.12099999999998</v>
      </c>
      <c r="Q29" s="5">
        <f t="shared" si="4"/>
        <v>1485.0761999999993</v>
      </c>
      <c r="R29" s="5">
        <v>1200</v>
      </c>
      <c r="S29" s="5"/>
      <c r="T29" s="1"/>
      <c r="U29" s="1">
        <f t="shared" si="6"/>
        <v>10.394667899622625</v>
      </c>
      <c r="V29" s="1">
        <f t="shared" si="7"/>
        <v>6.4874131042813747</v>
      </c>
      <c r="W29" s="1">
        <v>367.20139999999998</v>
      </c>
      <c r="X29" s="1">
        <v>348.971</v>
      </c>
      <c r="Y29" s="10">
        <v>352.45859999999999</v>
      </c>
      <c r="Z29" s="1">
        <v>352.26280000000003</v>
      </c>
      <c r="AA29" s="10">
        <v>343.04079999999999</v>
      </c>
      <c r="AB29" s="1">
        <v>338.72460000000001</v>
      </c>
      <c r="AC29" s="1">
        <v>330.60899999999998</v>
      </c>
      <c r="AD29" s="1">
        <v>314.97160000000002</v>
      </c>
      <c r="AE29" s="1">
        <v>324.51600000000002</v>
      </c>
      <c r="AF29" s="1">
        <v>370.51139999999998</v>
      </c>
      <c r="AG29" s="1" t="s">
        <v>71</v>
      </c>
      <c r="AH29" s="1">
        <f t="shared" si="8"/>
        <v>1200</v>
      </c>
      <c r="AI29" s="1"/>
      <c r="AJ29" s="10">
        <f t="shared" si="9"/>
        <v>347.74969999999996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72</v>
      </c>
      <c r="B30" s="1" t="s">
        <v>36</v>
      </c>
      <c r="C30" s="1">
        <v>-4.0170000000000003</v>
      </c>
      <c r="D30" s="1">
        <v>28.762</v>
      </c>
      <c r="E30" s="1">
        <v>10.291</v>
      </c>
      <c r="F30" s="1">
        <v>14.454000000000001</v>
      </c>
      <c r="G30" s="7">
        <v>1</v>
      </c>
      <c r="H30" s="1">
        <v>40</v>
      </c>
      <c r="I30" s="1" t="s">
        <v>37</v>
      </c>
      <c r="J30" s="1">
        <v>7.25</v>
      </c>
      <c r="K30" s="1">
        <f t="shared" si="2"/>
        <v>3.0410000000000004</v>
      </c>
      <c r="L30" s="1"/>
      <c r="M30" s="1"/>
      <c r="N30" s="1">
        <v>19.083600000000001</v>
      </c>
      <c r="O30" s="1"/>
      <c r="P30" s="1">
        <f t="shared" si="3"/>
        <v>2.0582000000000003</v>
      </c>
      <c r="Q30" s="5">
        <f t="shared" si="4"/>
        <v>22.537399999999998</v>
      </c>
      <c r="R30" s="5">
        <f t="shared" si="10"/>
        <v>22.537399999999998</v>
      </c>
      <c r="S30" s="5"/>
      <c r="T30" s="1"/>
      <c r="U30" s="1">
        <f t="shared" si="6"/>
        <v>27.244679817316097</v>
      </c>
      <c r="V30" s="1">
        <f t="shared" si="7"/>
        <v>16.294626372558543</v>
      </c>
      <c r="W30" s="1">
        <v>4.0644</v>
      </c>
      <c r="X30" s="1">
        <v>6.7117999999999993</v>
      </c>
      <c r="Y30" s="10">
        <v>5.9914000000000014</v>
      </c>
      <c r="Z30" s="1">
        <v>4.9480000000000004</v>
      </c>
      <c r="AA30" s="10">
        <v>5.2235999999999994</v>
      </c>
      <c r="AB30" s="1">
        <v>2.5358000000000001</v>
      </c>
      <c r="AC30" s="1">
        <v>1.9692000000000001</v>
      </c>
      <c r="AD30" s="1">
        <v>5.5267999999999997</v>
      </c>
      <c r="AE30" s="1">
        <v>6.8688000000000002</v>
      </c>
      <c r="AF30" s="1">
        <v>8.9193999999999996</v>
      </c>
      <c r="AG30" s="1"/>
      <c r="AH30" s="1">
        <f t="shared" si="8"/>
        <v>23</v>
      </c>
      <c r="AI30" s="1"/>
      <c r="AJ30" s="10">
        <f t="shared" si="9"/>
        <v>5.6074999999999999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73</v>
      </c>
      <c r="B31" s="1" t="s">
        <v>36</v>
      </c>
      <c r="C31" s="1"/>
      <c r="D31" s="1">
        <v>105.024</v>
      </c>
      <c r="E31" s="1">
        <v>103.354</v>
      </c>
      <c r="F31" s="1"/>
      <c r="G31" s="7">
        <v>1</v>
      </c>
      <c r="H31" s="1">
        <v>30</v>
      </c>
      <c r="I31" s="1" t="s">
        <v>37</v>
      </c>
      <c r="J31" s="1">
        <v>135</v>
      </c>
      <c r="K31" s="1">
        <f t="shared" si="2"/>
        <v>-31.646000000000001</v>
      </c>
      <c r="L31" s="1"/>
      <c r="M31" s="1"/>
      <c r="N31" s="1">
        <v>8.4260000000000019</v>
      </c>
      <c r="O31" s="1"/>
      <c r="P31" s="1">
        <f t="shared" si="3"/>
        <v>20.6708</v>
      </c>
      <c r="Q31" s="5">
        <f t="shared" si="4"/>
        <v>309.66500000000002</v>
      </c>
      <c r="R31" s="5">
        <f t="shared" si="10"/>
        <v>309.66500000000002</v>
      </c>
      <c r="S31" s="5"/>
      <c r="T31" s="1"/>
      <c r="U31" s="1">
        <f t="shared" si="6"/>
        <v>15.388422315536893</v>
      </c>
      <c r="V31" s="1">
        <f t="shared" si="7"/>
        <v>0.40762815178899714</v>
      </c>
      <c r="W31" s="1">
        <v>7.4670000000000014</v>
      </c>
      <c r="X31" s="1">
        <v>34.158200000000001</v>
      </c>
      <c r="Y31" s="10">
        <v>36.9754</v>
      </c>
      <c r="Z31" s="1">
        <v>29.041399999999999</v>
      </c>
      <c r="AA31" s="10">
        <v>26.642800000000001</v>
      </c>
      <c r="AB31" s="1">
        <v>38.744199999999999</v>
      </c>
      <c r="AC31" s="1">
        <v>35.431800000000003</v>
      </c>
      <c r="AD31" s="1">
        <v>25.2804</v>
      </c>
      <c r="AE31" s="1">
        <v>24.865400000000001</v>
      </c>
      <c r="AF31" s="1">
        <v>39.319200000000002</v>
      </c>
      <c r="AG31" s="1" t="s">
        <v>51</v>
      </c>
      <c r="AH31" s="1">
        <f t="shared" si="8"/>
        <v>310</v>
      </c>
      <c r="AI31" s="1"/>
      <c r="AJ31" s="10">
        <f t="shared" si="9"/>
        <v>31.809100000000001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74</v>
      </c>
      <c r="B32" s="1" t="s">
        <v>36</v>
      </c>
      <c r="C32" s="1">
        <v>43.847999999999999</v>
      </c>
      <c r="D32" s="1">
        <v>75.753</v>
      </c>
      <c r="E32" s="1">
        <v>67.918000000000006</v>
      </c>
      <c r="F32" s="1">
        <v>51.683</v>
      </c>
      <c r="G32" s="7">
        <v>1</v>
      </c>
      <c r="H32" s="1">
        <v>50</v>
      </c>
      <c r="I32" s="1" t="s">
        <v>37</v>
      </c>
      <c r="J32" s="1">
        <v>58.817999999999998</v>
      </c>
      <c r="K32" s="1">
        <f t="shared" si="2"/>
        <v>9.1000000000000085</v>
      </c>
      <c r="L32" s="1"/>
      <c r="M32" s="1"/>
      <c r="N32" s="1">
        <v>0</v>
      </c>
      <c r="O32" s="1"/>
      <c r="P32" s="1">
        <f t="shared" si="3"/>
        <v>13.583600000000001</v>
      </c>
      <c r="Q32" s="5">
        <f t="shared" si="4"/>
        <v>25.905999999999999</v>
      </c>
      <c r="R32" s="5">
        <f>S32</f>
        <v>0</v>
      </c>
      <c r="S32" s="5">
        <v>0</v>
      </c>
      <c r="T32" s="1" t="s">
        <v>153</v>
      </c>
      <c r="U32" s="1">
        <f t="shared" si="6"/>
        <v>3.8048087399511172</v>
      </c>
      <c r="V32" s="1">
        <f t="shared" si="7"/>
        <v>3.8048087399511172</v>
      </c>
      <c r="W32" s="1">
        <v>10.266</v>
      </c>
      <c r="X32" s="1">
        <v>11.497</v>
      </c>
      <c r="Y32" s="10">
        <v>12.247</v>
      </c>
      <c r="Z32" s="1">
        <v>4.4240000000000004</v>
      </c>
      <c r="AA32" s="10">
        <v>3.2707999999999999</v>
      </c>
      <c r="AB32" s="1">
        <v>22.507200000000001</v>
      </c>
      <c r="AC32" s="1">
        <v>13.978400000000001</v>
      </c>
      <c r="AD32" s="1">
        <v>0.29039999999999999</v>
      </c>
      <c r="AE32" s="1">
        <v>0.57779999999999998</v>
      </c>
      <c r="AF32" s="1">
        <v>7.8810000000000002</v>
      </c>
      <c r="AG32" s="1" t="s">
        <v>157</v>
      </c>
      <c r="AH32" s="1">
        <f t="shared" si="8"/>
        <v>0</v>
      </c>
      <c r="AI32" s="1"/>
      <c r="AJ32" s="10">
        <f t="shared" si="9"/>
        <v>7.7588999999999997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76</v>
      </c>
      <c r="B33" s="1" t="s">
        <v>36</v>
      </c>
      <c r="C33" s="1">
        <v>44.597999999999999</v>
      </c>
      <c r="D33" s="1"/>
      <c r="E33" s="1">
        <v>30.34</v>
      </c>
      <c r="F33" s="1">
        <v>10.869</v>
      </c>
      <c r="G33" s="7">
        <v>1</v>
      </c>
      <c r="H33" s="1">
        <v>50</v>
      </c>
      <c r="I33" s="1" t="s">
        <v>37</v>
      </c>
      <c r="J33" s="1">
        <v>31.3</v>
      </c>
      <c r="K33" s="1">
        <f t="shared" si="2"/>
        <v>-0.96000000000000085</v>
      </c>
      <c r="L33" s="1"/>
      <c r="M33" s="1"/>
      <c r="N33" s="1">
        <v>0</v>
      </c>
      <c r="O33" s="1"/>
      <c r="P33" s="1">
        <f t="shared" si="3"/>
        <v>6.0679999999999996</v>
      </c>
      <c r="Q33" s="5">
        <f t="shared" si="4"/>
        <v>31.210000000000008</v>
      </c>
      <c r="R33" s="5">
        <f>S33</f>
        <v>0</v>
      </c>
      <c r="S33" s="5">
        <v>0</v>
      </c>
      <c r="T33" s="1" t="s">
        <v>153</v>
      </c>
      <c r="U33" s="1">
        <f t="shared" si="6"/>
        <v>1.7911997363216876</v>
      </c>
      <c r="V33" s="1">
        <f t="shared" si="7"/>
        <v>1.7911997363216876</v>
      </c>
      <c r="W33" s="1">
        <v>3.9060000000000001</v>
      </c>
      <c r="X33" s="1">
        <v>3.4775999999999998</v>
      </c>
      <c r="Y33" s="10">
        <v>4.0616000000000003</v>
      </c>
      <c r="Z33" s="1">
        <v>5.5157999999999996</v>
      </c>
      <c r="AA33" s="10">
        <v>4.3542000000000014</v>
      </c>
      <c r="AB33" s="1">
        <v>12.6754</v>
      </c>
      <c r="AC33" s="1">
        <v>10.237</v>
      </c>
      <c r="AD33" s="1">
        <v>3.3483999999999998</v>
      </c>
      <c r="AE33" s="1">
        <v>2.7223999999999999</v>
      </c>
      <c r="AF33" s="1">
        <v>6.6016000000000004</v>
      </c>
      <c r="AG33" s="1" t="s">
        <v>157</v>
      </c>
      <c r="AH33" s="1">
        <f t="shared" si="8"/>
        <v>0</v>
      </c>
      <c r="AI33" s="1"/>
      <c r="AJ33" s="10">
        <f t="shared" si="9"/>
        <v>4.2079000000000004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77</v>
      </c>
      <c r="B34" s="1" t="s">
        <v>42</v>
      </c>
      <c r="C34" s="1">
        <v>691</v>
      </c>
      <c r="D34" s="1">
        <v>1008</v>
      </c>
      <c r="E34" s="1">
        <v>1192</v>
      </c>
      <c r="F34" s="1">
        <v>507</v>
      </c>
      <c r="G34" s="7">
        <v>0.4</v>
      </c>
      <c r="H34" s="1">
        <v>45</v>
      </c>
      <c r="I34" s="1" t="s">
        <v>37</v>
      </c>
      <c r="J34" s="1">
        <v>1194</v>
      </c>
      <c r="K34" s="1">
        <f t="shared" si="2"/>
        <v>-2</v>
      </c>
      <c r="L34" s="1"/>
      <c r="M34" s="1"/>
      <c r="N34" s="1">
        <v>700</v>
      </c>
      <c r="O34" s="1">
        <v>280</v>
      </c>
      <c r="P34" s="1">
        <f t="shared" si="3"/>
        <v>238.4</v>
      </c>
      <c r="Q34" s="5">
        <f t="shared" si="4"/>
        <v>1475</v>
      </c>
      <c r="R34" s="5">
        <f t="shared" si="10"/>
        <v>1475</v>
      </c>
      <c r="S34" s="5"/>
      <c r="T34" s="1"/>
      <c r="U34" s="1">
        <f t="shared" si="6"/>
        <v>12.424496644295301</v>
      </c>
      <c r="V34" s="1">
        <f t="shared" si="7"/>
        <v>6.2374161073825505</v>
      </c>
      <c r="W34" s="1">
        <v>274.2</v>
      </c>
      <c r="X34" s="1">
        <v>321.60000000000002</v>
      </c>
      <c r="Y34" s="10">
        <v>306</v>
      </c>
      <c r="Z34" s="1">
        <v>285.2</v>
      </c>
      <c r="AA34" s="10">
        <v>286.39999999999998</v>
      </c>
      <c r="AB34" s="1">
        <v>311</v>
      </c>
      <c r="AC34" s="1">
        <v>318.60000000000002</v>
      </c>
      <c r="AD34" s="1">
        <v>281.60000000000002</v>
      </c>
      <c r="AE34" s="1">
        <v>265</v>
      </c>
      <c r="AF34" s="1">
        <v>308.8</v>
      </c>
      <c r="AG34" s="1" t="s">
        <v>78</v>
      </c>
      <c r="AH34" s="1">
        <f t="shared" si="8"/>
        <v>590</v>
      </c>
      <c r="AI34" s="1"/>
      <c r="AJ34" s="10">
        <f t="shared" si="9"/>
        <v>296.2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79</v>
      </c>
      <c r="B35" s="1" t="s">
        <v>42</v>
      </c>
      <c r="C35" s="1">
        <v>104</v>
      </c>
      <c r="D35" s="1">
        <v>860</v>
      </c>
      <c r="E35" s="1">
        <v>558</v>
      </c>
      <c r="F35" s="1">
        <v>406</v>
      </c>
      <c r="G35" s="7">
        <v>0.45</v>
      </c>
      <c r="H35" s="1">
        <v>50</v>
      </c>
      <c r="I35" s="1" t="s">
        <v>37</v>
      </c>
      <c r="J35" s="1">
        <v>575</v>
      </c>
      <c r="K35" s="1">
        <f t="shared" si="2"/>
        <v>-17</v>
      </c>
      <c r="L35" s="1"/>
      <c r="M35" s="1"/>
      <c r="N35" s="1">
        <v>300</v>
      </c>
      <c r="O35" s="1"/>
      <c r="P35" s="1">
        <f t="shared" si="3"/>
        <v>111.6</v>
      </c>
      <c r="Q35" s="5"/>
      <c r="R35" s="5">
        <f t="shared" si="10"/>
        <v>0</v>
      </c>
      <c r="S35" s="5"/>
      <c r="T35" s="1"/>
      <c r="U35" s="1">
        <f t="shared" si="6"/>
        <v>6.3261648745519716</v>
      </c>
      <c r="V35" s="1">
        <f t="shared" si="7"/>
        <v>6.3261648745519716</v>
      </c>
      <c r="W35" s="1">
        <v>94.4</v>
      </c>
      <c r="X35" s="1">
        <v>101.6</v>
      </c>
      <c r="Y35" s="10">
        <v>79.599999999999994</v>
      </c>
      <c r="Z35" s="1">
        <v>37.799999999999997</v>
      </c>
      <c r="AA35" s="10">
        <v>54</v>
      </c>
      <c r="AB35" s="1">
        <v>64</v>
      </c>
      <c r="AC35" s="1">
        <v>65.8</v>
      </c>
      <c r="AD35" s="1">
        <v>113</v>
      </c>
      <c r="AE35" s="1">
        <v>133</v>
      </c>
      <c r="AF35" s="1">
        <v>97.6</v>
      </c>
      <c r="AG35" s="1"/>
      <c r="AH35" s="1">
        <f t="shared" si="8"/>
        <v>0</v>
      </c>
      <c r="AI35" s="1"/>
      <c r="AJ35" s="10">
        <f t="shared" si="9"/>
        <v>66.8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80</v>
      </c>
      <c r="B36" s="1" t="s">
        <v>42</v>
      </c>
      <c r="C36" s="1">
        <v>844</v>
      </c>
      <c r="D36" s="1">
        <v>300</v>
      </c>
      <c r="E36" s="1">
        <v>1059</v>
      </c>
      <c r="F36" s="1">
        <v>73</v>
      </c>
      <c r="G36" s="7">
        <v>0.4</v>
      </c>
      <c r="H36" s="1">
        <v>45</v>
      </c>
      <c r="I36" s="1" t="s">
        <v>37</v>
      </c>
      <c r="J36" s="1">
        <v>1061</v>
      </c>
      <c r="K36" s="1">
        <f t="shared" si="2"/>
        <v>-2</v>
      </c>
      <c r="L36" s="1"/>
      <c r="M36" s="1"/>
      <c r="N36" s="1">
        <v>500</v>
      </c>
      <c r="O36" s="1">
        <v>210</v>
      </c>
      <c r="P36" s="1">
        <f t="shared" si="3"/>
        <v>211.8</v>
      </c>
      <c r="Q36" s="5">
        <f t="shared" si="4"/>
        <v>1547</v>
      </c>
      <c r="R36" s="5">
        <v>1300</v>
      </c>
      <c r="S36" s="5"/>
      <c r="T36" s="1"/>
      <c r="U36" s="1">
        <f t="shared" si="6"/>
        <v>9.8347497639282331</v>
      </c>
      <c r="V36" s="1">
        <f t="shared" si="7"/>
        <v>3.6968838526912178</v>
      </c>
      <c r="W36" s="1">
        <v>210.2</v>
      </c>
      <c r="X36" s="1">
        <v>220.6</v>
      </c>
      <c r="Y36" s="10">
        <v>220.4</v>
      </c>
      <c r="Z36" s="1">
        <v>231</v>
      </c>
      <c r="AA36" s="10">
        <v>245.6</v>
      </c>
      <c r="AB36" s="1">
        <v>230.8</v>
      </c>
      <c r="AC36" s="1">
        <v>221.6</v>
      </c>
      <c r="AD36" s="1">
        <v>225.8</v>
      </c>
      <c r="AE36" s="1">
        <v>263.60000000000002</v>
      </c>
      <c r="AF36" s="1">
        <v>301.39999999999998</v>
      </c>
      <c r="AG36" s="1" t="s">
        <v>78</v>
      </c>
      <c r="AH36" s="1">
        <f t="shared" si="8"/>
        <v>520</v>
      </c>
      <c r="AI36" s="1"/>
      <c r="AJ36" s="10">
        <f t="shared" si="9"/>
        <v>233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81</v>
      </c>
      <c r="B37" s="1" t="s">
        <v>36</v>
      </c>
      <c r="C37" s="1">
        <v>673.29600000000005</v>
      </c>
      <c r="D37" s="1"/>
      <c r="E37" s="1">
        <v>611.476</v>
      </c>
      <c r="F37" s="1">
        <v>61.38</v>
      </c>
      <c r="G37" s="7">
        <v>1</v>
      </c>
      <c r="H37" s="1">
        <v>45</v>
      </c>
      <c r="I37" s="1" t="s">
        <v>37</v>
      </c>
      <c r="J37" s="1">
        <v>574.95000000000005</v>
      </c>
      <c r="K37" s="1">
        <f t="shared" si="2"/>
        <v>36.525999999999954</v>
      </c>
      <c r="L37" s="1"/>
      <c r="M37" s="1"/>
      <c r="N37" s="1">
        <v>300</v>
      </c>
      <c r="O37" s="1">
        <v>130</v>
      </c>
      <c r="P37" s="1">
        <f t="shared" si="3"/>
        <v>122.29519999999999</v>
      </c>
      <c r="Q37" s="5">
        <f>9*AJ37-O37-N37-F37</f>
        <v>834.34969999999987</v>
      </c>
      <c r="R37" s="5">
        <v>800</v>
      </c>
      <c r="S37" s="5"/>
      <c r="T37" s="1"/>
      <c r="U37" s="1">
        <f t="shared" si="6"/>
        <v>10.559531363454985</v>
      </c>
      <c r="V37" s="1">
        <f t="shared" si="7"/>
        <v>4.0179827172284766</v>
      </c>
      <c r="W37" s="1">
        <v>129.46340000000001</v>
      </c>
      <c r="X37" s="1">
        <v>137.619</v>
      </c>
      <c r="Y37" s="10">
        <v>157.10659999999999</v>
      </c>
      <c r="Z37" s="1">
        <v>163.69280000000001</v>
      </c>
      <c r="AA37" s="10">
        <v>137.5</v>
      </c>
      <c r="AB37" s="1">
        <v>155.732</v>
      </c>
      <c r="AC37" s="1">
        <v>152.16800000000001</v>
      </c>
      <c r="AD37" s="1">
        <v>112.90819999999999</v>
      </c>
      <c r="AE37" s="1">
        <v>182.5282</v>
      </c>
      <c r="AF37" s="1">
        <v>198.11859999999999</v>
      </c>
      <c r="AG37" s="1" t="s">
        <v>51</v>
      </c>
      <c r="AH37" s="1">
        <f t="shared" si="8"/>
        <v>800</v>
      </c>
      <c r="AI37" s="1"/>
      <c r="AJ37" s="10">
        <f t="shared" si="9"/>
        <v>147.30329999999998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82</v>
      </c>
      <c r="B38" s="1" t="s">
        <v>42</v>
      </c>
      <c r="C38" s="1">
        <v>46</v>
      </c>
      <c r="D38" s="1">
        <v>492</v>
      </c>
      <c r="E38" s="1">
        <v>444</v>
      </c>
      <c r="F38" s="1">
        <v>92</v>
      </c>
      <c r="G38" s="7">
        <v>0.45</v>
      </c>
      <c r="H38" s="1">
        <v>45</v>
      </c>
      <c r="I38" s="1" t="s">
        <v>37</v>
      </c>
      <c r="J38" s="1">
        <v>464</v>
      </c>
      <c r="K38" s="1">
        <f t="shared" ref="K38:K69" si="11">E38-J38</f>
        <v>-20</v>
      </c>
      <c r="L38" s="1"/>
      <c r="M38" s="1"/>
      <c r="N38" s="1">
        <v>300</v>
      </c>
      <c r="O38" s="1">
        <v>110</v>
      </c>
      <c r="P38" s="1">
        <f t="shared" si="3"/>
        <v>88.8</v>
      </c>
      <c r="Q38" s="5">
        <f t="shared" si="4"/>
        <v>379</v>
      </c>
      <c r="R38" s="5">
        <v>350</v>
      </c>
      <c r="S38" s="5"/>
      <c r="T38" s="1"/>
      <c r="U38" s="1">
        <f t="shared" si="6"/>
        <v>9.5945945945945947</v>
      </c>
      <c r="V38" s="1">
        <f t="shared" si="7"/>
        <v>5.6531531531531529</v>
      </c>
      <c r="W38" s="1">
        <v>110.4</v>
      </c>
      <c r="X38" s="1">
        <v>116.2</v>
      </c>
      <c r="Y38" s="10">
        <v>96.6</v>
      </c>
      <c r="Z38" s="1">
        <v>86.8</v>
      </c>
      <c r="AA38" s="10">
        <v>79.599999999999994</v>
      </c>
      <c r="AB38" s="1">
        <v>78.400000000000006</v>
      </c>
      <c r="AC38" s="1">
        <v>103.2</v>
      </c>
      <c r="AD38" s="1">
        <v>104.6</v>
      </c>
      <c r="AE38" s="1">
        <v>89.4</v>
      </c>
      <c r="AF38" s="1">
        <v>99</v>
      </c>
      <c r="AG38" s="1"/>
      <c r="AH38" s="1">
        <f t="shared" si="8"/>
        <v>158</v>
      </c>
      <c r="AI38" s="1"/>
      <c r="AJ38" s="10">
        <f t="shared" si="9"/>
        <v>88.1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83</v>
      </c>
      <c r="B39" s="1" t="s">
        <v>42</v>
      </c>
      <c r="C39" s="1">
        <v>319</v>
      </c>
      <c r="D39" s="1">
        <v>462</v>
      </c>
      <c r="E39" s="1">
        <v>568</v>
      </c>
      <c r="F39" s="1">
        <v>206</v>
      </c>
      <c r="G39" s="7">
        <v>0.35</v>
      </c>
      <c r="H39" s="1">
        <v>40</v>
      </c>
      <c r="I39" s="1" t="s">
        <v>37</v>
      </c>
      <c r="J39" s="1">
        <v>567</v>
      </c>
      <c r="K39" s="1">
        <f t="shared" si="11"/>
        <v>1</v>
      </c>
      <c r="L39" s="1"/>
      <c r="M39" s="1"/>
      <c r="N39" s="1">
        <v>200</v>
      </c>
      <c r="O39" s="1">
        <v>120</v>
      </c>
      <c r="P39" s="1">
        <f t="shared" si="3"/>
        <v>113.6</v>
      </c>
      <c r="Q39" s="5">
        <f t="shared" si="4"/>
        <v>262</v>
      </c>
      <c r="R39" s="5">
        <f t="shared" si="10"/>
        <v>262</v>
      </c>
      <c r="S39" s="5"/>
      <c r="T39" s="1"/>
      <c r="U39" s="1">
        <f t="shared" si="6"/>
        <v>6.9366197183098599</v>
      </c>
      <c r="V39" s="1">
        <f t="shared" si="7"/>
        <v>4.630281690140845</v>
      </c>
      <c r="W39" s="1">
        <v>111.2</v>
      </c>
      <c r="X39" s="1">
        <v>86.4</v>
      </c>
      <c r="Y39" s="10">
        <v>88.6</v>
      </c>
      <c r="Z39" s="1">
        <v>78</v>
      </c>
      <c r="AA39" s="10">
        <v>69</v>
      </c>
      <c r="AB39" s="1">
        <v>71</v>
      </c>
      <c r="AC39" s="1">
        <v>86.4</v>
      </c>
      <c r="AD39" s="1">
        <v>114.6</v>
      </c>
      <c r="AE39" s="1">
        <v>116</v>
      </c>
      <c r="AF39" s="1">
        <v>118</v>
      </c>
      <c r="AG39" s="1" t="s">
        <v>38</v>
      </c>
      <c r="AH39" s="1">
        <f t="shared" si="8"/>
        <v>92</v>
      </c>
      <c r="AI39" s="1"/>
      <c r="AJ39" s="10">
        <f t="shared" si="9"/>
        <v>78.8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84</v>
      </c>
      <c r="B40" s="1" t="s">
        <v>36</v>
      </c>
      <c r="C40" s="1">
        <v>191.14500000000001</v>
      </c>
      <c r="D40" s="1">
        <v>507.44600000000003</v>
      </c>
      <c r="E40" s="1">
        <v>337.22800000000001</v>
      </c>
      <c r="F40" s="1">
        <v>359.21100000000001</v>
      </c>
      <c r="G40" s="7">
        <v>1</v>
      </c>
      <c r="H40" s="1">
        <v>40</v>
      </c>
      <c r="I40" s="1" t="s">
        <v>37</v>
      </c>
      <c r="J40" s="1">
        <v>331.65</v>
      </c>
      <c r="K40" s="1">
        <f t="shared" si="11"/>
        <v>5.5780000000000314</v>
      </c>
      <c r="L40" s="1"/>
      <c r="M40" s="1"/>
      <c r="N40" s="1">
        <v>0</v>
      </c>
      <c r="O40" s="1"/>
      <c r="P40" s="1">
        <f t="shared" si="3"/>
        <v>67.445599999999999</v>
      </c>
      <c r="Q40" s="5">
        <f t="shared" si="4"/>
        <v>121.80099999999999</v>
      </c>
      <c r="R40" s="5">
        <f t="shared" si="10"/>
        <v>121.80099999999999</v>
      </c>
      <c r="S40" s="5"/>
      <c r="T40" s="1"/>
      <c r="U40" s="1">
        <f t="shared" si="6"/>
        <v>7.1318514476852455</v>
      </c>
      <c r="V40" s="1">
        <f t="shared" si="7"/>
        <v>5.3259367549551051</v>
      </c>
      <c r="W40" s="1">
        <v>53.821199999999997</v>
      </c>
      <c r="X40" s="1">
        <v>52.868600000000001</v>
      </c>
      <c r="Y40" s="10">
        <v>67.298400000000001</v>
      </c>
      <c r="Z40" s="1">
        <v>43.497</v>
      </c>
      <c r="AA40" s="10">
        <v>28.904</v>
      </c>
      <c r="AB40" s="1">
        <v>61.209799999999987</v>
      </c>
      <c r="AC40" s="1">
        <v>49.669600000000003</v>
      </c>
      <c r="AD40" s="1">
        <v>22.605799999999999</v>
      </c>
      <c r="AE40" s="1">
        <v>35.071199999999997</v>
      </c>
      <c r="AF40" s="1">
        <v>56.327800000000003</v>
      </c>
      <c r="AG40" s="1" t="s">
        <v>75</v>
      </c>
      <c r="AH40" s="1">
        <f t="shared" si="8"/>
        <v>122</v>
      </c>
      <c r="AI40" s="1"/>
      <c r="AJ40" s="10">
        <f t="shared" si="9"/>
        <v>48.101199999999999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85</v>
      </c>
      <c r="B41" s="1" t="s">
        <v>42</v>
      </c>
      <c r="C41" s="1">
        <v>275</v>
      </c>
      <c r="D41" s="1">
        <v>252</v>
      </c>
      <c r="E41" s="1">
        <v>329</v>
      </c>
      <c r="F41" s="1">
        <v>194</v>
      </c>
      <c r="G41" s="7">
        <v>0.4</v>
      </c>
      <c r="H41" s="1">
        <v>40</v>
      </c>
      <c r="I41" s="1" t="s">
        <v>37</v>
      </c>
      <c r="J41" s="1">
        <v>333</v>
      </c>
      <c r="K41" s="1">
        <f t="shared" si="11"/>
        <v>-4</v>
      </c>
      <c r="L41" s="1"/>
      <c r="M41" s="1"/>
      <c r="N41" s="1">
        <v>150</v>
      </c>
      <c r="O41" s="1"/>
      <c r="P41" s="1">
        <f t="shared" si="3"/>
        <v>65.8</v>
      </c>
      <c r="Q41" s="5">
        <f>8*AJ41-O41-N41-F41</f>
        <v>392</v>
      </c>
      <c r="R41" s="5">
        <f t="shared" si="10"/>
        <v>392</v>
      </c>
      <c r="S41" s="5"/>
      <c r="T41" s="1"/>
      <c r="U41" s="1">
        <f t="shared" si="6"/>
        <v>11.185410334346505</v>
      </c>
      <c r="V41" s="1">
        <f t="shared" si="7"/>
        <v>5.2279635258358663</v>
      </c>
      <c r="W41" s="1">
        <v>64</v>
      </c>
      <c r="X41" s="1">
        <v>92.6</v>
      </c>
      <c r="Y41" s="10">
        <v>87</v>
      </c>
      <c r="Z41" s="1">
        <v>80.8</v>
      </c>
      <c r="AA41" s="10">
        <v>97</v>
      </c>
      <c r="AB41" s="1">
        <v>100.8</v>
      </c>
      <c r="AC41" s="1">
        <v>91.4</v>
      </c>
      <c r="AD41" s="1">
        <v>85</v>
      </c>
      <c r="AE41" s="1">
        <v>86</v>
      </c>
      <c r="AF41" s="1">
        <v>88.2</v>
      </c>
      <c r="AG41" s="1"/>
      <c r="AH41" s="1">
        <f t="shared" si="8"/>
        <v>157</v>
      </c>
      <c r="AI41" s="1"/>
      <c r="AJ41" s="10">
        <f t="shared" si="9"/>
        <v>92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86</v>
      </c>
      <c r="B42" s="1" t="s">
        <v>42</v>
      </c>
      <c r="C42" s="1">
        <v>152</v>
      </c>
      <c r="D42" s="1">
        <v>402</v>
      </c>
      <c r="E42" s="1">
        <v>416</v>
      </c>
      <c r="F42" s="1">
        <v>133</v>
      </c>
      <c r="G42" s="7">
        <v>0.4</v>
      </c>
      <c r="H42" s="1">
        <v>45</v>
      </c>
      <c r="I42" s="1" t="s">
        <v>37</v>
      </c>
      <c r="J42" s="1">
        <v>421</v>
      </c>
      <c r="K42" s="1">
        <f t="shared" si="11"/>
        <v>-5</v>
      </c>
      <c r="L42" s="1"/>
      <c r="M42" s="1"/>
      <c r="N42" s="1">
        <v>150</v>
      </c>
      <c r="O42" s="1"/>
      <c r="P42" s="1">
        <f t="shared" si="3"/>
        <v>83.2</v>
      </c>
      <c r="Q42" s="5">
        <f>9*AJ42-O42-N42-F42</f>
        <v>526.1</v>
      </c>
      <c r="R42" s="5">
        <f t="shared" si="10"/>
        <v>526.1</v>
      </c>
      <c r="S42" s="5"/>
      <c r="T42" s="1"/>
      <c r="U42" s="1">
        <f t="shared" si="6"/>
        <v>9.724759615384615</v>
      </c>
      <c r="V42" s="1">
        <f t="shared" si="7"/>
        <v>3.4014423076923075</v>
      </c>
      <c r="W42" s="1">
        <v>72.2</v>
      </c>
      <c r="X42" s="1">
        <v>98.2</v>
      </c>
      <c r="Y42" s="10">
        <v>92.4</v>
      </c>
      <c r="Z42" s="1">
        <v>72.599999999999994</v>
      </c>
      <c r="AA42" s="10">
        <v>87.4</v>
      </c>
      <c r="AB42" s="1">
        <v>89.8</v>
      </c>
      <c r="AC42" s="1">
        <v>84.2</v>
      </c>
      <c r="AD42" s="1">
        <v>93.8</v>
      </c>
      <c r="AE42" s="1">
        <v>88.2</v>
      </c>
      <c r="AF42" s="1">
        <v>85.6</v>
      </c>
      <c r="AG42" s="1" t="s">
        <v>78</v>
      </c>
      <c r="AH42" s="1">
        <f t="shared" si="8"/>
        <v>210</v>
      </c>
      <c r="AI42" s="1"/>
      <c r="AJ42" s="10">
        <f t="shared" si="9"/>
        <v>89.9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87</v>
      </c>
      <c r="B43" s="1" t="s">
        <v>36</v>
      </c>
      <c r="C43" s="1">
        <v>262.303</v>
      </c>
      <c r="D43" s="1">
        <v>423.31599999999997</v>
      </c>
      <c r="E43" s="1">
        <v>349.18200000000002</v>
      </c>
      <c r="F43" s="1">
        <v>336.43700000000001</v>
      </c>
      <c r="G43" s="7">
        <v>1</v>
      </c>
      <c r="H43" s="1">
        <v>40</v>
      </c>
      <c r="I43" s="1" t="s">
        <v>37</v>
      </c>
      <c r="J43" s="1">
        <v>341.6</v>
      </c>
      <c r="K43" s="1">
        <f t="shared" si="11"/>
        <v>7.5819999999999936</v>
      </c>
      <c r="L43" s="1"/>
      <c r="M43" s="1"/>
      <c r="N43" s="1">
        <v>0</v>
      </c>
      <c r="O43" s="1"/>
      <c r="P43" s="1">
        <f t="shared" si="3"/>
        <v>69.836399999999998</v>
      </c>
      <c r="Q43" s="5">
        <f t="shared" si="4"/>
        <v>228.16499999999996</v>
      </c>
      <c r="R43" s="5">
        <f t="shared" si="10"/>
        <v>228.16499999999996</v>
      </c>
      <c r="S43" s="5"/>
      <c r="T43" s="1"/>
      <c r="U43" s="1">
        <f t="shared" si="6"/>
        <v>8.0846378106546162</v>
      </c>
      <c r="V43" s="1">
        <f t="shared" si="7"/>
        <v>4.817502047642777</v>
      </c>
      <c r="W43" s="1">
        <v>62.941200000000002</v>
      </c>
      <c r="X43" s="1">
        <v>64.2928</v>
      </c>
      <c r="Y43" s="10">
        <v>69.365200000000002</v>
      </c>
      <c r="Z43" s="1">
        <v>46.0124</v>
      </c>
      <c r="AA43" s="10">
        <v>43.555199999999999</v>
      </c>
      <c r="AB43" s="1">
        <v>75.708600000000004</v>
      </c>
      <c r="AC43" s="1">
        <v>56.122</v>
      </c>
      <c r="AD43" s="1">
        <v>38.290799999999997</v>
      </c>
      <c r="AE43" s="1">
        <v>54.592799999999997</v>
      </c>
      <c r="AF43" s="1">
        <v>65.102800000000002</v>
      </c>
      <c r="AG43" s="1" t="s">
        <v>75</v>
      </c>
      <c r="AH43" s="1">
        <f t="shared" si="8"/>
        <v>228</v>
      </c>
      <c r="AI43" s="1"/>
      <c r="AJ43" s="10">
        <f t="shared" si="9"/>
        <v>56.4602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88</v>
      </c>
      <c r="B44" s="1" t="s">
        <v>42</v>
      </c>
      <c r="C44" s="1">
        <v>2201</v>
      </c>
      <c r="D44" s="1">
        <v>168</v>
      </c>
      <c r="E44" s="1">
        <v>1595</v>
      </c>
      <c r="F44" s="1">
        <v>771</v>
      </c>
      <c r="G44" s="7">
        <v>0.35</v>
      </c>
      <c r="H44" s="1">
        <v>40</v>
      </c>
      <c r="I44" s="1" t="s">
        <v>37</v>
      </c>
      <c r="J44" s="1">
        <v>1600</v>
      </c>
      <c r="K44" s="1">
        <f t="shared" si="11"/>
        <v>-5</v>
      </c>
      <c r="L44" s="1"/>
      <c r="M44" s="1"/>
      <c r="N44" s="1">
        <v>0</v>
      </c>
      <c r="O44" s="1">
        <v>300</v>
      </c>
      <c r="P44" s="1">
        <f t="shared" si="3"/>
        <v>319</v>
      </c>
      <c r="Q44" s="5">
        <f t="shared" si="4"/>
        <v>1619</v>
      </c>
      <c r="R44" s="5">
        <f>S44</f>
        <v>500</v>
      </c>
      <c r="S44" s="5">
        <v>500</v>
      </c>
      <c r="T44" s="1" t="s">
        <v>154</v>
      </c>
      <c r="U44" s="1">
        <f t="shared" si="6"/>
        <v>4.9247648902821313</v>
      </c>
      <c r="V44" s="1">
        <f t="shared" si="7"/>
        <v>3.3573667711598745</v>
      </c>
      <c r="W44" s="1">
        <v>295.2</v>
      </c>
      <c r="X44" s="1">
        <v>257.8</v>
      </c>
      <c r="Y44" s="10">
        <v>270</v>
      </c>
      <c r="Z44" s="1">
        <v>292.8</v>
      </c>
      <c r="AA44" s="10">
        <v>268</v>
      </c>
      <c r="AB44" s="1">
        <v>227.4</v>
      </c>
      <c r="AC44" s="1">
        <v>218.8</v>
      </c>
      <c r="AD44" s="1">
        <v>190.6</v>
      </c>
      <c r="AE44" s="1">
        <v>164</v>
      </c>
      <c r="AF44" s="1">
        <v>149.80000000000001</v>
      </c>
      <c r="AG44" s="1" t="s">
        <v>54</v>
      </c>
      <c r="AH44" s="1">
        <f t="shared" si="8"/>
        <v>175</v>
      </c>
      <c r="AI44" s="1"/>
      <c r="AJ44" s="10">
        <f t="shared" si="9"/>
        <v>269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89</v>
      </c>
      <c r="B45" s="1" t="s">
        <v>42</v>
      </c>
      <c r="C45" s="1">
        <v>408</v>
      </c>
      <c r="D45" s="1">
        <v>204</v>
      </c>
      <c r="E45" s="1">
        <v>484</v>
      </c>
      <c r="F45" s="1">
        <v>74</v>
      </c>
      <c r="G45" s="7">
        <v>0.4</v>
      </c>
      <c r="H45" s="1">
        <v>40</v>
      </c>
      <c r="I45" s="1" t="s">
        <v>37</v>
      </c>
      <c r="J45" s="1">
        <v>485</v>
      </c>
      <c r="K45" s="1">
        <f t="shared" si="11"/>
        <v>-1</v>
      </c>
      <c r="L45" s="1"/>
      <c r="M45" s="1"/>
      <c r="N45" s="1">
        <v>200</v>
      </c>
      <c r="O45" s="1">
        <v>100</v>
      </c>
      <c r="P45" s="1">
        <f t="shared" si="3"/>
        <v>96.8</v>
      </c>
      <c r="Q45" s="5">
        <f>9*AJ45-O45-N45-F45</f>
        <v>661.89999999999986</v>
      </c>
      <c r="R45" s="5">
        <v>650</v>
      </c>
      <c r="S45" s="5"/>
      <c r="T45" s="1"/>
      <c r="U45" s="1">
        <f t="shared" si="6"/>
        <v>10.578512396694215</v>
      </c>
      <c r="V45" s="1">
        <f t="shared" si="7"/>
        <v>3.8636363636363638</v>
      </c>
      <c r="W45" s="1">
        <v>94</v>
      </c>
      <c r="X45" s="1">
        <v>114.8</v>
      </c>
      <c r="Y45" s="10">
        <v>118.8</v>
      </c>
      <c r="Z45" s="1">
        <v>115</v>
      </c>
      <c r="AA45" s="10">
        <v>111.4</v>
      </c>
      <c r="AB45" s="1">
        <v>125.6</v>
      </c>
      <c r="AC45" s="1">
        <v>124.2</v>
      </c>
      <c r="AD45" s="1">
        <v>106.8</v>
      </c>
      <c r="AE45" s="1">
        <v>111.6</v>
      </c>
      <c r="AF45" s="1">
        <v>115.4</v>
      </c>
      <c r="AG45" s="1"/>
      <c r="AH45" s="1">
        <f t="shared" si="8"/>
        <v>260</v>
      </c>
      <c r="AI45" s="1"/>
      <c r="AJ45" s="10">
        <f t="shared" si="9"/>
        <v>115.1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90</v>
      </c>
      <c r="B46" s="1" t="s">
        <v>36</v>
      </c>
      <c r="C46" s="1">
        <v>1114.8530000000001</v>
      </c>
      <c r="D46" s="1"/>
      <c r="E46" s="1">
        <v>965.49800000000005</v>
      </c>
      <c r="F46" s="1">
        <v>148.03</v>
      </c>
      <c r="G46" s="7">
        <v>1</v>
      </c>
      <c r="H46" s="1">
        <v>50</v>
      </c>
      <c r="I46" s="1" t="s">
        <v>37</v>
      </c>
      <c r="J46" s="1">
        <v>934</v>
      </c>
      <c r="K46" s="1">
        <f t="shared" si="11"/>
        <v>31.498000000000047</v>
      </c>
      <c r="L46" s="1"/>
      <c r="M46" s="1"/>
      <c r="N46" s="1">
        <v>800</v>
      </c>
      <c r="O46" s="1">
        <v>100</v>
      </c>
      <c r="P46" s="1">
        <f t="shared" si="3"/>
        <v>193.09960000000001</v>
      </c>
      <c r="Q46" s="5">
        <f t="shared" si="4"/>
        <v>213.17699999999988</v>
      </c>
      <c r="R46" s="5">
        <f t="shared" si="10"/>
        <v>213.17699999999988</v>
      </c>
      <c r="S46" s="5"/>
      <c r="T46" s="1"/>
      <c r="U46" s="1">
        <f t="shared" si="6"/>
        <v>6.531380696801028</v>
      </c>
      <c r="V46" s="1">
        <f t="shared" si="7"/>
        <v>5.4274063747413246</v>
      </c>
      <c r="W46" s="1">
        <v>178.87280000000001</v>
      </c>
      <c r="X46" s="1">
        <v>104.14879999999999</v>
      </c>
      <c r="Y46" s="10">
        <v>121.8592</v>
      </c>
      <c r="Z46" s="1">
        <v>150.4272</v>
      </c>
      <c r="AA46" s="10">
        <v>130.38220000000001</v>
      </c>
      <c r="AB46" s="1">
        <v>125.5962</v>
      </c>
      <c r="AC46" s="1">
        <v>118.342</v>
      </c>
      <c r="AD46" s="1">
        <v>101.929</v>
      </c>
      <c r="AE46" s="1">
        <v>134.54920000000001</v>
      </c>
      <c r="AF46" s="1">
        <v>169.45439999999999</v>
      </c>
      <c r="AG46" s="1"/>
      <c r="AH46" s="1">
        <f t="shared" si="8"/>
        <v>213</v>
      </c>
      <c r="AI46" s="1"/>
      <c r="AJ46" s="10">
        <f t="shared" si="9"/>
        <v>126.1207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91</v>
      </c>
      <c r="B47" s="1" t="s">
        <v>36</v>
      </c>
      <c r="C47" s="1">
        <v>1772.0319999999999</v>
      </c>
      <c r="D47" s="1"/>
      <c r="E47" s="1">
        <v>1198.4549999999999</v>
      </c>
      <c r="F47" s="1">
        <v>572.17700000000002</v>
      </c>
      <c r="G47" s="7">
        <v>1</v>
      </c>
      <c r="H47" s="1">
        <v>50</v>
      </c>
      <c r="I47" s="1" t="s">
        <v>37</v>
      </c>
      <c r="J47" s="1">
        <v>1180.97</v>
      </c>
      <c r="K47" s="1">
        <f t="shared" si="11"/>
        <v>17.4849999999999</v>
      </c>
      <c r="L47" s="1"/>
      <c r="M47" s="1"/>
      <c r="N47" s="1">
        <v>600</v>
      </c>
      <c r="O47" s="1"/>
      <c r="P47" s="1">
        <f t="shared" si="3"/>
        <v>239.69099999999997</v>
      </c>
      <c r="Q47" s="5">
        <f t="shared" si="4"/>
        <v>385.02099999999984</v>
      </c>
      <c r="R47" s="5">
        <f t="shared" si="10"/>
        <v>385.02099999999984</v>
      </c>
      <c r="S47" s="5"/>
      <c r="T47" s="1"/>
      <c r="U47" s="1">
        <f t="shared" si="6"/>
        <v>6.4966894877154342</v>
      </c>
      <c r="V47" s="1">
        <f t="shared" si="7"/>
        <v>4.8903671810789735</v>
      </c>
      <c r="W47" s="1">
        <v>190.30279999999999</v>
      </c>
      <c r="X47" s="1">
        <v>150.8374</v>
      </c>
      <c r="Y47" s="10">
        <v>152.10339999999999</v>
      </c>
      <c r="Z47" s="1">
        <v>170.24979999999999</v>
      </c>
      <c r="AA47" s="10">
        <v>159.33619999999999</v>
      </c>
      <c r="AB47" s="1">
        <v>173.75620000000001</v>
      </c>
      <c r="AC47" s="1">
        <v>170.18039999999999</v>
      </c>
      <c r="AD47" s="1">
        <v>187.15620000000001</v>
      </c>
      <c r="AE47" s="1">
        <v>200.8382</v>
      </c>
      <c r="AF47" s="1">
        <v>227.76599999999999</v>
      </c>
      <c r="AG47" s="1"/>
      <c r="AH47" s="1">
        <f t="shared" si="8"/>
        <v>385</v>
      </c>
      <c r="AI47" s="1"/>
      <c r="AJ47" s="10">
        <f t="shared" si="9"/>
        <v>155.71979999999999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8" t="s">
        <v>92</v>
      </c>
      <c r="B48" s="18" t="s">
        <v>36</v>
      </c>
      <c r="C48" s="18"/>
      <c r="D48" s="18"/>
      <c r="E48" s="18">
        <v>-1.8759999999999999</v>
      </c>
      <c r="F48" s="18"/>
      <c r="G48" s="19">
        <v>0</v>
      </c>
      <c r="H48" s="18">
        <v>40</v>
      </c>
      <c r="I48" s="18" t="s">
        <v>37</v>
      </c>
      <c r="J48" s="18"/>
      <c r="K48" s="18">
        <f t="shared" si="11"/>
        <v>-1.8759999999999999</v>
      </c>
      <c r="L48" s="18"/>
      <c r="M48" s="18"/>
      <c r="N48" s="18">
        <v>0</v>
      </c>
      <c r="O48" s="18"/>
      <c r="P48" s="18">
        <f t="shared" si="3"/>
        <v>-0.37519999999999998</v>
      </c>
      <c r="Q48" s="20"/>
      <c r="R48" s="20"/>
      <c r="S48" s="20"/>
      <c r="T48" s="18"/>
      <c r="U48" s="18">
        <f t="shared" si="6"/>
        <v>0</v>
      </c>
      <c r="V48" s="18">
        <f t="shared" si="7"/>
        <v>0</v>
      </c>
      <c r="W48" s="18">
        <v>-0.82699999999999996</v>
      </c>
      <c r="X48" s="18">
        <v>-1.6372</v>
      </c>
      <c r="Y48" s="21">
        <v>-0.78839999999999999</v>
      </c>
      <c r="Z48" s="18">
        <v>-0.14480000000000001</v>
      </c>
      <c r="AA48" s="21">
        <v>-0.14480000000000001</v>
      </c>
      <c r="AB48" s="18">
        <v>0.16420000000000001</v>
      </c>
      <c r="AC48" s="18">
        <v>0.68720000000000003</v>
      </c>
      <c r="AD48" s="18">
        <v>11.8506</v>
      </c>
      <c r="AE48" s="18">
        <v>19.293399999999998</v>
      </c>
      <c r="AF48" s="18">
        <v>25.340599999999998</v>
      </c>
      <c r="AG48" s="18" t="s">
        <v>93</v>
      </c>
      <c r="AH48" s="1">
        <f t="shared" si="8"/>
        <v>0</v>
      </c>
      <c r="AI48" s="1"/>
      <c r="AJ48" s="10">
        <f t="shared" si="9"/>
        <v>-0.46660000000000001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94</v>
      </c>
      <c r="B49" s="1" t="s">
        <v>42</v>
      </c>
      <c r="C49" s="1">
        <v>357</v>
      </c>
      <c r="D49" s="1">
        <v>840</v>
      </c>
      <c r="E49" s="1">
        <v>633</v>
      </c>
      <c r="F49" s="1">
        <v>564</v>
      </c>
      <c r="G49" s="7">
        <v>0.45</v>
      </c>
      <c r="H49" s="1">
        <v>50</v>
      </c>
      <c r="I49" s="1" t="s">
        <v>37</v>
      </c>
      <c r="J49" s="1">
        <v>665</v>
      </c>
      <c r="K49" s="1">
        <f t="shared" si="11"/>
        <v>-32</v>
      </c>
      <c r="L49" s="1"/>
      <c r="M49" s="1"/>
      <c r="N49" s="1">
        <v>200</v>
      </c>
      <c r="O49" s="1"/>
      <c r="P49" s="1">
        <f t="shared" si="3"/>
        <v>126.6</v>
      </c>
      <c r="Q49" s="5">
        <f t="shared" ref="Q49:Q79" si="12">10*AJ49-O49-N49-F49</f>
        <v>303</v>
      </c>
      <c r="R49" s="5">
        <f t="shared" ref="R49:R81" si="13">Q49</f>
        <v>303</v>
      </c>
      <c r="S49" s="5"/>
      <c r="T49" s="1"/>
      <c r="U49" s="1">
        <f t="shared" si="6"/>
        <v>8.4281200631911535</v>
      </c>
      <c r="V49" s="1">
        <f t="shared" si="7"/>
        <v>6.0347551342812009</v>
      </c>
      <c r="W49" s="1">
        <v>100</v>
      </c>
      <c r="X49" s="1">
        <v>114.2</v>
      </c>
      <c r="Y49" s="10">
        <v>106.4</v>
      </c>
      <c r="Z49" s="1">
        <v>91.4</v>
      </c>
      <c r="AA49" s="10">
        <v>107</v>
      </c>
      <c r="AB49" s="1">
        <v>102.4</v>
      </c>
      <c r="AC49" s="1">
        <v>96.4</v>
      </c>
      <c r="AD49" s="1">
        <v>105.4</v>
      </c>
      <c r="AE49" s="1">
        <v>90</v>
      </c>
      <c r="AF49" s="1">
        <v>93</v>
      </c>
      <c r="AG49" s="1" t="s">
        <v>95</v>
      </c>
      <c r="AH49" s="1">
        <f t="shared" si="8"/>
        <v>136</v>
      </c>
      <c r="AI49" s="1"/>
      <c r="AJ49" s="10">
        <f t="shared" si="9"/>
        <v>106.7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96</v>
      </c>
      <c r="B50" s="1" t="s">
        <v>36</v>
      </c>
      <c r="C50" s="1">
        <v>312.13400000000001</v>
      </c>
      <c r="D50" s="1"/>
      <c r="E50" s="1">
        <v>268.32799999999997</v>
      </c>
      <c r="F50" s="1">
        <v>40.691000000000003</v>
      </c>
      <c r="G50" s="7">
        <v>1</v>
      </c>
      <c r="H50" s="1">
        <v>40</v>
      </c>
      <c r="I50" s="1" t="s">
        <v>37</v>
      </c>
      <c r="J50" s="1">
        <v>259.3</v>
      </c>
      <c r="K50" s="1">
        <f t="shared" si="11"/>
        <v>9.0279999999999632</v>
      </c>
      <c r="L50" s="1"/>
      <c r="M50" s="1"/>
      <c r="N50" s="1">
        <v>100</v>
      </c>
      <c r="O50" s="1"/>
      <c r="P50" s="1">
        <f t="shared" si="3"/>
        <v>53.665599999999998</v>
      </c>
      <c r="Q50" s="5">
        <f t="shared" si="12"/>
        <v>347.86400000000003</v>
      </c>
      <c r="R50" s="5">
        <f t="shared" si="13"/>
        <v>347.86400000000003</v>
      </c>
      <c r="S50" s="5"/>
      <c r="T50" s="1"/>
      <c r="U50" s="1">
        <f t="shared" si="6"/>
        <v>9.1036902596821818</v>
      </c>
      <c r="V50" s="1">
        <f t="shared" si="7"/>
        <v>2.6216235353746162</v>
      </c>
      <c r="W50" s="1">
        <v>48.381</v>
      </c>
      <c r="X50" s="1">
        <v>42.1432</v>
      </c>
      <c r="Y50" s="10">
        <v>56.304200000000002</v>
      </c>
      <c r="Z50" s="1">
        <v>60.0124</v>
      </c>
      <c r="AA50" s="10">
        <v>41.406799999999997</v>
      </c>
      <c r="AB50" s="1">
        <v>51.106200000000001</v>
      </c>
      <c r="AC50" s="1">
        <v>52.366600000000012</v>
      </c>
      <c r="AD50" s="1">
        <v>30.1082</v>
      </c>
      <c r="AE50" s="1">
        <v>49.932000000000002</v>
      </c>
      <c r="AF50" s="1">
        <v>67.002600000000001</v>
      </c>
      <c r="AG50" s="1" t="s">
        <v>43</v>
      </c>
      <c r="AH50" s="1">
        <f t="shared" si="8"/>
        <v>348</v>
      </c>
      <c r="AI50" s="1"/>
      <c r="AJ50" s="10">
        <f t="shared" si="9"/>
        <v>48.855499999999999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24" t="s">
        <v>97</v>
      </c>
      <c r="B51" s="1" t="s">
        <v>42</v>
      </c>
      <c r="C51" s="1"/>
      <c r="D51" s="1"/>
      <c r="E51" s="23">
        <f>E89</f>
        <v>72</v>
      </c>
      <c r="F51" s="1"/>
      <c r="G51" s="7">
        <v>0.4</v>
      </c>
      <c r="H51" s="1">
        <v>40</v>
      </c>
      <c r="I51" s="1" t="s">
        <v>37</v>
      </c>
      <c r="J51" s="1"/>
      <c r="K51" s="1">
        <f t="shared" si="11"/>
        <v>72</v>
      </c>
      <c r="L51" s="1"/>
      <c r="M51" s="1"/>
      <c r="N51" s="1">
        <v>132</v>
      </c>
      <c r="O51" s="1"/>
      <c r="P51" s="1">
        <f t="shared" si="3"/>
        <v>14.4</v>
      </c>
      <c r="Q51" s="5">
        <v>150</v>
      </c>
      <c r="R51" s="5">
        <f t="shared" si="13"/>
        <v>150</v>
      </c>
      <c r="S51" s="5"/>
      <c r="T51" s="1"/>
      <c r="U51" s="1">
        <f t="shared" si="6"/>
        <v>19.583333333333332</v>
      </c>
      <c r="V51" s="1">
        <f t="shared" si="7"/>
        <v>9.1666666666666661</v>
      </c>
      <c r="W51" s="1">
        <v>26.4</v>
      </c>
      <c r="X51" s="1">
        <v>24</v>
      </c>
      <c r="Y51" s="10">
        <v>29.2</v>
      </c>
      <c r="Z51" s="1">
        <v>35.6</v>
      </c>
      <c r="AA51" s="10">
        <v>38.4</v>
      </c>
      <c r="AB51" s="1">
        <v>40</v>
      </c>
      <c r="AC51" s="1">
        <v>36.799999999999997</v>
      </c>
      <c r="AD51" s="1">
        <v>37.6</v>
      </c>
      <c r="AE51" s="1">
        <v>34</v>
      </c>
      <c r="AF51" s="1">
        <v>20.6</v>
      </c>
      <c r="AG51" s="1" t="s">
        <v>98</v>
      </c>
      <c r="AH51" s="1">
        <f t="shared" si="8"/>
        <v>60</v>
      </c>
      <c r="AI51" s="1"/>
      <c r="AJ51" s="10">
        <f t="shared" si="9"/>
        <v>33.799999999999997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99</v>
      </c>
      <c r="B52" s="1" t="s">
        <v>42</v>
      </c>
      <c r="C52" s="1">
        <v>77</v>
      </c>
      <c r="D52" s="1">
        <v>55</v>
      </c>
      <c r="E52" s="1">
        <v>86</v>
      </c>
      <c r="F52" s="1">
        <v>46</v>
      </c>
      <c r="G52" s="7">
        <v>0.4</v>
      </c>
      <c r="H52" s="1">
        <v>40</v>
      </c>
      <c r="I52" s="1" t="s">
        <v>37</v>
      </c>
      <c r="J52" s="1">
        <v>89</v>
      </c>
      <c r="K52" s="1">
        <f t="shared" si="11"/>
        <v>-3</v>
      </c>
      <c r="L52" s="1"/>
      <c r="M52" s="1"/>
      <c r="N52" s="1">
        <v>101</v>
      </c>
      <c r="O52" s="1"/>
      <c r="P52" s="1">
        <f t="shared" si="3"/>
        <v>17.2</v>
      </c>
      <c r="Q52" s="5">
        <f t="shared" si="12"/>
        <v>49</v>
      </c>
      <c r="R52" s="5">
        <f t="shared" si="13"/>
        <v>49</v>
      </c>
      <c r="S52" s="5"/>
      <c r="T52" s="1"/>
      <c r="U52" s="1">
        <f t="shared" si="6"/>
        <v>11.395348837209303</v>
      </c>
      <c r="V52" s="1">
        <f t="shared" si="7"/>
        <v>8.5465116279069768</v>
      </c>
      <c r="W52" s="1">
        <v>20.2</v>
      </c>
      <c r="X52" s="1">
        <v>18</v>
      </c>
      <c r="Y52" s="10">
        <v>17.8</v>
      </c>
      <c r="Z52" s="1">
        <v>20.399999999999999</v>
      </c>
      <c r="AA52" s="10">
        <v>21.4</v>
      </c>
      <c r="AB52" s="1">
        <v>20.6</v>
      </c>
      <c r="AC52" s="1">
        <v>21.8</v>
      </c>
      <c r="AD52" s="1">
        <v>29.8</v>
      </c>
      <c r="AE52" s="1">
        <v>30.4</v>
      </c>
      <c r="AF52" s="1">
        <v>25.4</v>
      </c>
      <c r="AG52" s="1" t="s">
        <v>51</v>
      </c>
      <c r="AH52" s="1">
        <f t="shared" si="8"/>
        <v>20</v>
      </c>
      <c r="AI52" s="1"/>
      <c r="AJ52" s="10">
        <f t="shared" si="9"/>
        <v>19.600000000000001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100</v>
      </c>
      <c r="B53" s="1" t="s">
        <v>36</v>
      </c>
      <c r="C53" s="1">
        <v>337.27100000000002</v>
      </c>
      <c r="D53" s="1">
        <v>814.88</v>
      </c>
      <c r="E53" s="1">
        <v>736.096</v>
      </c>
      <c r="F53" s="1">
        <v>415.73</v>
      </c>
      <c r="G53" s="7">
        <v>1</v>
      </c>
      <c r="H53" s="1">
        <v>50</v>
      </c>
      <c r="I53" s="1" t="s">
        <v>37</v>
      </c>
      <c r="J53" s="1">
        <v>727.8</v>
      </c>
      <c r="K53" s="1">
        <f t="shared" si="11"/>
        <v>8.2960000000000491</v>
      </c>
      <c r="L53" s="1"/>
      <c r="M53" s="1"/>
      <c r="N53" s="1">
        <v>400</v>
      </c>
      <c r="O53" s="1"/>
      <c r="P53" s="1">
        <f t="shared" si="3"/>
        <v>147.2192</v>
      </c>
      <c r="Q53" s="5"/>
      <c r="R53" s="5">
        <f t="shared" si="13"/>
        <v>0</v>
      </c>
      <c r="S53" s="5"/>
      <c r="T53" s="1"/>
      <c r="U53" s="1">
        <f t="shared" si="6"/>
        <v>5.5409212928748426</v>
      </c>
      <c r="V53" s="1">
        <f t="shared" si="7"/>
        <v>5.5409212928748426</v>
      </c>
      <c r="W53" s="1">
        <v>119.21939999999999</v>
      </c>
      <c r="X53" s="1">
        <v>90.171000000000006</v>
      </c>
      <c r="Y53" s="10">
        <v>90.265000000000001</v>
      </c>
      <c r="Z53" s="1">
        <v>76.060199999999995</v>
      </c>
      <c r="AA53" s="10">
        <v>73.390999999999991</v>
      </c>
      <c r="AB53" s="1">
        <v>80.6982</v>
      </c>
      <c r="AC53" s="1">
        <v>67.835000000000008</v>
      </c>
      <c r="AD53" s="1">
        <v>47.595999999999997</v>
      </c>
      <c r="AE53" s="1">
        <v>48.192599999999999</v>
      </c>
      <c r="AF53" s="1">
        <v>82.411799999999999</v>
      </c>
      <c r="AG53" s="1"/>
      <c r="AH53" s="1">
        <f t="shared" si="8"/>
        <v>0</v>
      </c>
      <c r="AI53" s="1"/>
      <c r="AJ53" s="10">
        <f t="shared" si="9"/>
        <v>81.828000000000003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101</v>
      </c>
      <c r="B54" s="1" t="s">
        <v>36</v>
      </c>
      <c r="C54" s="1">
        <v>1701.269</v>
      </c>
      <c r="D54" s="1">
        <v>512.24199999999996</v>
      </c>
      <c r="E54" s="1">
        <v>1334.422</v>
      </c>
      <c r="F54" s="1">
        <v>877.65899999999999</v>
      </c>
      <c r="G54" s="7">
        <v>1</v>
      </c>
      <c r="H54" s="1">
        <v>50</v>
      </c>
      <c r="I54" s="1" t="s">
        <v>37</v>
      </c>
      <c r="J54" s="1">
        <v>1320.35</v>
      </c>
      <c r="K54" s="1">
        <f t="shared" si="11"/>
        <v>14.072000000000116</v>
      </c>
      <c r="L54" s="1"/>
      <c r="M54" s="1"/>
      <c r="N54" s="1">
        <v>600</v>
      </c>
      <c r="O54" s="1"/>
      <c r="P54" s="1">
        <f t="shared" si="3"/>
        <v>266.88440000000003</v>
      </c>
      <c r="Q54" s="5">
        <f t="shared" si="12"/>
        <v>83.052999999999997</v>
      </c>
      <c r="R54" s="5">
        <f t="shared" si="13"/>
        <v>83.052999999999997</v>
      </c>
      <c r="S54" s="5"/>
      <c r="T54" s="1"/>
      <c r="U54" s="1">
        <f t="shared" si="6"/>
        <v>5.8478951935744456</v>
      </c>
      <c r="V54" s="1">
        <f t="shared" si="7"/>
        <v>5.5367005340139777</v>
      </c>
      <c r="W54" s="1">
        <v>194.37219999999999</v>
      </c>
      <c r="X54" s="1">
        <v>159.9076</v>
      </c>
      <c r="Y54" s="10">
        <v>153.6902</v>
      </c>
      <c r="Z54" s="1">
        <v>164.3038</v>
      </c>
      <c r="AA54" s="10">
        <v>158.4522</v>
      </c>
      <c r="AB54" s="1">
        <v>181.12180000000001</v>
      </c>
      <c r="AC54" s="1">
        <v>185.02860000000001</v>
      </c>
      <c r="AD54" s="1">
        <v>224.0222</v>
      </c>
      <c r="AE54" s="1">
        <v>230.44820000000001</v>
      </c>
      <c r="AF54" s="1">
        <v>282.55520000000001</v>
      </c>
      <c r="AG54" s="1"/>
      <c r="AH54" s="1">
        <f t="shared" si="8"/>
        <v>83</v>
      </c>
      <c r="AI54" s="1"/>
      <c r="AJ54" s="10">
        <f t="shared" si="9"/>
        <v>156.0712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102</v>
      </c>
      <c r="B55" s="1" t="s">
        <v>36</v>
      </c>
      <c r="C55" s="1">
        <v>234.01900000000001</v>
      </c>
      <c r="D55" s="1">
        <v>64.11</v>
      </c>
      <c r="E55" s="1">
        <v>231.37899999999999</v>
      </c>
      <c r="F55" s="1">
        <v>66.75</v>
      </c>
      <c r="G55" s="7">
        <v>1</v>
      </c>
      <c r="H55" s="1">
        <v>50</v>
      </c>
      <c r="I55" s="1" t="s">
        <v>37</v>
      </c>
      <c r="J55" s="1">
        <v>224.05</v>
      </c>
      <c r="K55" s="1">
        <f t="shared" si="11"/>
        <v>7.3289999999999793</v>
      </c>
      <c r="L55" s="1"/>
      <c r="M55" s="1"/>
      <c r="N55" s="1">
        <v>265.61099999999999</v>
      </c>
      <c r="O55" s="1"/>
      <c r="P55" s="1">
        <f t="shared" si="3"/>
        <v>46.275799999999997</v>
      </c>
      <c r="Q55" s="5">
        <f t="shared" si="12"/>
        <v>31.711000000000013</v>
      </c>
      <c r="R55" s="5">
        <f t="shared" si="13"/>
        <v>31.711000000000013</v>
      </c>
      <c r="S55" s="5"/>
      <c r="T55" s="1"/>
      <c r="U55" s="1">
        <f t="shared" si="6"/>
        <v>7.867438272271901</v>
      </c>
      <c r="V55" s="1">
        <f t="shared" si="7"/>
        <v>7.1821772935313923</v>
      </c>
      <c r="W55" s="1">
        <v>35.179000000000002</v>
      </c>
      <c r="X55" s="1">
        <v>32.662999999999997</v>
      </c>
      <c r="Y55" s="10">
        <v>30.3018</v>
      </c>
      <c r="Z55" s="1">
        <v>41.869</v>
      </c>
      <c r="AA55" s="10">
        <v>42.512599999999999</v>
      </c>
      <c r="AB55" s="1">
        <v>24.183599999999998</v>
      </c>
      <c r="AC55" s="1">
        <v>23.403199999999998</v>
      </c>
      <c r="AD55" s="1">
        <v>29.087199999999999</v>
      </c>
      <c r="AE55" s="1">
        <v>50.9816</v>
      </c>
      <c r="AF55" s="1">
        <v>36.247399999999999</v>
      </c>
      <c r="AG55" s="1"/>
      <c r="AH55" s="1">
        <f t="shared" si="8"/>
        <v>32</v>
      </c>
      <c r="AI55" s="1"/>
      <c r="AJ55" s="10">
        <f t="shared" si="9"/>
        <v>36.407200000000003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103</v>
      </c>
      <c r="B56" s="1" t="s">
        <v>42</v>
      </c>
      <c r="C56" s="1">
        <v>112</v>
      </c>
      <c r="D56" s="1">
        <v>390</v>
      </c>
      <c r="E56" s="1">
        <v>355</v>
      </c>
      <c r="F56" s="1">
        <v>146</v>
      </c>
      <c r="G56" s="7">
        <v>0.4</v>
      </c>
      <c r="H56" s="1">
        <v>50</v>
      </c>
      <c r="I56" s="1" t="s">
        <v>37</v>
      </c>
      <c r="J56" s="1">
        <v>374</v>
      </c>
      <c r="K56" s="1">
        <f t="shared" si="11"/>
        <v>-19</v>
      </c>
      <c r="L56" s="1"/>
      <c r="M56" s="1"/>
      <c r="N56" s="1">
        <v>387.19999999999987</v>
      </c>
      <c r="O56" s="1"/>
      <c r="P56" s="1">
        <f t="shared" si="3"/>
        <v>71</v>
      </c>
      <c r="Q56" s="5"/>
      <c r="R56" s="5">
        <f t="shared" si="13"/>
        <v>0</v>
      </c>
      <c r="S56" s="5"/>
      <c r="T56" s="1"/>
      <c r="U56" s="1">
        <f t="shared" si="6"/>
        <v>7.5098591549295746</v>
      </c>
      <c r="V56" s="1">
        <f t="shared" si="7"/>
        <v>7.5098591549295746</v>
      </c>
      <c r="W56" s="1">
        <v>53.4</v>
      </c>
      <c r="X56" s="1">
        <v>46.8</v>
      </c>
      <c r="Y56" s="10">
        <v>50.4</v>
      </c>
      <c r="Z56" s="1">
        <v>45.6</v>
      </c>
      <c r="AA56" s="10">
        <v>45.2</v>
      </c>
      <c r="AB56" s="1">
        <v>51</v>
      </c>
      <c r="AC56" s="1">
        <v>55</v>
      </c>
      <c r="AD56" s="1">
        <v>55.6</v>
      </c>
      <c r="AE56" s="1">
        <v>54.6</v>
      </c>
      <c r="AF56" s="1">
        <v>59.6</v>
      </c>
      <c r="AG56" s="1" t="s">
        <v>104</v>
      </c>
      <c r="AH56" s="1">
        <f t="shared" si="8"/>
        <v>0</v>
      </c>
      <c r="AI56" s="1"/>
      <c r="AJ56" s="10">
        <f t="shared" si="9"/>
        <v>47.8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105</v>
      </c>
      <c r="B57" s="1" t="s">
        <v>42</v>
      </c>
      <c r="C57" s="1">
        <v>775</v>
      </c>
      <c r="D57" s="1">
        <v>102</v>
      </c>
      <c r="E57" s="1">
        <v>770</v>
      </c>
      <c r="F57" s="1">
        <v>107</v>
      </c>
      <c r="G57" s="7">
        <v>0.4</v>
      </c>
      <c r="H57" s="1">
        <v>40</v>
      </c>
      <c r="I57" s="1" t="s">
        <v>37</v>
      </c>
      <c r="J57" s="1">
        <v>775</v>
      </c>
      <c r="K57" s="1">
        <f t="shared" si="11"/>
        <v>-5</v>
      </c>
      <c r="L57" s="1"/>
      <c r="M57" s="1"/>
      <c r="N57" s="1">
        <v>300</v>
      </c>
      <c r="O57" s="1">
        <v>170</v>
      </c>
      <c r="P57" s="1">
        <f t="shared" si="3"/>
        <v>154</v>
      </c>
      <c r="Q57" s="5">
        <f>9*AJ57-O57-N57-F57</f>
        <v>1055.5999999999999</v>
      </c>
      <c r="R57" s="5">
        <v>950</v>
      </c>
      <c r="S57" s="5"/>
      <c r="T57" s="1"/>
      <c r="U57" s="1">
        <f t="shared" si="6"/>
        <v>9.9155844155844157</v>
      </c>
      <c r="V57" s="1">
        <f t="shared" si="7"/>
        <v>3.7467532467532467</v>
      </c>
      <c r="W57" s="1">
        <v>160.6</v>
      </c>
      <c r="X57" s="1">
        <v>171.8</v>
      </c>
      <c r="Y57" s="10">
        <v>175.6</v>
      </c>
      <c r="Z57" s="1">
        <v>190.6</v>
      </c>
      <c r="AA57" s="10">
        <v>187.2</v>
      </c>
      <c r="AB57" s="1">
        <v>169.6</v>
      </c>
      <c r="AC57" s="1">
        <v>172.4</v>
      </c>
      <c r="AD57" s="1">
        <v>160.6</v>
      </c>
      <c r="AE57" s="1">
        <v>162.6</v>
      </c>
      <c r="AF57" s="1">
        <v>160.4</v>
      </c>
      <c r="AG57" s="1"/>
      <c r="AH57" s="1">
        <f t="shared" si="8"/>
        <v>380</v>
      </c>
      <c r="AI57" s="1"/>
      <c r="AJ57" s="10">
        <f t="shared" si="9"/>
        <v>181.39999999999998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106</v>
      </c>
      <c r="B58" s="1" t="s">
        <v>42</v>
      </c>
      <c r="C58" s="1">
        <v>554</v>
      </c>
      <c r="D58" s="1">
        <v>252</v>
      </c>
      <c r="E58" s="1">
        <v>604</v>
      </c>
      <c r="F58" s="1">
        <v>202</v>
      </c>
      <c r="G58" s="7">
        <v>0.4</v>
      </c>
      <c r="H58" s="1">
        <v>40</v>
      </c>
      <c r="I58" s="1" t="s">
        <v>37</v>
      </c>
      <c r="J58" s="1">
        <v>605</v>
      </c>
      <c r="K58" s="1">
        <f t="shared" si="11"/>
        <v>-1</v>
      </c>
      <c r="L58" s="1"/>
      <c r="M58" s="1"/>
      <c r="N58" s="1">
        <v>300</v>
      </c>
      <c r="O58" s="1">
        <v>130</v>
      </c>
      <c r="P58" s="1">
        <f t="shared" si="3"/>
        <v>120.8</v>
      </c>
      <c r="Q58" s="5">
        <f>9*AJ58-O58-N58-F58</f>
        <v>712.60000000000014</v>
      </c>
      <c r="R58" s="5">
        <v>700</v>
      </c>
      <c r="S58" s="5"/>
      <c r="T58" s="1"/>
      <c r="U58" s="1">
        <f t="shared" si="6"/>
        <v>11.026490066225167</v>
      </c>
      <c r="V58" s="1">
        <f t="shared" si="7"/>
        <v>5.2317880794701992</v>
      </c>
      <c r="W58" s="1">
        <v>126.4</v>
      </c>
      <c r="X58" s="1">
        <v>148</v>
      </c>
      <c r="Y58" s="10">
        <v>149.80000000000001</v>
      </c>
      <c r="Z58" s="1">
        <v>152.6</v>
      </c>
      <c r="AA58" s="10">
        <v>149</v>
      </c>
      <c r="AB58" s="1">
        <v>155.80000000000001</v>
      </c>
      <c r="AC58" s="1">
        <v>159.4</v>
      </c>
      <c r="AD58" s="1">
        <v>132.4</v>
      </c>
      <c r="AE58" s="1">
        <v>137.4</v>
      </c>
      <c r="AF58" s="1">
        <v>144.4</v>
      </c>
      <c r="AG58" s="1"/>
      <c r="AH58" s="1">
        <f t="shared" si="8"/>
        <v>280</v>
      </c>
      <c r="AI58" s="1"/>
      <c r="AJ58" s="10">
        <f t="shared" si="9"/>
        <v>149.4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107</v>
      </c>
      <c r="B59" s="1" t="s">
        <v>36</v>
      </c>
      <c r="C59" s="1">
        <v>531.33000000000004</v>
      </c>
      <c r="D59" s="1">
        <v>835.70100000000002</v>
      </c>
      <c r="E59" s="1">
        <v>920.54300000000001</v>
      </c>
      <c r="F59" s="1">
        <v>446.488</v>
      </c>
      <c r="G59" s="7">
        <v>1</v>
      </c>
      <c r="H59" s="1">
        <v>40</v>
      </c>
      <c r="I59" s="1" t="s">
        <v>37</v>
      </c>
      <c r="J59" s="1">
        <v>894.38800000000003</v>
      </c>
      <c r="K59" s="1">
        <f t="shared" si="11"/>
        <v>26.154999999999973</v>
      </c>
      <c r="L59" s="1"/>
      <c r="M59" s="1"/>
      <c r="N59" s="1">
        <v>163.71999999999991</v>
      </c>
      <c r="O59" s="1">
        <v>180</v>
      </c>
      <c r="P59" s="1">
        <f t="shared" si="3"/>
        <v>184.1086</v>
      </c>
      <c r="Q59" s="5">
        <f t="shared" si="12"/>
        <v>466.88600000000014</v>
      </c>
      <c r="R59" s="5">
        <f t="shared" si="13"/>
        <v>466.88600000000014</v>
      </c>
      <c r="S59" s="5"/>
      <c r="T59" s="1"/>
      <c r="U59" s="1">
        <f t="shared" si="6"/>
        <v>6.8280026028116021</v>
      </c>
      <c r="V59" s="1">
        <f t="shared" si="7"/>
        <v>4.2920754380838257</v>
      </c>
      <c r="W59" s="1">
        <v>174.3466</v>
      </c>
      <c r="X59" s="1">
        <v>136.97839999999999</v>
      </c>
      <c r="Y59" s="10">
        <v>150.65360000000001</v>
      </c>
      <c r="Z59" s="1">
        <v>119.8878</v>
      </c>
      <c r="AA59" s="10">
        <v>100.76519999999999</v>
      </c>
      <c r="AB59" s="1">
        <v>121.09520000000001</v>
      </c>
      <c r="AC59" s="1">
        <v>111.0506</v>
      </c>
      <c r="AD59" s="1">
        <v>85.404600000000002</v>
      </c>
      <c r="AE59" s="1">
        <v>121.0204</v>
      </c>
      <c r="AF59" s="1">
        <v>149.03739999999999</v>
      </c>
      <c r="AG59" s="1"/>
      <c r="AH59" s="1">
        <f t="shared" si="8"/>
        <v>467</v>
      </c>
      <c r="AI59" s="1"/>
      <c r="AJ59" s="10">
        <f t="shared" si="9"/>
        <v>125.7094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108</v>
      </c>
      <c r="B60" s="1" t="s">
        <v>36</v>
      </c>
      <c r="C60" s="1">
        <v>400.05</v>
      </c>
      <c r="D60" s="1">
        <v>762.81500000000005</v>
      </c>
      <c r="E60" s="1">
        <v>616.34500000000003</v>
      </c>
      <c r="F60" s="1">
        <v>545.71299999999997</v>
      </c>
      <c r="G60" s="7">
        <v>1</v>
      </c>
      <c r="H60" s="1">
        <v>40</v>
      </c>
      <c r="I60" s="1" t="s">
        <v>37</v>
      </c>
      <c r="J60" s="1">
        <v>587.83500000000004</v>
      </c>
      <c r="K60" s="1">
        <f t="shared" si="11"/>
        <v>28.509999999999991</v>
      </c>
      <c r="L60" s="1"/>
      <c r="M60" s="1"/>
      <c r="N60" s="1">
        <v>0</v>
      </c>
      <c r="O60" s="1">
        <v>100</v>
      </c>
      <c r="P60" s="1">
        <f t="shared" si="3"/>
        <v>123.26900000000001</v>
      </c>
      <c r="Q60" s="5">
        <f t="shared" si="12"/>
        <v>346.25600000000009</v>
      </c>
      <c r="R60" s="5">
        <f t="shared" si="13"/>
        <v>346.25600000000009</v>
      </c>
      <c r="S60" s="5"/>
      <c r="T60" s="1"/>
      <c r="U60" s="1">
        <f t="shared" si="6"/>
        <v>8.047189479917904</v>
      </c>
      <c r="V60" s="1">
        <f t="shared" si="7"/>
        <v>5.2382431917189232</v>
      </c>
      <c r="W60" s="1">
        <v>105.83839999999999</v>
      </c>
      <c r="X60" s="1">
        <v>110.2942</v>
      </c>
      <c r="Y60" s="10">
        <v>124.3514</v>
      </c>
      <c r="Z60" s="1">
        <v>91.100200000000001</v>
      </c>
      <c r="AA60" s="10">
        <v>74.042400000000001</v>
      </c>
      <c r="AB60" s="1">
        <v>106.5488</v>
      </c>
      <c r="AC60" s="1">
        <v>95.011600000000001</v>
      </c>
      <c r="AD60" s="1">
        <v>65.650999999999996</v>
      </c>
      <c r="AE60" s="1">
        <v>91.266199999999998</v>
      </c>
      <c r="AF60" s="1">
        <v>108.3904</v>
      </c>
      <c r="AG60" s="1" t="s">
        <v>75</v>
      </c>
      <c r="AH60" s="1">
        <f t="shared" si="8"/>
        <v>346</v>
      </c>
      <c r="AI60" s="1"/>
      <c r="AJ60" s="10">
        <f t="shared" si="9"/>
        <v>99.196899999999999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109</v>
      </c>
      <c r="B61" s="1" t="s">
        <v>36</v>
      </c>
      <c r="C61" s="1">
        <v>539.66</v>
      </c>
      <c r="D61" s="1">
        <v>568.19600000000003</v>
      </c>
      <c r="E61" s="1">
        <v>706.16200000000003</v>
      </c>
      <c r="F61" s="1">
        <v>384.74099999999999</v>
      </c>
      <c r="G61" s="7">
        <v>1</v>
      </c>
      <c r="H61" s="1">
        <v>40</v>
      </c>
      <c r="I61" s="1" t="s">
        <v>37</v>
      </c>
      <c r="J61" s="1">
        <v>679.28599999999994</v>
      </c>
      <c r="K61" s="1">
        <f t="shared" si="11"/>
        <v>26.87600000000009</v>
      </c>
      <c r="L61" s="1"/>
      <c r="M61" s="1"/>
      <c r="N61" s="1">
        <v>0</v>
      </c>
      <c r="O61" s="1">
        <v>100</v>
      </c>
      <c r="P61" s="1">
        <f t="shared" si="3"/>
        <v>141.23240000000001</v>
      </c>
      <c r="Q61" s="5">
        <f t="shared" si="12"/>
        <v>525.49700000000007</v>
      </c>
      <c r="R61" s="5">
        <f t="shared" si="13"/>
        <v>525.49700000000007</v>
      </c>
      <c r="S61" s="5"/>
      <c r="T61" s="1"/>
      <c r="U61" s="1">
        <f t="shared" si="6"/>
        <v>7.1530187124200957</v>
      </c>
      <c r="V61" s="1">
        <f t="shared" si="7"/>
        <v>3.4322223512451813</v>
      </c>
      <c r="W61" s="1">
        <v>107.47799999999999</v>
      </c>
      <c r="X61" s="1">
        <v>107.0954</v>
      </c>
      <c r="Y61" s="10">
        <v>120.40600000000001</v>
      </c>
      <c r="Z61" s="1">
        <v>100.101</v>
      </c>
      <c r="AA61" s="10">
        <v>81.641600000000011</v>
      </c>
      <c r="AB61" s="1">
        <v>100.2462</v>
      </c>
      <c r="AC61" s="1">
        <v>91.524799999999999</v>
      </c>
      <c r="AD61" s="1">
        <v>72.584599999999995</v>
      </c>
      <c r="AE61" s="1">
        <v>98.537199999999999</v>
      </c>
      <c r="AF61" s="1">
        <v>135.8674</v>
      </c>
      <c r="AG61" s="1" t="s">
        <v>75</v>
      </c>
      <c r="AH61" s="1">
        <f t="shared" si="8"/>
        <v>525</v>
      </c>
      <c r="AI61" s="1"/>
      <c r="AJ61" s="10">
        <f t="shared" si="9"/>
        <v>101.02380000000001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110</v>
      </c>
      <c r="B62" s="1" t="s">
        <v>36</v>
      </c>
      <c r="C62" s="1">
        <v>73.930000000000007</v>
      </c>
      <c r="D62" s="1">
        <v>30.501000000000001</v>
      </c>
      <c r="E62" s="1">
        <v>100.504</v>
      </c>
      <c r="F62" s="1">
        <v>2.601</v>
      </c>
      <c r="G62" s="7">
        <v>1</v>
      </c>
      <c r="H62" s="1">
        <v>30</v>
      </c>
      <c r="I62" s="1" t="s">
        <v>37</v>
      </c>
      <c r="J62" s="1">
        <v>101.15</v>
      </c>
      <c r="K62" s="1">
        <f t="shared" si="11"/>
        <v>-0.6460000000000008</v>
      </c>
      <c r="L62" s="1"/>
      <c r="M62" s="1"/>
      <c r="N62" s="1">
        <v>156.27000000000001</v>
      </c>
      <c r="O62" s="1"/>
      <c r="P62" s="1">
        <f t="shared" si="3"/>
        <v>20.1008</v>
      </c>
      <c r="Q62" s="5">
        <f t="shared" si="12"/>
        <v>57.171999999999997</v>
      </c>
      <c r="R62" s="5">
        <v>50</v>
      </c>
      <c r="S62" s="5"/>
      <c r="T62" s="1"/>
      <c r="U62" s="1">
        <f t="shared" si="6"/>
        <v>10.391178460558784</v>
      </c>
      <c r="V62" s="1">
        <f t="shared" si="7"/>
        <v>7.9037152750139308</v>
      </c>
      <c r="W62" s="1">
        <v>28.915400000000002</v>
      </c>
      <c r="X62" s="1">
        <v>21.489000000000001</v>
      </c>
      <c r="Y62" s="10">
        <v>21.4678</v>
      </c>
      <c r="Z62" s="1">
        <v>20.624600000000001</v>
      </c>
      <c r="AA62" s="10">
        <v>21.7408</v>
      </c>
      <c r="AB62" s="1">
        <v>30.385200000000001</v>
      </c>
      <c r="AC62" s="1">
        <v>25.074000000000002</v>
      </c>
      <c r="AD62" s="1">
        <v>26.0716</v>
      </c>
      <c r="AE62" s="1">
        <v>26.9038</v>
      </c>
      <c r="AF62" s="1">
        <v>31.9422</v>
      </c>
      <c r="AG62" s="1" t="s">
        <v>111</v>
      </c>
      <c r="AH62" s="1">
        <f t="shared" si="8"/>
        <v>50</v>
      </c>
      <c r="AI62" s="1"/>
      <c r="AJ62" s="10">
        <f t="shared" si="9"/>
        <v>21.604300000000002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112</v>
      </c>
      <c r="B63" s="1" t="s">
        <v>42</v>
      </c>
      <c r="C63" s="1">
        <v>118</v>
      </c>
      <c r="D63" s="1"/>
      <c r="E63" s="1">
        <v>118</v>
      </c>
      <c r="F63" s="1"/>
      <c r="G63" s="7">
        <v>0.6</v>
      </c>
      <c r="H63" s="1">
        <v>60</v>
      </c>
      <c r="I63" s="1" t="s">
        <v>37</v>
      </c>
      <c r="J63" s="1">
        <v>129</v>
      </c>
      <c r="K63" s="1">
        <f t="shared" si="11"/>
        <v>-11</v>
      </c>
      <c r="L63" s="1"/>
      <c r="M63" s="1"/>
      <c r="N63" s="1">
        <v>100</v>
      </c>
      <c r="O63" s="1"/>
      <c r="P63" s="1">
        <f t="shared" si="3"/>
        <v>23.6</v>
      </c>
      <c r="Q63" s="5">
        <f t="shared" si="12"/>
        <v>33</v>
      </c>
      <c r="R63" s="5">
        <f t="shared" si="13"/>
        <v>33</v>
      </c>
      <c r="S63" s="5"/>
      <c r="T63" s="1"/>
      <c r="U63" s="1">
        <f t="shared" si="6"/>
        <v>5.6355932203389827</v>
      </c>
      <c r="V63" s="1">
        <f t="shared" si="7"/>
        <v>4.2372881355932197</v>
      </c>
      <c r="W63" s="1">
        <v>21.2</v>
      </c>
      <c r="X63" s="1">
        <v>14</v>
      </c>
      <c r="Y63" s="10">
        <v>3.8</v>
      </c>
      <c r="Z63" s="1">
        <v>7.8</v>
      </c>
      <c r="AA63" s="10">
        <v>22.8</v>
      </c>
      <c r="AB63" s="1">
        <v>20.399999999999999</v>
      </c>
      <c r="AC63" s="1">
        <v>10.199999999999999</v>
      </c>
      <c r="AD63" s="1">
        <v>11.6</v>
      </c>
      <c r="AE63" s="1">
        <v>13.4</v>
      </c>
      <c r="AF63" s="1">
        <v>10.6</v>
      </c>
      <c r="AG63" s="1"/>
      <c r="AH63" s="1">
        <f t="shared" si="8"/>
        <v>20</v>
      </c>
      <c r="AI63" s="1"/>
      <c r="AJ63" s="10">
        <f t="shared" si="9"/>
        <v>13.3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113</v>
      </c>
      <c r="B64" s="1" t="s">
        <v>42</v>
      </c>
      <c r="C64" s="1">
        <v>79</v>
      </c>
      <c r="D64" s="1">
        <v>246</v>
      </c>
      <c r="E64" s="1">
        <v>196</v>
      </c>
      <c r="F64" s="1">
        <v>129</v>
      </c>
      <c r="G64" s="7">
        <v>0.35</v>
      </c>
      <c r="H64" s="1">
        <v>50</v>
      </c>
      <c r="I64" s="1" t="s">
        <v>37</v>
      </c>
      <c r="J64" s="1">
        <v>193</v>
      </c>
      <c r="K64" s="1">
        <f t="shared" si="11"/>
        <v>3</v>
      </c>
      <c r="L64" s="1"/>
      <c r="M64" s="1"/>
      <c r="N64" s="1">
        <v>100</v>
      </c>
      <c r="O64" s="1"/>
      <c r="P64" s="1">
        <f t="shared" si="3"/>
        <v>39.200000000000003</v>
      </c>
      <c r="Q64" s="5">
        <f t="shared" si="12"/>
        <v>67</v>
      </c>
      <c r="R64" s="5">
        <f t="shared" si="13"/>
        <v>67</v>
      </c>
      <c r="S64" s="5"/>
      <c r="T64" s="1"/>
      <c r="U64" s="1">
        <f t="shared" si="6"/>
        <v>7.5510204081632644</v>
      </c>
      <c r="V64" s="1">
        <f t="shared" si="7"/>
        <v>5.8418367346938771</v>
      </c>
      <c r="W64" s="1">
        <v>35.6</v>
      </c>
      <c r="X64" s="1">
        <v>31.2</v>
      </c>
      <c r="Y64" s="10">
        <v>26.4</v>
      </c>
      <c r="Z64" s="1">
        <v>24</v>
      </c>
      <c r="AA64" s="10">
        <v>32.799999999999997</v>
      </c>
      <c r="AB64" s="1">
        <v>36.799999999999997</v>
      </c>
      <c r="AC64" s="1">
        <v>30.8</v>
      </c>
      <c r="AD64" s="1">
        <v>33.6</v>
      </c>
      <c r="AE64" s="1">
        <v>38.200000000000003</v>
      </c>
      <c r="AF64" s="1">
        <v>32.200000000000003</v>
      </c>
      <c r="AG64" s="1"/>
      <c r="AH64" s="1">
        <f t="shared" si="8"/>
        <v>23</v>
      </c>
      <c r="AI64" s="1"/>
      <c r="AJ64" s="10">
        <f t="shared" si="9"/>
        <v>29.599999999999998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114</v>
      </c>
      <c r="B65" s="1" t="s">
        <v>42</v>
      </c>
      <c r="C65" s="1">
        <v>205</v>
      </c>
      <c r="D65" s="1">
        <v>720</v>
      </c>
      <c r="E65" s="1">
        <v>483</v>
      </c>
      <c r="F65" s="1">
        <v>442</v>
      </c>
      <c r="G65" s="7">
        <v>0.37</v>
      </c>
      <c r="H65" s="1">
        <v>50</v>
      </c>
      <c r="I65" s="1" t="s">
        <v>37</v>
      </c>
      <c r="J65" s="1">
        <v>498</v>
      </c>
      <c r="K65" s="1">
        <f t="shared" si="11"/>
        <v>-15</v>
      </c>
      <c r="L65" s="1"/>
      <c r="M65" s="1"/>
      <c r="N65" s="1">
        <v>0</v>
      </c>
      <c r="O65" s="1"/>
      <c r="P65" s="1">
        <f t="shared" si="3"/>
        <v>96.6</v>
      </c>
      <c r="Q65" s="5">
        <f t="shared" si="12"/>
        <v>286</v>
      </c>
      <c r="R65" s="5">
        <f t="shared" si="13"/>
        <v>286</v>
      </c>
      <c r="S65" s="5"/>
      <c r="T65" s="1"/>
      <c r="U65" s="1">
        <f t="shared" si="6"/>
        <v>7.5362318840579716</v>
      </c>
      <c r="V65" s="1">
        <f t="shared" si="7"/>
        <v>4.5755693581780541</v>
      </c>
      <c r="W65" s="1">
        <v>72.8</v>
      </c>
      <c r="X65" s="1">
        <v>86.2</v>
      </c>
      <c r="Y65" s="10">
        <v>82.8</v>
      </c>
      <c r="Z65" s="1">
        <v>62.2</v>
      </c>
      <c r="AA65" s="10">
        <v>62.8</v>
      </c>
      <c r="AB65" s="1">
        <v>54.6</v>
      </c>
      <c r="AC65" s="1">
        <v>50</v>
      </c>
      <c r="AD65" s="1">
        <v>85.6</v>
      </c>
      <c r="AE65" s="1">
        <v>93.6</v>
      </c>
      <c r="AF65" s="1">
        <v>95.4</v>
      </c>
      <c r="AG65" s="1" t="s">
        <v>75</v>
      </c>
      <c r="AH65" s="1">
        <f t="shared" si="8"/>
        <v>106</v>
      </c>
      <c r="AI65" s="1"/>
      <c r="AJ65" s="10">
        <f t="shared" si="9"/>
        <v>72.8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115</v>
      </c>
      <c r="B66" s="1" t="s">
        <v>42</v>
      </c>
      <c r="C66" s="1">
        <v>86</v>
      </c>
      <c r="D66" s="1"/>
      <c r="E66" s="1">
        <v>95</v>
      </c>
      <c r="F66" s="1">
        <v>-14</v>
      </c>
      <c r="G66" s="7">
        <v>0.4</v>
      </c>
      <c r="H66" s="1">
        <v>30</v>
      </c>
      <c r="I66" s="1" t="s">
        <v>37</v>
      </c>
      <c r="J66" s="1">
        <v>107</v>
      </c>
      <c r="K66" s="1">
        <f t="shared" si="11"/>
        <v>-12</v>
      </c>
      <c r="L66" s="1"/>
      <c r="M66" s="1"/>
      <c r="N66" s="1">
        <v>0</v>
      </c>
      <c r="O66" s="1"/>
      <c r="P66" s="1">
        <f t="shared" si="3"/>
        <v>19</v>
      </c>
      <c r="Q66" s="5">
        <f t="shared" si="12"/>
        <v>117</v>
      </c>
      <c r="R66" s="5">
        <f t="shared" si="13"/>
        <v>117</v>
      </c>
      <c r="S66" s="5"/>
      <c r="T66" s="1"/>
      <c r="U66" s="1">
        <f t="shared" si="6"/>
        <v>5.4210526315789478</v>
      </c>
      <c r="V66" s="1">
        <f t="shared" si="7"/>
        <v>-0.73684210526315785</v>
      </c>
      <c r="W66" s="1">
        <v>7.6</v>
      </c>
      <c r="X66" s="1">
        <v>8</v>
      </c>
      <c r="Y66" s="10">
        <v>5.6</v>
      </c>
      <c r="Z66" s="1">
        <v>8.8000000000000007</v>
      </c>
      <c r="AA66" s="10">
        <v>15</v>
      </c>
      <c r="AB66" s="1">
        <v>13</v>
      </c>
      <c r="AC66" s="1">
        <v>6</v>
      </c>
      <c r="AD66" s="1">
        <v>14.4</v>
      </c>
      <c r="AE66" s="1">
        <v>16.8</v>
      </c>
      <c r="AF66" s="1">
        <v>9.4</v>
      </c>
      <c r="AG66" s="1" t="s">
        <v>75</v>
      </c>
      <c r="AH66" s="1">
        <f t="shared" si="8"/>
        <v>47</v>
      </c>
      <c r="AI66" s="1"/>
      <c r="AJ66" s="10">
        <f t="shared" si="9"/>
        <v>10.3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116</v>
      </c>
      <c r="B67" s="1" t="s">
        <v>42</v>
      </c>
      <c r="C67" s="1">
        <v>64</v>
      </c>
      <c r="D67" s="1">
        <v>704</v>
      </c>
      <c r="E67" s="1">
        <v>208</v>
      </c>
      <c r="F67" s="1">
        <v>560</v>
      </c>
      <c r="G67" s="7">
        <v>0.6</v>
      </c>
      <c r="H67" s="1">
        <v>55</v>
      </c>
      <c r="I67" s="1" t="s">
        <v>37</v>
      </c>
      <c r="J67" s="1">
        <v>188</v>
      </c>
      <c r="K67" s="1">
        <f t="shared" si="11"/>
        <v>20</v>
      </c>
      <c r="L67" s="1"/>
      <c r="M67" s="1"/>
      <c r="N67" s="1">
        <v>0</v>
      </c>
      <c r="O67" s="1"/>
      <c r="P67" s="1">
        <f t="shared" si="3"/>
        <v>41.6</v>
      </c>
      <c r="Q67" s="5"/>
      <c r="R67" s="5">
        <f t="shared" si="13"/>
        <v>0</v>
      </c>
      <c r="S67" s="5"/>
      <c r="T67" s="1"/>
      <c r="U67" s="1">
        <f t="shared" si="6"/>
        <v>13.461538461538462</v>
      </c>
      <c r="V67" s="1">
        <f t="shared" si="7"/>
        <v>13.461538461538462</v>
      </c>
      <c r="W67" s="1">
        <v>36.200000000000003</v>
      </c>
      <c r="X67" s="1">
        <v>68.2</v>
      </c>
      <c r="Y67" s="10">
        <v>60.4</v>
      </c>
      <c r="Z67" s="1">
        <v>28</v>
      </c>
      <c r="AA67" s="10">
        <v>39.6</v>
      </c>
      <c r="AB67" s="1">
        <v>33.799999999999997</v>
      </c>
      <c r="AC67" s="1">
        <v>24</v>
      </c>
      <c r="AD67" s="1">
        <v>15.8</v>
      </c>
      <c r="AE67" s="1">
        <v>14.8</v>
      </c>
      <c r="AF67" s="1">
        <v>16</v>
      </c>
      <c r="AG67" s="1" t="s">
        <v>78</v>
      </c>
      <c r="AH67" s="1">
        <f t="shared" si="8"/>
        <v>0</v>
      </c>
      <c r="AI67" s="1"/>
      <c r="AJ67" s="10">
        <f t="shared" si="9"/>
        <v>50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117</v>
      </c>
      <c r="B68" s="1" t="s">
        <v>42</v>
      </c>
      <c r="C68" s="1">
        <v>67</v>
      </c>
      <c r="D68" s="1"/>
      <c r="E68" s="1">
        <v>58</v>
      </c>
      <c r="F68" s="1">
        <v>9</v>
      </c>
      <c r="G68" s="7">
        <v>0.45</v>
      </c>
      <c r="H68" s="1">
        <v>40</v>
      </c>
      <c r="I68" s="1" t="s">
        <v>37</v>
      </c>
      <c r="J68" s="1">
        <v>58</v>
      </c>
      <c r="K68" s="1">
        <f t="shared" si="11"/>
        <v>0</v>
      </c>
      <c r="L68" s="1"/>
      <c r="M68" s="1"/>
      <c r="N68" s="1">
        <v>30</v>
      </c>
      <c r="O68" s="1"/>
      <c r="P68" s="1">
        <f t="shared" si="3"/>
        <v>11.6</v>
      </c>
      <c r="Q68" s="5">
        <f t="shared" si="12"/>
        <v>24</v>
      </c>
      <c r="R68" s="5">
        <f t="shared" si="13"/>
        <v>24</v>
      </c>
      <c r="S68" s="5"/>
      <c r="T68" s="1"/>
      <c r="U68" s="1">
        <f t="shared" si="6"/>
        <v>5.431034482758621</v>
      </c>
      <c r="V68" s="1">
        <f t="shared" si="7"/>
        <v>3.3620689655172415</v>
      </c>
      <c r="W68" s="1">
        <v>13.4</v>
      </c>
      <c r="X68" s="1">
        <v>14.2</v>
      </c>
      <c r="Y68" s="10">
        <v>0.6</v>
      </c>
      <c r="Z68" s="1">
        <v>0.8</v>
      </c>
      <c r="AA68" s="10">
        <v>12</v>
      </c>
      <c r="AB68" s="1">
        <v>16.2</v>
      </c>
      <c r="AC68" s="1">
        <v>9.6</v>
      </c>
      <c r="AD68" s="1">
        <v>7.8</v>
      </c>
      <c r="AE68" s="1">
        <v>11</v>
      </c>
      <c r="AF68" s="1">
        <v>8.4</v>
      </c>
      <c r="AG68" s="1" t="s">
        <v>118</v>
      </c>
      <c r="AH68" s="1">
        <f t="shared" si="8"/>
        <v>11</v>
      </c>
      <c r="AI68" s="1"/>
      <c r="AJ68" s="10">
        <f t="shared" si="9"/>
        <v>6.3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119</v>
      </c>
      <c r="B69" s="1" t="s">
        <v>42</v>
      </c>
      <c r="C69" s="1">
        <v>408</v>
      </c>
      <c r="D69" s="1"/>
      <c r="E69" s="1">
        <v>297</v>
      </c>
      <c r="F69" s="1">
        <v>111</v>
      </c>
      <c r="G69" s="7">
        <v>0.4</v>
      </c>
      <c r="H69" s="1">
        <v>50</v>
      </c>
      <c r="I69" s="1" t="s">
        <v>37</v>
      </c>
      <c r="J69" s="1">
        <v>299</v>
      </c>
      <c r="K69" s="1">
        <f t="shared" si="11"/>
        <v>-2</v>
      </c>
      <c r="L69" s="1"/>
      <c r="M69" s="1"/>
      <c r="N69" s="1">
        <v>300</v>
      </c>
      <c r="O69" s="1"/>
      <c r="P69" s="1">
        <f t="shared" si="3"/>
        <v>59.4</v>
      </c>
      <c r="Q69" s="5">
        <f t="shared" si="12"/>
        <v>19</v>
      </c>
      <c r="R69" s="5">
        <f t="shared" si="13"/>
        <v>19</v>
      </c>
      <c r="S69" s="5"/>
      <c r="T69" s="1"/>
      <c r="U69" s="1">
        <f t="shared" si="6"/>
        <v>7.2390572390572396</v>
      </c>
      <c r="V69" s="1">
        <f t="shared" si="7"/>
        <v>6.9191919191919196</v>
      </c>
      <c r="W69" s="1">
        <v>68.2</v>
      </c>
      <c r="X69" s="1">
        <v>49.2</v>
      </c>
      <c r="Y69" s="10">
        <v>24.2</v>
      </c>
      <c r="Z69" s="1">
        <v>30.6</v>
      </c>
      <c r="AA69" s="10">
        <v>61.8</v>
      </c>
      <c r="AB69" s="1">
        <v>59.4</v>
      </c>
      <c r="AC69" s="1">
        <v>18.399999999999999</v>
      </c>
      <c r="AD69" s="1">
        <v>22.4</v>
      </c>
      <c r="AE69" s="1">
        <v>46.4</v>
      </c>
      <c r="AF69" s="1">
        <v>33</v>
      </c>
      <c r="AG69" s="1"/>
      <c r="AH69" s="1">
        <f t="shared" si="8"/>
        <v>8</v>
      </c>
      <c r="AI69" s="1"/>
      <c r="AJ69" s="10">
        <f t="shared" si="9"/>
        <v>43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120</v>
      </c>
      <c r="B70" s="1" t="s">
        <v>42</v>
      </c>
      <c r="C70" s="1"/>
      <c r="D70" s="1">
        <v>48</v>
      </c>
      <c r="E70" s="1">
        <v>23</v>
      </c>
      <c r="F70" s="1">
        <v>25</v>
      </c>
      <c r="G70" s="7">
        <v>0.11</v>
      </c>
      <c r="H70" s="1">
        <v>150</v>
      </c>
      <c r="I70" s="1" t="s">
        <v>37</v>
      </c>
      <c r="J70" s="1">
        <v>24</v>
      </c>
      <c r="K70" s="1">
        <f t="shared" ref="K70:K94" si="14">E70-J70</f>
        <v>-1</v>
      </c>
      <c r="L70" s="1"/>
      <c r="M70" s="1"/>
      <c r="N70" s="1">
        <v>20.399999999999999</v>
      </c>
      <c r="O70" s="1"/>
      <c r="P70" s="1">
        <f t="shared" si="3"/>
        <v>4.5999999999999996</v>
      </c>
      <c r="Q70" s="5"/>
      <c r="R70" s="5">
        <f t="shared" si="13"/>
        <v>0</v>
      </c>
      <c r="S70" s="5"/>
      <c r="T70" s="1"/>
      <c r="U70" s="1">
        <f t="shared" si="6"/>
        <v>9.8695652173913047</v>
      </c>
      <c r="V70" s="1">
        <f t="shared" si="7"/>
        <v>9.8695652173913047</v>
      </c>
      <c r="W70" s="1">
        <v>3.8</v>
      </c>
      <c r="X70" s="1">
        <v>0</v>
      </c>
      <c r="Y70" s="10">
        <v>0</v>
      </c>
      <c r="Z70" s="1">
        <v>0</v>
      </c>
      <c r="AA70" s="10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 t="s">
        <v>121</v>
      </c>
      <c r="AH70" s="1">
        <f t="shared" si="8"/>
        <v>0</v>
      </c>
      <c r="AI70" s="1"/>
      <c r="AJ70" s="10">
        <f t="shared" si="9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122</v>
      </c>
      <c r="B71" s="1" t="s">
        <v>42</v>
      </c>
      <c r="C71" s="1"/>
      <c r="D71" s="1">
        <v>80</v>
      </c>
      <c r="E71" s="1">
        <v>80</v>
      </c>
      <c r="F71" s="1"/>
      <c r="G71" s="7">
        <v>0.06</v>
      </c>
      <c r="H71" s="1">
        <v>60</v>
      </c>
      <c r="I71" s="1" t="s">
        <v>37</v>
      </c>
      <c r="J71" s="1">
        <v>86</v>
      </c>
      <c r="K71" s="1">
        <f t="shared" si="14"/>
        <v>-6</v>
      </c>
      <c r="L71" s="1"/>
      <c r="M71" s="1"/>
      <c r="N71" s="1">
        <v>50</v>
      </c>
      <c r="O71" s="1"/>
      <c r="P71" s="1">
        <f t="shared" ref="P71:P94" si="15">E71/5</f>
        <v>16</v>
      </c>
      <c r="Q71" s="5"/>
      <c r="R71" s="5">
        <f t="shared" si="13"/>
        <v>0</v>
      </c>
      <c r="S71" s="5"/>
      <c r="T71" s="1"/>
      <c r="U71" s="1">
        <f t="shared" ref="U71:U94" si="16">(F71+N71+O71+R71)/P71</f>
        <v>3.125</v>
      </c>
      <c r="V71" s="1">
        <f t="shared" ref="V71:V94" si="17">(F71+N71+O71)/P71</f>
        <v>3.125</v>
      </c>
      <c r="W71" s="1">
        <v>15.8</v>
      </c>
      <c r="X71" s="1">
        <v>1.8</v>
      </c>
      <c r="Y71" s="10">
        <v>6</v>
      </c>
      <c r="Z71" s="1">
        <v>6.2</v>
      </c>
      <c r="AA71" s="10">
        <v>2.2000000000000002</v>
      </c>
      <c r="AB71" s="1">
        <v>0</v>
      </c>
      <c r="AC71" s="1">
        <v>0</v>
      </c>
      <c r="AD71" s="1">
        <v>9.8000000000000007</v>
      </c>
      <c r="AE71" s="1">
        <v>12.2</v>
      </c>
      <c r="AF71" s="1">
        <v>9.1999999999999993</v>
      </c>
      <c r="AG71" s="1"/>
      <c r="AH71" s="1">
        <f t="shared" ref="AH71:AH94" si="18">ROUND(R71*G71,0)</f>
        <v>0</v>
      </c>
      <c r="AI71" s="1"/>
      <c r="AJ71" s="10">
        <f t="shared" ref="AJ71:AJ94" si="19">(Y71+AA71)/2</f>
        <v>4.0999999999999996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123</v>
      </c>
      <c r="B72" s="1" t="s">
        <v>42</v>
      </c>
      <c r="C72" s="1">
        <v>34</v>
      </c>
      <c r="D72" s="1">
        <v>20</v>
      </c>
      <c r="E72" s="1">
        <v>52</v>
      </c>
      <c r="F72" s="1">
        <v>2</v>
      </c>
      <c r="G72" s="7">
        <v>0.15</v>
      </c>
      <c r="H72" s="1">
        <v>60</v>
      </c>
      <c r="I72" s="1" t="s">
        <v>37</v>
      </c>
      <c r="J72" s="1">
        <v>75</v>
      </c>
      <c r="K72" s="1">
        <f t="shared" si="14"/>
        <v>-23</v>
      </c>
      <c r="L72" s="1"/>
      <c r="M72" s="1"/>
      <c r="N72" s="1">
        <v>20</v>
      </c>
      <c r="O72" s="1"/>
      <c r="P72" s="1">
        <f t="shared" si="15"/>
        <v>10.4</v>
      </c>
      <c r="Q72" s="5">
        <f t="shared" si="12"/>
        <v>27</v>
      </c>
      <c r="R72" s="5">
        <f t="shared" si="13"/>
        <v>27</v>
      </c>
      <c r="S72" s="5"/>
      <c r="T72" s="1"/>
      <c r="U72" s="1">
        <f t="shared" si="16"/>
        <v>4.7115384615384617</v>
      </c>
      <c r="V72" s="1">
        <f t="shared" si="17"/>
        <v>2.1153846153846154</v>
      </c>
      <c r="W72" s="1">
        <v>7.8</v>
      </c>
      <c r="X72" s="1">
        <v>5.4</v>
      </c>
      <c r="Y72" s="10">
        <v>5.6</v>
      </c>
      <c r="Z72" s="1">
        <v>4.4000000000000004</v>
      </c>
      <c r="AA72" s="10">
        <v>4.2</v>
      </c>
      <c r="AB72" s="1">
        <v>6</v>
      </c>
      <c r="AC72" s="1">
        <v>6.4</v>
      </c>
      <c r="AD72" s="1">
        <v>1</v>
      </c>
      <c r="AE72" s="1">
        <v>1</v>
      </c>
      <c r="AF72" s="1">
        <v>2.6</v>
      </c>
      <c r="AG72" s="1"/>
      <c r="AH72" s="1">
        <f t="shared" si="18"/>
        <v>4</v>
      </c>
      <c r="AI72" s="1"/>
      <c r="AJ72" s="10">
        <f t="shared" si="19"/>
        <v>4.9000000000000004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125</v>
      </c>
      <c r="B73" s="1" t="s">
        <v>42</v>
      </c>
      <c r="C73" s="1">
        <v>51</v>
      </c>
      <c r="D73" s="1">
        <v>2</v>
      </c>
      <c r="E73" s="1">
        <v>53</v>
      </c>
      <c r="F73" s="1"/>
      <c r="G73" s="7">
        <v>0.4</v>
      </c>
      <c r="H73" s="1">
        <v>55</v>
      </c>
      <c r="I73" s="1" t="s">
        <v>37</v>
      </c>
      <c r="J73" s="1">
        <v>87</v>
      </c>
      <c r="K73" s="1">
        <f t="shared" si="14"/>
        <v>-34</v>
      </c>
      <c r="L73" s="1"/>
      <c r="M73" s="1"/>
      <c r="N73" s="1">
        <v>84.8</v>
      </c>
      <c r="O73" s="1"/>
      <c r="P73" s="1">
        <f t="shared" si="15"/>
        <v>10.6</v>
      </c>
      <c r="Q73" s="5"/>
      <c r="R73" s="5">
        <f t="shared" si="13"/>
        <v>0</v>
      </c>
      <c r="S73" s="5"/>
      <c r="T73" s="1"/>
      <c r="U73" s="1">
        <f t="shared" si="16"/>
        <v>8</v>
      </c>
      <c r="V73" s="1">
        <f t="shared" si="17"/>
        <v>8</v>
      </c>
      <c r="W73" s="1">
        <v>10.6</v>
      </c>
      <c r="X73" s="1">
        <v>4.8</v>
      </c>
      <c r="Y73" s="10">
        <v>4.5999999999999996</v>
      </c>
      <c r="Z73" s="1">
        <v>6.8</v>
      </c>
      <c r="AA73" s="10">
        <v>6.8</v>
      </c>
      <c r="AB73" s="1">
        <v>7.2</v>
      </c>
      <c r="AC73" s="1">
        <v>6.8</v>
      </c>
      <c r="AD73" s="1">
        <v>11.2</v>
      </c>
      <c r="AE73" s="1">
        <v>12</v>
      </c>
      <c r="AF73" s="1">
        <v>11.4</v>
      </c>
      <c r="AG73" s="1" t="s">
        <v>126</v>
      </c>
      <c r="AH73" s="1">
        <f t="shared" si="18"/>
        <v>0</v>
      </c>
      <c r="AI73" s="1"/>
      <c r="AJ73" s="10">
        <f t="shared" si="19"/>
        <v>5.6999999999999993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127</v>
      </c>
      <c r="B74" s="1" t="s">
        <v>36</v>
      </c>
      <c r="C74" s="1">
        <v>102.099</v>
      </c>
      <c r="D74" s="1">
        <v>415.28500000000003</v>
      </c>
      <c r="E74" s="1">
        <v>237.495</v>
      </c>
      <c r="F74" s="1">
        <v>270.072</v>
      </c>
      <c r="G74" s="7">
        <v>1</v>
      </c>
      <c r="H74" s="1">
        <v>55</v>
      </c>
      <c r="I74" s="1" t="s">
        <v>37</v>
      </c>
      <c r="J74" s="1">
        <v>240.6</v>
      </c>
      <c r="K74" s="1">
        <f t="shared" si="14"/>
        <v>-3.1049999999999898</v>
      </c>
      <c r="L74" s="1"/>
      <c r="M74" s="1"/>
      <c r="N74" s="1">
        <v>0</v>
      </c>
      <c r="O74" s="1">
        <v>50</v>
      </c>
      <c r="P74" s="1">
        <f t="shared" si="15"/>
        <v>47.499000000000002</v>
      </c>
      <c r="Q74" s="5">
        <f t="shared" si="12"/>
        <v>244.13099999999997</v>
      </c>
      <c r="R74" s="5">
        <f t="shared" si="13"/>
        <v>244.13099999999997</v>
      </c>
      <c r="S74" s="5"/>
      <c r="T74" s="1"/>
      <c r="U74" s="1">
        <f t="shared" si="16"/>
        <v>11.878207962272889</v>
      </c>
      <c r="V74" s="1">
        <f t="shared" si="17"/>
        <v>6.73849975788964</v>
      </c>
      <c r="W74" s="1">
        <v>47.684399999999997</v>
      </c>
      <c r="X74" s="1">
        <v>62.214399999999998</v>
      </c>
      <c r="Y74" s="10">
        <v>61.601999999999997</v>
      </c>
      <c r="Z74" s="1">
        <v>43.5366</v>
      </c>
      <c r="AA74" s="10">
        <v>51.238599999999998</v>
      </c>
      <c r="AB74" s="1">
        <v>59.703800000000001</v>
      </c>
      <c r="AC74" s="1">
        <v>49.530799999999999</v>
      </c>
      <c r="AD74" s="1">
        <v>29.4542</v>
      </c>
      <c r="AE74" s="1">
        <v>44.892000000000003</v>
      </c>
      <c r="AF74" s="1">
        <v>68.8994</v>
      </c>
      <c r="AG74" s="1" t="s">
        <v>75</v>
      </c>
      <c r="AH74" s="1">
        <f t="shared" si="18"/>
        <v>244</v>
      </c>
      <c r="AI74" s="1"/>
      <c r="AJ74" s="10">
        <f t="shared" si="19"/>
        <v>56.420299999999997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128</v>
      </c>
      <c r="B75" s="1" t="s">
        <v>36</v>
      </c>
      <c r="C75" s="1">
        <v>654.84299999999996</v>
      </c>
      <c r="D75" s="1">
        <v>89.71</v>
      </c>
      <c r="E75" s="1">
        <v>435.07499999999999</v>
      </c>
      <c r="F75" s="1">
        <v>309.47800000000001</v>
      </c>
      <c r="G75" s="7">
        <v>1</v>
      </c>
      <c r="H75" s="1">
        <v>50</v>
      </c>
      <c r="I75" s="1" t="s">
        <v>37</v>
      </c>
      <c r="J75" s="1">
        <v>411.15</v>
      </c>
      <c r="K75" s="1">
        <f t="shared" si="14"/>
        <v>23.925000000000011</v>
      </c>
      <c r="L75" s="1"/>
      <c r="M75" s="1"/>
      <c r="N75" s="1">
        <v>300</v>
      </c>
      <c r="O75" s="1"/>
      <c r="P75" s="1">
        <f t="shared" si="15"/>
        <v>87.015000000000001</v>
      </c>
      <c r="Q75" s="5">
        <f t="shared" si="12"/>
        <v>264.96099999999996</v>
      </c>
      <c r="R75" s="5">
        <f t="shared" si="13"/>
        <v>264.96099999999996</v>
      </c>
      <c r="S75" s="5"/>
      <c r="T75" s="1"/>
      <c r="U75" s="1">
        <f t="shared" si="16"/>
        <v>10.049290352238121</v>
      </c>
      <c r="V75" s="1">
        <f t="shared" si="17"/>
        <v>7.0042866172499005</v>
      </c>
      <c r="W75" s="1">
        <v>86.985600000000005</v>
      </c>
      <c r="X75" s="1">
        <v>81.766400000000004</v>
      </c>
      <c r="Y75" s="10">
        <v>90.629199999999997</v>
      </c>
      <c r="Z75" s="1">
        <v>99.065799999999996</v>
      </c>
      <c r="AA75" s="10">
        <v>84.258600000000001</v>
      </c>
      <c r="AB75" s="1">
        <v>76.936800000000005</v>
      </c>
      <c r="AC75" s="1">
        <v>68.82759999999999</v>
      </c>
      <c r="AD75" s="1">
        <v>54.632199999999997</v>
      </c>
      <c r="AE75" s="1">
        <v>75.014200000000002</v>
      </c>
      <c r="AF75" s="1">
        <v>100.09520000000001</v>
      </c>
      <c r="AG75" s="1" t="s">
        <v>43</v>
      </c>
      <c r="AH75" s="1">
        <f t="shared" si="18"/>
        <v>265</v>
      </c>
      <c r="AI75" s="1"/>
      <c r="AJ75" s="10">
        <f t="shared" si="19"/>
        <v>87.443899999999999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129</v>
      </c>
      <c r="B76" s="1" t="s">
        <v>42</v>
      </c>
      <c r="C76" s="1">
        <v>2</v>
      </c>
      <c r="D76" s="1"/>
      <c r="E76" s="1">
        <v>-8</v>
      </c>
      <c r="F76" s="1"/>
      <c r="G76" s="7">
        <v>0.2</v>
      </c>
      <c r="H76" s="1">
        <v>40</v>
      </c>
      <c r="I76" s="1" t="s">
        <v>37</v>
      </c>
      <c r="J76" s="1">
        <v>1</v>
      </c>
      <c r="K76" s="1">
        <f t="shared" si="14"/>
        <v>-9</v>
      </c>
      <c r="L76" s="1"/>
      <c r="M76" s="1"/>
      <c r="N76" s="1">
        <v>59</v>
      </c>
      <c r="O76" s="1"/>
      <c r="P76" s="1">
        <f t="shared" si="15"/>
        <v>-1.6</v>
      </c>
      <c r="Q76" s="5"/>
      <c r="R76" s="5">
        <f t="shared" si="13"/>
        <v>0</v>
      </c>
      <c r="S76" s="5"/>
      <c r="T76" s="1"/>
      <c r="U76" s="1">
        <f t="shared" si="16"/>
        <v>-36.875</v>
      </c>
      <c r="V76" s="1">
        <f t="shared" si="17"/>
        <v>-36.875</v>
      </c>
      <c r="W76" s="1">
        <v>11.8</v>
      </c>
      <c r="X76" s="1">
        <v>0.4</v>
      </c>
      <c r="Y76" s="10">
        <v>0.8</v>
      </c>
      <c r="Z76" s="1">
        <v>4.2</v>
      </c>
      <c r="AA76" s="10">
        <v>3.8</v>
      </c>
      <c r="AB76" s="1">
        <v>1.8</v>
      </c>
      <c r="AC76" s="1">
        <v>0</v>
      </c>
      <c r="AD76" s="1">
        <v>6</v>
      </c>
      <c r="AE76" s="1">
        <v>9.4</v>
      </c>
      <c r="AF76" s="1">
        <v>19</v>
      </c>
      <c r="AG76" s="1"/>
      <c r="AH76" s="1">
        <f t="shared" si="18"/>
        <v>0</v>
      </c>
      <c r="AI76" s="1"/>
      <c r="AJ76" s="10">
        <f t="shared" si="19"/>
        <v>2.2999999999999998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8" t="s">
        <v>130</v>
      </c>
      <c r="B77" s="18" t="s">
        <v>42</v>
      </c>
      <c r="C77" s="18">
        <v>6</v>
      </c>
      <c r="D77" s="18"/>
      <c r="E77" s="18">
        <v>-9</v>
      </c>
      <c r="F77" s="18"/>
      <c r="G77" s="19">
        <v>0</v>
      </c>
      <c r="H77" s="18">
        <v>35</v>
      </c>
      <c r="I77" s="18" t="s">
        <v>37</v>
      </c>
      <c r="J77" s="18">
        <v>7</v>
      </c>
      <c r="K77" s="18">
        <f t="shared" si="14"/>
        <v>-16</v>
      </c>
      <c r="L77" s="18"/>
      <c r="M77" s="18"/>
      <c r="N77" s="18">
        <v>0</v>
      </c>
      <c r="O77" s="18"/>
      <c r="P77" s="18">
        <f t="shared" si="15"/>
        <v>-1.8</v>
      </c>
      <c r="Q77" s="20">
        <v>70</v>
      </c>
      <c r="R77" s="20">
        <f>S77</f>
        <v>0</v>
      </c>
      <c r="S77" s="20">
        <v>0</v>
      </c>
      <c r="T77" s="18" t="s">
        <v>153</v>
      </c>
      <c r="U77" s="18">
        <f t="shared" si="16"/>
        <v>0</v>
      </c>
      <c r="V77" s="18">
        <f t="shared" si="17"/>
        <v>0</v>
      </c>
      <c r="W77" s="18">
        <v>-4</v>
      </c>
      <c r="X77" s="18">
        <v>7.6</v>
      </c>
      <c r="Y77" s="21">
        <v>10.6</v>
      </c>
      <c r="Z77" s="18">
        <v>10.4</v>
      </c>
      <c r="AA77" s="21">
        <v>10.4</v>
      </c>
      <c r="AB77" s="18">
        <v>10.199999999999999</v>
      </c>
      <c r="AC77" s="18">
        <v>6.8</v>
      </c>
      <c r="AD77" s="18">
        <v>11.6</v>
      </c>
      <c r="AE77" s="18">
        <v>18.600000000000001</v>
      </c>
      <c r="AF77" s="18">
        <v>28.4</v>
      </c>
      <c r="AG77" s="18" t="s">
        <v>93</v>
      </c>
      <c r="AH77" s="18">
        <f t="shared" si="18"/>
        <v>0</v>
      </c>
      <c r="AI77" s="1"/>
      <c r="AJ77" s="10">
        <f t="shared" si="19"/>
        <v>10.5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131</v>
      </c>
      <c r="B78" s="1" t="s">
        <v>36</v>
      </c>
      <c r="C78" s="1">
        <v>1263.527</v>
      </c>
      <c r="D78" s="1">
        <v>504.9</v>
      </c>
      <c r="E78" s="1">
        <v>1003.311</v>
      </c>
      <c r="F78" s="1">
        <v>763.79600000000005</v>
      </c>
      <c r="G78" s="7">
        <v>1</v>
      </c>
      <c r="H78" s="1">
        <v>60</v>
      </c>
      <c r="I78" s="1" t="s">
        <v>37</v>
      </c>
      <c r="J78" s="1">
        <v>996.33500000000004</v>
      </c>
      <c r="K78" s="1">
        <f t="shared" si="14"/>
        <v>6.9759999999999991</v>
      </c>
      <c r="L78" s="1"/>
      <c r="M78" s="1"/>
      <c r="N78" s="1">
        <v>500</v>
      </c>
      <c r="O78" s="1"/>
      <c r="P78" s="1">
        <f t="shared" si="15"/>
        <v>200.66220000000001</v>
      </c>
      <c r="Q78" s="5">
        <f t="shared" si="12"/>
        <v>20.376999999999725</v>
      </c>
      <c r="R78" s="5">
        <v>450</v>
      </c>
      <c r="S78" s="5">
        <v>500</v>
      </c>
      <c r="T78" s="1" t="s">
        <v>155</v>
      </c>
      <c r="U78" s="1">
        <f t="shared" si="16"/>
        <v>8.5407017365502824</v>
      </c>
      <c r="V78" s="1">
        <f t="shared" si="17"/>
        <v>6.2981269018280468</v>
      </c>
      <c r="W78" s="1">
        <v>169.48320000000001</v>
      </c>
      <c r="X78" s="1">
        <v>118.41119999999999</v>
      </c>
      <c r="Y78" s="10">
        <v>130.26759999999999</v>
      </c>
      <c r="Z78" s="1">
        <v>132.40020000000001</v>
      </c>
      <c r="AA78" s="10">
        <v>126.56699999999999</v>
      </c>
      <c r="AB78" s="1">
        <v>149.28360000000001</v>
      </c>
      <c r="AC78" s="1">
        <v>157.0702</v>
      </c>
      <c r="AD78" s="1">
        <v>187.50659999999999</v>
      </c>
      <c r="AE78" s="1">
        <v>200.94319999999999</v>
      </c>
      <c r="AF78" s="1">
        <v>232.6002</v>
      </c>
      <c r="AG78" s="1"/>
      <c r="AH78" s="1">
        <f t="shared" si="18"/>
        <v>450</v>
      </c>
      <c r="AI78" s="1"/>
      <c r="AJ78" s="10">
        <f t="shared" si="19"/>
        <v>128.41729999999998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132</v>
      </c>
      <c r="B79" s="1" t="s">
        <v>36</v>
      </c>
      <c r="C79" s="1">
        <v>1245.51</v>
      </c>
      <c r="D79" s="1">
        <v>606.94500000000005</v>
      </c>
      <c r="E79" s="1">
        <v>1413.5409999999999</v>
      </c>
      <c r="F79" s="1">
        <v>438.40899999999999</v>
      </c>
      <c r="G79" s="7">
        <v>1</v>
      </c>
      <c r="H79" s="1">
        <v>60</v>
      </c>
      <c r="I79" s="1" t="s">
        <v>37</v>
      </c>
      <c r="J79" s="1">
        <v>1353.9</v>
      </c>
      <c r="K79" s="1">
        <f t="shared" si="14"/>
        <v>59.640999999999849</v>
      </c>
      <c r="L79" s="1"/>
      <c r="M79" s="1"/>
      <c r="N79" s="1">
        <v>1000</v>
      </c>
      <c r="O79" s="1">
        <v>300</v>
      </c>
      <c r="P79" s="1">
        <f t="shared" si="15"/>
        <v>282.70819999999998</v>
      </c>
      <c r="Q79" s="5">
        <f t="shared" si="12"/>
        <v>341.29800000000034</v>
      </c>
      <c r="R79" s="5">
        <f t="shared" si="13"/>
        <v>341.29800000000034</v>
      </c>
      <c r="S79" s="5"/>
      <c r="T79" s="1"/>
      <c r="U79" s="1">
        <f t="shared" si="16"/>
        <v>7.3563731083852559</v>
      </c>
      <c r="V79" s="1">
        <f t="shared" si="17"/>
        <v>6.1491283238335512</v>
      </c>
      <c r="W79" s="1">
        <v>281.01339999999999</v>
      </c>
      <c r="X79" s="1">
        <v>241.91079999999999</v>
      </c>
      <c r="Y79" s="10">
        <v>230.69980000000001</v>
      </c>
      <c r="Z79" s="1">
        <v>202.11240000000001</v>
      </c>
      <c r="AA79" s="10">
        <v>185.24160000000001</v>
      </c>
      <c r="AB79" s="1">
        <v>286.90820000000002</v>
      </c>
      <c r="AC79" s="1">
        <v>257.79160000000002</v>
      </c>
      <c r="AD79" s="1">
        <v>203.95419999999999</v>
      </c>
      <c r="AE79" s="1">
        <v>256.6782</v>
      </c>
      <c r="AF79" s="1">
        <v>314.07920000000001</v>
      </c>
      <c r="AG79" s="1"/>
      <c r="AH79" s="1">
        <f t="shared" si="18"/>
        <v>341</v>
      </c>
      <c r="AI79" s="1"/>
      <c r="AJ79" s="10">
        <f t="shared" si="19"/>
        <v>207.97070000000002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133</v>
      </c>
      <c r="B80" s="1" t="s">
        <v>36</v>
      </c>
      <c r="C80" s="1">
        <v>3342.471</v>
      </c>
      <c r="D80" s="1">
        <v>1013.0650000000001</v>
      </c>
      <c r="E80" s="1">
        <v>2488.5839999999998</v>
      </c>
      <c r="F80" s="1">
        <v>1866.952</v>
      </c>
      <c r="G80" s="7">
        <v>1</v>
      </c>
      <c r="H80" s="1">
        <v>60</v>
      </c>
      <c r="I80" s="1" t="s">
        <v>37</v>
      </c>
      <c r="J80" s="1">
        <v>2411.3000000000002</v>
      </c>
      <c r="K80" s="1">
        <f t="shared" si="14"/>
        <v>77.283999999999651</v>
      </c>
      <c r="L80" s="1"/>
      <c r="M80" s="1"/>
      <c r="N80" s="1">
        <v>1000</v>
      </c>
      <c r="O80" s="1">
        <v>500</v>
      </c>
      <c r="P80" s="1">
        <f t="shared" si="15"/>
        <v>497.71679999999998</v>
      </c>
      <c r="Q80" s="5"/>
      <c r="R80" s="5">
        <f t="shared" si="13"/>
        <v>0</v>
      </c>
      <c r="S80" s="5"/>
      <c r="T80" s="1"/>
      <c r="U80" s="1">
        <f t="shared" si="16"/>
        <v>6.7647947587865236</v>
      </c>
      <c r="V80" s="1">
        <f t="shared" si="17"/>
        <v>6.7647947587865236</v>
      </c>
      <c r="W80" s="1">
        <v>526.89</v>
      </c>
      <c r="X80" s="1">
        <v>235.45</v>
      </c>
      <c r="Y80" s="10">
        <v>321.67959999999999</v>
      </c>
      <c r="Z80" s="1">
        <v>365.35599999999999</v>
      </c>
      <c r="AA80" s="10">
        <v>282.89179999999999</v>
      </c>
      <c r="AB80" s="1">
        <v>347.36360000000002</v>
      </c>
      <c r="AC80" s="1">
        <v>329.88600000000002</v>
      </c>
      <c r="AD80" s="1">
        <v>466.46100000000001</v>
      </c>
      <c r="AE80" s="1">
        <v>594.55460000000005</v>
      </c>
      <c r="AF80" s="1">
        <v>512.13019999999995</v>
      </c>
      <c r="AG80" s="1"/>
      <c r="AH80" s="1">
        <f t="shared" si="18"/>
        <v>0</v>
      </c>
      <c r="AI80" s="1"/>
      <c r="AJ80" s="10">
        <f t="shared" si="19"/>
        <v>302.28570000000002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134</v>
      </c>
      <c r="B81" s="1" t="s">
        <v>36</v>
      </c>
      <c r="C81" s="1">
        <v>3696.6239999999998</v>
      </c>
      <c r="D81" s="1">
        <v>3296.5619999999999</v>
      </c>
      <c r="E81" s="1">
        <v>4207.9949999999999</v>
      </c>
      <c r="F81" s="1">
        <v>2781.8159999999998</v>
      </c>
      <c r="G81" s="7">
        <v>1</v>
      </c>
      <c r="H81" s="1">
        <v>60</v>
      </c>
      <c r="I81" s="1" t="s">
        <v>37</v>
      </c>
      <c r="J81" s="1">
        <v>4116</v>
      </c>
      <c r="K81" s="1">
        <f t="shared" si="14"/>
        <v>91.994999999999891</v>
      </c>
      <c r="L81" s="1"/>
      <c r="M81" s="1"/>
      <c r="N81" s="1">
        <v>2000</v>
      </c>
      <c r="O81" s="1">
        <v>400</v>
      </c>
      <c r="P81" s="1">
        <f t="shared" si="15"/>
        <v>841.59899999999993</v>
      </c>
      <c r="Q81" s="5"/>
      <c r="R81" s="5">
        <f t="shared" si="13"/>
        <v>0</v>
      </c>
      <c r="S81" s="5"/>
      <c r="T81" s="1"/>
      <c r="U81" s="1">
        <f t="shared" si="16"/>
        <v>6.1571080764116877</v>
      </c>
      <c r="V81" s="1">
        <f t="shared" si="17"/>
        <v>6.1571080764116877</v>
      </c>
      <c r="W81" s="1">
        <v>739.17240000000004</v>
      </c>
      <c r="X81" s="1">
        <v>507.2568</v>
      </c>
      <c r="Y81" s="10">
        <v>517.07439999999997</v>
      </c>
      <c r="Z81" s="1">
        <v>484.26479999999998</v>
      </c>
      <c r="AA81" s="10">
        <v>435.39920000000001</v>
      </c>
      <c r="AB81" s="1">
        <v>533.71719999999993</v>
      </c>
      <c r="AC81" s="1">
        <v>461.92360000000002</v>
      </c>
      <c r="AD81" s="1">
        <v>300</v>
      </c>
      <c r="AE81" s="1">
        <v>299.62</v>
      </c>
      <c r="AF81" s="1">
        <v>361.06720000000001</v>
      </c>
      <c r="AG81" s="1" t="s">
        <v>60</v>
      </c>
      <c r="AH81" s="1">
        <f t="shared" si="18"/>
        <v>0</v>
      </c>
      <c r="AI81" s="1"/>
      <c r="AJ81" s="10">
        <f t="shared" si="19"/>
        <v>476.23680000000002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8" t="s">
        <v>135</v>
      </c>
      <c r="B82" s="18" t="s">
        <v>36</v>
      </c>
      <c r="C82" s="18"/>
      <c r="D82" s="18"/>
      <c r="E82" s="18"/>
      <c r="F82" s="18"/>
      <c r="G82" s="19">
        <v>0</v>
      </c>
      <c r="H82" s="18">
        <v>55</v>
      </c>
      <c r="I82" s="18" t="s">
        <v>37</v>
      </c>
      <c r="J82" s="18">
        <v>33</v>
      </c>
      <c r="K82" s="18">
        <f t="shared" si="14"/>
        <v>-33</v>
      </c>
      <c r="L82" s="18"/>
      <c r="M82" s="18"/>
      <c r="N82" s="18">
        <v>0</v>
      </c>
      <c r="O82" s="18"/>
      <c r="P82" s="18">
        <f t="shared" si="15"/>
        <v>0</v>
      </c>
      <c r="Q82" s="20"/>
      <c r="R82" s="20"/>
      <c r="S82" s="20"/>
      <c r="T82" s="18"/>
      <c r="U82" s="18" t="e">
        <f t="shared" si="16"/>
        <v>#DIV/0!</v>
      </c>
      <c r="V82" s="18" t="e">
        <f t="shared" si="17"/>
        <v>#DIV/0!</v>
      </c>
      <c r="W82" s="18">
        <v>-0.56399999999999995</v>
      </c>
      <c r="X82" s="18">
        <v>-0.54600000000000004</v>
      </c>
      <c r="Y82" s="21">
        <v>-0.54600000000000004</v>
      </c>
      <c r="Z82" s="18">
        <v>2.1366000000000001</v>
      </c>
      <c r="AA82" s="21">
        <v>3.7168000000000001</v>
      </c>
      <c r="AB82" s="18">
        <v>17.6312</v>
      </c>
      <c r="AC82" s="18">
        <v>9.4176000000000002</v>
      </c>
      <c r="AD82" s="18">
        <v>2.6560000000000001</v>
      </c>
      <c r="AE82" s="18">
        <v>8.6623999999999999</v>
      </c>
      <c r="AF82" s="18">
        <v>15.4648</v>
      </c>
      <c r="AG82" s="18" t="s">
        <v>93</v>
      </c>
      <c r="AH82" s="1">
        <f t="shared" si="18"/>
        <v>0</v>
      </c>
      <c r="AI82" s="1"/>
      <c r="AJ82" s="10">
        <f t="shared" si="19"/>
        <v>1.5853999999999999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136</v>
      </c>
      <c r="B83" s="1" t="s">
        <v>36</v>
      </c>
      <c r="C83" s="1">
        <v>51.116</v>
      </c>
      <c r="D83" s="1"/>
      <c r="E83" s="1">
        <v>44.715000000000003</v>
      </c>
      <c r="F83" s="1">
        <v>5.5359999999999996</v>
      </c>
      <c r="G83" s="7">
        <v>1</v>
      </c>
      <c r="H83" s="1">
        <v>55</v>
      </c>
      <c r="I83" s="1" t="s">
        <v>37</v>
      </c>
      <c r="J83" s="1">
        <v>50.4</v>
      </c>
      <c r="K83" s="1">
        <f t="shared" si="14"/>
        <v>-5.6849999999999952</v>
      </c>
      <c r="L83" s="1"/>
      <c r="M83" s="1"/>
      <c r="N83" s="1">
        <v>0</v>
      </c>
      <c r="O83" s="1"/>
      <c r="P83" s="1">
        <f t="shared" si="15"/>
        <v>8.9430000000000014</v>
      </c>
      <c r="Q83" s="5">
        <f t="shared" ref="Q83:Q87" si="20">10*AJ83-O83-N83-F83</f>
        <v>36.201999999999998</v>
      </c>
      <c r="R83" s="5">
        <f t="shared" ref="R83:R84" si="21">S83</f>
        <v>0</v>
      </c>
      <c r="S83" s="5">
        <v>0</v>
      </c>
      <c r="T83" s="1" t="s">
        <v>153</v>
      </c>
      <c r="U83" s="1">
        <f t="shared" si="16"/>
        <v>0.61903164486190299</v>
      </c>
      <c r="V83" s="1">
        <f t="shared" si="17"/>
        <v>0.61903164486190299</v>
      </c>
      <c r="W83" s="1">
        <v>4.92</v>
      </c>
      <c r="X83" s="1">
        <v>3.1023999999999998</v>
      </c>
      <c r="Y83" s="10">
        <v>4.2141999999999999</v>
      </c>
      <c r="Z83" s="1">
        <v>4.8220000000000001</v>
      </c>
      <c r="AA83" s="10">
        <v>4.1334</v>
      </c>
      <c r="AB83" s="1">
        <v>2.8662000000000001</v>
      </c>
      <c r="AC83" s="1">
        <v>2.1793999999999998</v>
      </c>
      <c r="AD83" s="1">
        <v>0.41499999999999998</v>
      </c>
      <c r="AE83" s="1">
        <v>2.3188</v>
      </c>
      <c r="AF83" s="1">
        <v>3.6669999999999998</v>
      </c>
      <c r="AG83" s="1" t="s">
        <v>157</v>
      </c>
      <c r="AH83" s="1">
        <f t="shared" si="18"/>
        <v>0</v>
      </c>
      <c r="AI83" s="1"/>
      <c r="AJ83" s="10">
        <f t="shared" si="19"/>
        <v>4.1738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137</v>
      </c>
      <c r="B84" s="1" t="s">
        <v>36</v>
      </c>
      <c r="C84" s="1">
        <v>7.8150000000000004</v>
      </c>
      <c r="D84" s="1"/>
      <c r="E84" s="1">
        <v>2.6930000000000001</v>
      </c>
      <c r="F84" s="1">
        <v>2.4220000000000002</v>
      </c>
      <c r="G84" s="7">
        <v>1</v>
      </c>
      <c r="H84" s="1">
        <v>55</v>
      </c>
      <c r="I84" s="1" t="s">
        <v>37</v>
      </c>
      <c r="J84" s="1">
        <v>5.4</v>
      </c>
      <c r="K84" s="1">
        <f t="shared" si="14"/>
        <v>-2.7070000000000003</v>
      </c>
      <c r="L84" s="1"/>
      <c r="M84" s="1"/>
      <c r="N84" s="1">
        <v>0</v>
      </c>
      <c r="O84" s="1"/>
      <c r="P84" s="1">
        <f t="shared" si="15"/>
        <v>0.53859999999999997</v>
      </c>
      <c r="Q84" s="5">
        <v>10</v>
      </c>
      <c r="R84" s="5">
        <f t="shared" si="21"/>
        <v>0</v>
      </c>
      <c r="S84" s="5">
        <v>0</v>
      </c>
      <c r="T84" s="1" t="s">
        <v>153</v>
      </c>
      <c r="U84" s="1">
        <f t="shared" si="16"/>
        <v>4.4968436687708877</v>
      </c>
      <c r="V84" s="1">
        <f t="shared" si="17"/>
        <v>4.4968436687708877</v>
      </c>
      <c r="W84" s="1">
        <v>0.54239999999999999</v>
      </c>
      <c r="X84" s="1">
        <v>4.0297999999999998</v>
      </c>
      <c r="Y84" s="10">
        <v>3.6432000000000002</v>
      </c>
      <c r="Z84" s="1">
        <v>2.7130000000000001</v>
      </c>
      <c r="AA84" s="10">
        <v>3.6234000000000002</v>
      </c>
      <c r="AB84" s="1">
        <v>2.1850000000000001</v>
      </c>
      <c r="AC84" s="1">
        <v>1.2827999999999999</v>
      </c>
      <c r="AD84" s="1">
        <v>2.5895999999999999</v>
      </c>
      <c r="AE84" s="1">
        <v>7.2120000000000006</v>
      </c>
      <c r="AF84" s="1">
        <v>8.8629999999999995</v>
      </c>
      <c r="AG84" s="1" t="s">
        <v>157</v>
      </c>
      <c r="AH84" s="1">
        <f t="shared" si="18"/>
        <v>0</v>
      </c>
      <c r="AI84" s="1"/>
      <c r="AJ84" s="10">
        <f t="shared" si="19"/>
        <v>3.6333000000000002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138</v>
      </c>
      <c r="B85" s="1" t="s">
        <v>36</v>
      </c>
      <c r="C85" s="1">
        <v>30.263000000000002</v>
      </c>
      <c r="D85" s="1">
        <v>157.755</v>
      </c>
      <c r="E85" s="1">
        <v>74.921000000000006</v>
      </c>
      <c r="F85" s="1">
        <v>113.09699999999999</v>
      </c>
      <c r="G85" s="7">
        <v>1</v>
      </c>
      <c r="H85" s="1">
        <v>60</v>
      </c>
      <c r="I85" s="1" t="s">
        <v>37</v>
      </c>
      <c r="J85" s="1">
        <v>71.599999999999994</v>
      </c>
      <c r="K85" s="1">
        <f t="shared" si="14"/>
        <v>3.3210000000000122</v>
      </c>
      <c r="L85" s="1"/>
      <c r="M85" s="1"/>
      <c r="N85" s="1">
        <v>0</v>
      </c>
      <c r="O85" s="1"/>
      <c r="P85" s="1">
        <f t="shared" si="15"/>
        <v>14.984200000000001</v>
      </c>
      <c r="Q85" s="5">
        <f t="shared" si="20"/>
        <v>13.179999999999993</v>
      </c>
      <c r="R85" s="5">
        <f t="shared" ref="R85:R88" si="22">Q85</f>
        <v>13.179999999999993</v>
      </c>
      <c r="S85" s="5"/>
      <c r="T85" s="1"/>
      <c r="U85" s="1">
        <f t="shared" si="16"/>
        <v>8.4273434684534365</v>
      </c>
      <c r="V85" s="1">
        <f t="shared" si="17"/>
        <v>7.5477502969794843</v>
      </c>
      <c r="W85" s="1">
        <v>7.5414000000000003</v>
      </c>
      <c r="X85" s="1">
        <v>15.8062</v>
      </c>
      <c r="Y85" s="10">
        <v>18.590599999999998</v>
      </c>
      <c r="Z85" s="1">
        <v>8.9282000000000004</v>
      </c>
      <c r="AA85" s="10">
        <v>6.6647999999999996</v>
      </c>
      <c r="AB85" s="1">
        <v>9.7392000000000003</v>
      </c>
      <c r="AC85" s="1">
        <v>9.3482000000000003</v>
      </c>
      <c r="AD85" s="1">
        <v>-0.42799999999999999</v>
      </c>
      <c r="AE85" s="1">
        <v>-0.36</v>
      </c>
      <c r="AF85" s="1">
        <v>10.577</v>
      </c>
      <c r="AG85" s="1"/>
      <c r="AH85" s="1">
        <f t="shared" si="18"/>
        <v>13</v>
      </c>
      <c r="AI85" s="1"/>
      <c r="AJ85" s="10">
        <f t="shared" si="19"/>
        <v>12.627699999999999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139</v>
      </c>
      <c r="B86" s="1" t="s">
        <v>42</v>
      </c>
      <c r="C86" s="1">
        <v>46</v>
      </c>
      <c r="D86" s="1">
        <v>3</v>
      </c>
      <c r="E86" s="1">
        <v>43</v>
      </c>
      <c r="F86" s="1"/>
      <c r="G86" s="7">
        <v>0.3</v>
      </c>
      <c r="H86" s="1">
        <v>40</v>
      </c>
      <c r="I86" s="1" t="s">
        <v>37</v>
      </c>
      <c r="J86" s="1">
        <v>63</v>
      </c>
      <c r="K86" s="1">
        <f t="shared" si="14"/>
        <v>-20</v>
      </c>
      <c r="L86" s="1"/>
      <c r="M86" s="1"/>
      <c r="N86" s="1">
        <v>59</v>
      </c>
      <c r="O86" s="1"/>
      <c r="P86" s="1">
        <f t="shared" si="15"/>
        <v>8.6</v>
      </c>
      <c r="Q86" s="5">
        <f t="shared" si="20"/>
        <v>21</v>
      </c>
      <c r="R86" s="5">
        <f t="shared" si="22"/>
        <v>21</v>
      </c>
      <c r="S86" s="5"/>
      <c r="T86" s="1"/>
      <c r="U86" s="1">
        <f t="shared" si="16"/>
        <v>9.3023255813953494</v>
      </c>
      <c r="V86" s="1">
        <f t="shared" si="17"/>
        <v>6.8604651162790704</v>
      </c>
      <c r="W86" s="1">
        <v>11.8</v>
      </c>
      <c r="X86" s="1">
        <v>3.8</v>
      </c>
      <c r="Y86" s="10">
        <v>7</v>
      </c>
      <c r="Z86" s="1">
        <v>10</v>
      </c>
      <c r="AA86" s="10">
        <v>9</v>
      </c>
      <c r="AB86" s="1">
        <v>10</v>
      </c>
      <c r="AC86" s="1">
        <v>6.4</v>
      </c>
      <c r="AD86" s="1">
        <v>11.8</v>
      </c>
      <c r="AE86" s="1">
        <v>14</v>
      </c>
      <c r="AF86" s="1">
        <v>29</v>
      </c>
      <c r="AG86" s="1"/>
      <c r="AH86" s="1">
        <f t="shared" si="18"/>
        <v>6</v>
      </c>
      <c r="AI86" s="1"/>
      <c r="AJ86" s="10">
        <f t="shared" si="19"/>
        <v>8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140</v>
      </c>
      <c r="B87" s="1" t="s">
        <v>42</v>
      </c>
      <c r="C87" s="1">
        <v>88</v>
      </c>
      <c r="D87" s="1"/>
      <c r="E87" s="1">
        <v>81</v>
      </c>
      <c r="F87" s="1">
        <v>-1</v>
      </c>
      <c r="G87" s="7">
        <v>0.3</v>
      </c>
      <c r="H87" s="1">
        <v>40</v>
      </c>
      <c r="I87" s="1" t="s">
        <v>37</v>
      </c>
      <c r="J87" s="1">
        <v>132</v>
      </c>
      <c r="K87" s="1">
        <f t="shared" si="14"/>
        <v>-51</v>
      </c>
      <c r="L87" s="1"/>
      <c r="M87" s="1"/>
      <c r="N87" s="1">
        <v>72</v>
      </c>
      <c r="O87" s="1"/>
      <c r="P87" s="1">
        <f t="shared" si="15"/>
        <v>16.2</v>
      </c>
      <c r="Q87" s="5">
        <f t="shared" si="20"/>
        <v>24</v>
      </c>
      <c r="R87" s="5">
        <f t="shared" si="22"/>
        <v>24</v>
      </c>
      <c r="S87" s="5"/>
      <c r="T87" s="1"/>
      <c r="U87" s="1">
        <f t="shared" si="16"/>
        <v>5.8641975308641978</v>
      </c>
      <c r="V87" s="1">
        <f t="shared" si="17"/>
        <v>4.382716049382716</v>
      </c>
      <c r="W87" s="1">
        <v>17</v>
      </c>
      <c r="X87" s="1">
        <v>8</v>
      </c>
      <c r="Y87" s="10">
        <v>10</v>
      </c>
      <c r="Z87" s="1">
        <v>11.4</v>
      </c>
      <c r="AA87" s="10">
        <v>9</v>
      </c>
      <c r="AB87" s="1">
        <v>7.6</v>
      </c>
      <c r="AC87" s="1">
        <v>7.2</v>
      </c>
      <c r="AD87" s="1">
        <v>13.8</v>
      </c>
      <c r="AE87" s="1">
        <v>18.399999999999999</v>
      </c>
      <c r="AF87" s="1">
        <v>34</v>
      </c>
      <c r="AG87" s="1"/>
      <c r="AH87" s="1">
        <f t="shared" si="18"/>
        <v>7</v>
      </c>
      <c r="AI87" s="1"/>
      <c r="AJ87" s="10">
        <f t="shared" si="19"/>
        <v>9.5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141</v>
      </c>
      <c r="B88" s="1" t="s">
        <v>42</v>
      </c>
      <c r="C88" s="1">
        <v>884</v>
      </c>
      <c r="D88" s="1"/>
      <c r="E88" s="1">
        <v>396</v>
      </c>
      <c r="F88" s="1">
        <v>486</v>
      </c>
      <c r="G88" s="7">
        <v>0.3</v>
      </c>
      <c r="H88" s="1">
        <v>40</v>
      </c>
      <c r="I88" s="1" t="s">
        <v>37</v>
      </c>
      <c r="J88" s="1">
        <v>398</v>
      </c>
      <c r="K88" s="1">
        <f t="shared" si="14"/>
        <v>-2</v>
      </c>
      <c r="L88" s="1"/>
      <c r="M88" s="1"/>
      <c r="N88" s="1">
        <v>0</v>
      </c>
      <c r="O88" s="1"/>
      <c r="P88" s="1">
        <f t="shared" si="15"/>
        <v>79.2</v>
      </c>
      <c r="Q88" s="5"/>
      <c r="R88" s="5">
        <f t="shared" si="22"/>
        <v>0</v>
      </c>
      <c r="S88" s="5"/>
      <c r="T88" s="1"/>
      <c r="U88" s="1">
        <f t="shared" si="16"/>
        <v>6.1363636363636358</v>
      </c>
      <c r="V88" s="1">
        <f t="shared" si="17"/>
        <v>6.1363636363636358</v>
      </c>
      <c r="W88" s="1">
        <v>53</v>
      </c>
      <c r="X88" s="1">
        <v>43.4</v>
      </c>
      <c r="Y88" s="10">
        <v>39.200000000000003</v>
      </c>
      <c r="Z88" s="1">
        <v>37.6</v>
      </c>
      <c r="AA88" s="10">
        <v>38.4</v>
      </c>
      <c r="AB88" s="1">
        <v>70.599999999999994</v>
      </c>
      <c r="AC88" s="1">
        <v>80</v>
      </c>
      <c r="AD88" s="1">
        <v>18.399999999999999</v>
      </c>
      <c r="AE88" s="1">
        <v>0.2</v>
      </c>
      <c r="AF88" s="1">
        <v>0</v>
      </c>
      <c r="AG88" s="1" t="s">
        <v>142</v>
      </c>
      <c r="AH88" s="1">
        <f t="shared" si="18"/>
        <v>0</v>
      </c>
      <c r="AI88" s="1"/>
      <c r="AJ88" s="10">
        <f t="shared" si="19"/>
        <v>38.799999999999997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4" t="s">
        <v>143</v>
      </c>
      <c r="B89" s="14" t="s">
        <v>42</v>
      </c>
      <c r="C89" s="14">
        <v>7</v>
      </c>
      <c r="D89" s="14">
        <v>66</v>
      </c>
      <c r="E89" s="23">
        <v>72</v>
      </c>
      <c r="F89" s="14"/>
      <c r="G89" s="15">
        <v>0</v>
      </c>
      <c r="H89" s="14">
        <v>40</v>
      </c>
      <c r="I89" s="14" t="s">
        <v>124</v>
      </c>
      <c r="J89" s="14">
        <v>96</v>
      </c>
      <c r="K89" s="14">
        <f t="shared" si="14"/>
        <v>-24</v>
      </c>
      <c r="L89" s="14"/>
      <c r="M89" s="14"/>
      <c r="N89" s="14">
        <v>0</v>
      </c>
      <c r="O89" s="14"/>
      <c r="P89" s="14">
        <f t="shared" si="15"/>
        <v>14.4</v>
      </c>
      <c r="Q89" s="16"/>
      <c r="R89" s="16"/>
      <c r="S89" s="16"/>
      <c r="T89" s="14"/>
      <c r="U89" s="14">
        <f t="shared" si="16"/>
        <v>0</v>
      </c>
      <c r="V89" s="14">
        <f t="shared" si="17"/>
        <v>0</v>
      </c>
      <c r="W89" s="14">
        <v>26.4</v>
      </c>
      <c r="X89" s="14">
        <v>24</v>
      </c>
      <c r="Y89" s="17">
        <v>29.2</v>
      </c>
      <c r="Z89" s="14">
        <v>35.6</v>
      </c>
      <c r="AA89" s="17">
        <v>38.4</v>
      </c>
      <c r="AB89" s="14">
        <v>40</v>
      </c>
      <c r="AC89" s="14">
        <v>36.799999999999997</v>
      </c>
      <c r="AD89" s="14">
        <v>37.6</v>
      </c>
      <c r="AE89" s="14">
        <v>34</v>
      </c>
      <c r="AF89" s="14">
        <v>20.6</v>
      </c>
      <c r="AG89" s="14" t="s">
        <v>144</v>
      </c>
      <c r="AH89" s="1">
        <f t="shared" si="18"/>
        <v>0</v>
      </c>
      <c r="AI89" s="1"/>
      <c r="AJ89" s="10">
        <f t="shared" si="19"/>
        <v>33.799999999999997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145</v>
      </c>
      <c r="B90" s="1" t="s">
        <v>42</v>
      </c>
      <c r="C90" s="1">
        <v>891</v>
      </c>
      <c r="D90" s="1"/>
      <c r="E90" s="1">
        <v>464</v>
      </c>
      <c r="F90" s="1">
        <v>423</v>
      </c>
      <c r="G90" s="7">
        <v>0.3</v>
      </c>
      <c r="H90" s="1">
        <v>40</v>
      </c>
      <c r="I90" s="1" t="s">
        <v>37</v>
      </c>
      <c r="J90" s="1">
        <v>466</v>
      </c>
      <c r="K90" s="1">
        <f t="shared" si="14"/>
        <v>-2</v>
      </c>
      <c r="L90" s="1"/>
      <c r="M90" s="1"/>
      <c r="N90" s="1">
        <v>0</v>
      </c>
      <c r="O90" s="1"/>
      <c r="P90" s="1">
        <f t="shared" si="15"/>
        <v>92.8</v>
      </c>
      <c r="Q90" s="5">
        <f t="shared" ref="Q90:Q94" si="23">10*AJ90-O90-N90-F90</f>
        <v>206</v>
      </c>
      <c r="R90" s="5">
        <f t="shared" ref="R90:R92" si="24">Q90</f>
        <v>206</v>
      </c>
      <c r="S90" s="5"/>
      <c r="T90" s="1"/>
      <c r="U90" s="1">
        <f t="shared" si="16"/>
        <v>6.7780172413793105</v>
      </c>
      <c r="V90" s="1">
        <f t="shared" si="17"/>
        <v>4.5581896551724137</v>
      </c>
      <c r="W90" s="1">
        <v>62.2</v>
      </c>
      <c r="X90" s="1">
        <v>54.8</v>
      </c>
      <c r="Y90" s="10">
        <v>59.8</v>
      </c>
      <c r="Z90" s="1">
        <v>69.2</v>
      </c>
      <c r="AA90" s="10">
        <v>66</v>
      </c>
      <c r="AB90" s="1">
        <v>99.4</v>
      </c>
      <c r="AC90" s="1">
        <v>111.6</v>
      </c>
      <c r="AD90" s="1">
        <v>27</v>
      </c>
      <c r="AE90" s="1">
        <v>0.2</v>
      </c>
      <c r="AF90" s="1">
        <v>0</v>
      </c>
      <c r="AG90" s="1" t="s">
        <v>121</v>
      </c>
      <c r="AH90" s="1">
        <f t="shared" si="18"/>
        <v>62</v>
      </c>
      <c r="AI90" s="1"/>
      <c r="AJ90" s="10">
        <f t="shared" si="19"/>
        <v>62.9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146</v>
      </c>
      <c r="B91" s="1" t="s">
        <v>42</v>
      </c>
      <c r="C91" s="1">
        <v>1035</v>
      </c>
      <c r="D91" s="1"/>
      <c r="E91" s="1">
        <v>783</v>
      </c>
      <c r="F91" s="1">
        <v>251</v>
      </c>
      <c r="G91" s="7">
        <v>0.3</v>
      </c>
      <c r="H91" s="1">
        <v>40</v>
      </c>
      <c r="I91" s="1" t="s">
        <v>37</v>
      </c>
      <c r="J91" s="1">
        <v>785</v>
      </c>
      <c r="K91" s="1">
        <f t="shared" si="14"/>
        <v>-2</v>
      </c>
      <c r="L91" s="1"/>
      <c r="M91" s="1"/>
      <c r="N91" s="1">
        <v>72</v>
      </c>
      <c r="O91" s="1">
        <v>130</v>
      </c>
      <c r="P91" s="1">
        <f t="shared" si="15"/>
        <v>156.6</v>
      </c>
      <c r="Q91" s="5">
        <f>9*AJ91-O91-N91-F91</f>
        <v>1042.8</v>
      </c>
      <c r="R91" s="5">
        <f>S91</f>
        <v>300</v>
      </c>
      <c r="S91" s="5">
        <v>300</v>
      </c>
      <c r="T91" s="1" t="s">
        <v>154</v>
      </c>
      <c r="U91" s="1">
        <f t="shared" si="16"/>
        <v>4.8084291187739465</v>
      </c>
      <c r="V91" s="1">
        <f t="shared" si="17"/>
        <v>2.8927203065134099</v>
      </c>
      <c r="W91" s="1">
        <v>130.4</v>
      </c>
      <c r="X91" s="1">
        <v>138.19999999999999</v>
      </c>
      <c r="Y91" s="10">
        <v>151.6</v>
      </c>
      <c r="Z91" s="1">
        <v>176.2</v>
      </c>
      <c r="AA91" s="10">
        <v>180.8</v>
      </c>
      <c r="AB91" s="1">
        <v>191.2</v>
      </c>
      <c r="AC91" s="1">
        <v>171</v>
      </c>
      <c r="AD91" s="1">
        <v>22.6</v>
      </c>
      <c r="AE91" s="1">
        <v>0</v>
      </c>
      <c r="AF91" s="1">
        <v>0</v>
      </c>
      <c r="AG91" s="1" t="s">
        <v>147</v>
      </c>
      <c r="AH91" s="1">
        <f t="shared" si="18"/>
        <v>90</v>
      </c>
      <c r="AI91" s="1"/>
      <c r="AJ91" s="10">
        <f t="shared" si="19"/>
        <v>166.2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148</v>
      </c>
      <c r="B92" s="1" t="s">
        <v>36</v>
      </c>
      <c r="C92" s="1">
        <v>19.538</v>
      </c>
      <c r="D92" s="1">
        <v>35.706000000000003</v>
      </c>
      <c r="E92" s="1">
        <v>51.087000000000003</v>
      </c>
      <c r="F92" s="1">
        <v>5.3999999999999999E-2</v>
      </c>
      <c r="G92" s="7">
        <v>1</v>
      </c>
      <c r="H92" s="1">
        <v>45</v>
      </c>
      <c r="I92" s="1" t="s">
        <v>37</v>
      </c>
      <c r="J92" s="1">
        <v>48.1</v>
      </c>
      <c r="K92" s="1">
        <f t="shared" si="14"/>
        <v>2.9870000000000019</v>
      </c>
      <c r="L92" s="1"/>
      <c r="M92" s="1"/>
      <c r="N92" s="1">
        <v>47.712800000000001</v>
      </c>
      <c r="O92" s="1"/>
      <c r="P92" s="1">
        <f t="shared" si="15"/>
        <v>10.217400000000001</v>
      </c>
      <c r="Q92" s="5">
        <f t="shared" si="23"/>
        <v>116.98620000000001</v>
      </c>
      <c r="R92" s="5">
        <f t="shared" si="24"/>
        <v>116.98620000000001</v>
      </c>
      <c r="S92" s="5"/>
      <c r="T92" s="1"/>
      <c r="U92" s="1">
        <f t="shared" si="16"/>
        <v>16.12474797893789</v>
      </c>
      <c r="V92" s="1">
        <f t="shared" si="17"/>
        <v>4.6750445318769938</v>
      </c>
      <c r="W92" s="1">
        <v>10.2584</v>
      </c>
      <c r="X92" s="1">
        <v>17.4802</v>
      </c>
      <c r="Y92" s="10">
        <v>17.549199999999999</v>
      </c>
      <c r="Z92" s="1">
        <v>14.0664</v>
      </c>
      <c r="AA92" s="10">
        <v>15.401400000000001</v>
      </c>
      <c r="AB92" s="1">
        <v>16.5014</v>
      </c>
      <c r="AC92" s="1">
        <v>15.6694</v>
      </c>
      <c r="AD92" s="1">
        <v>17.667400000000001</v>
      </c>
      <c r="AE92" s="1">
        <v>19.643599999999999</v>
      </c>
      <c r="AF92" s="1">
        <v>27.368600000000001</v>
      </c>
      <c r="AG92" s="1"/>
      <c r="AH92" s="1">
        <f t="shared" si="18"/>
        <v>117</v>
      </c>
      <c r="AI92" s="1"/>
      <c r="AJ92" s="10">
        <f t="shared" si="19"/>
        <v>16.475300000000001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149</v>
      </c>
      <c r="B93" s="1" t="s">
        <v>42</v>
      </c>
      <c r="C93" s="1">
        <v>50</v>
      </c>
      <c r="D93" s="1">
        <v>30</v>
      </c>
      <c r="E93" s="1">
        <v>74</v>
      </c>
      <c r="F93" s="1"/>
      <c r="G93" s="7">
        <v>0.33</v>
      </c>
      <c r="H93" s="1">
        <v>40</v>
      </c>
      <c r="I93" s="1" t="s">
        <v>37</v>
      </c>
      <c r="J93" s="1">
        <v>111</v>
      </c>
      <c r="K93" s="1">
        <f t="shared" si="14"/>
        <v>-37</v>
      </c>
      <c r="L93" s="1"/>
      <c r="M93" s="1"/>
      <c r="N93" s="1">
        <v>106.8</v>
      </c>
      <c r="O93" s="1"/>
      <c r="P93" s="1">
        <f t="shared" si="15"/>
        <v>14.8</v>
      </c>
      <c r="Q93" s="5">
        <f t="shared" si="23"/>
        <v>103.2</v>
      </c>
      <c r="R93" s="5">
        <f>S93</f>
        <v>50</v>
      </c>
      <c r="S93" s="5">
        <v>50</v>
      </c>
      <c r="T93" s="1" t="s">
        <v>153</v>
      </c>
      <c r="U93" s="1">
        <f t="shared" si="16"/>
        <v>10.594594594594595</v>
      </c>
      <c r="V93" s="1">
        <f t="shared" si="17"/>
        <v>7.2162162162162158</v>
      </c>
      <c r="W93" s="1">
        <v>18.399999999999999</v>
      </c>
      <c r="X93" s="1">
        <v>18.2</v>
      </c>
      <c r="Y93" s="10">
        <v>22.2</v>
      </c>
      <c r="Z93" s="1">
        <v>22.2</v>
      </c>
      <c r="AA93" s="10">
        <v>19.8</v>
      </c>
      <c r="AB93" s="1">
        <v>20</v>
      </c>
      <c r="AC93" s="1">
        <v>22.8</v>
      </c>
      <c r="AD93" s="1">
        <v>38.4</v>
      </c>
      <c r="AE93" s="1">
        <v>44.8</v>
      </c>
      <c r="AF93" s="1">
        <v>62.4</v>
      </c>
      <c r="AG93" s="1" t="s">
        <v>121</v>
      </c>
      <c r="AH93" s="1">
        <f t="shared" si="18"/>
        <v>17</v>
      </c>
      <c r="AI93" s="1"/>
      <c r="AJ93" s="10">
        <f t="shared" si="19"/>
        <v>21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150</v>
      </c>
      <c r="B94" s="1" t="s">
        <v>42</v>
      </c>
      <c r="C94" s="1">
        <v>29</v>
      </c>
      <c r="D94" s="1">
        <v>1</v>
      </c>
      <c r="E94" s="1">
        <v>29</v>
      </c>
      <c r="F94" s="1"/>
      <c r="G94" s="7">
        <v>0.33</v>
      </c>
      <c r="H94" s="1">
        <v>50</v>
      </c>
      <c r="I94" s="1" t="s">
        <v>37</v>
      </c>
      <c r="J94" s="1">
        <v>36</v>
      </c>
      <c r="K94" s="1">
        <f t="shared" si="14"/>
        <v>-7</v>
      </c>
      <c r="L94" s="1"/>
      <c r="M94" s="1"/>
      <c r="N94" s="1">
        <v>58</v>
      </c>
      <c r="O94" s="1"/>
      <c r="P94" s="1">
        <f t="shared" si="15"/>
        <v>5.8</v>
      </c>
      <c r="Q94" s="5">
        <f t="shared" si="23"/>
        <v>77</v>
      </c>
      <c r="R94" s="5">
        <f>S94</f>
        <v>0</v>
      </c>
      <c r="S94" s="5">
        <v>0</v>
      </c>
      <c r="T94" s="1" t="s">
        <v>156</v>
      </c>
      <c r="U94" s="1">
        <f t="shared" si="16"/>
        <v>10</v>
      </c>
      <c r="V94" s="1">
        <f t="shared" si="17"/>
        <v>10</v>
      </c>
      <c r="W94" s="1">
        <v>12.6</v>
      </c>
      <c r="X94" s="1">
        <v>26.4</v>
      </c>
      <c r="Y94" s="10">
        <v>20.2</v>
      </c>
      <c r="Z94" s="1">
        <v>7.2</v>
      </c>
      <c r="AA94" s="10">
        <v>6.8</v>
      </c>
      <c r="AB94" s="1">
        <v>6.2</v>
      </c>
      <c r="AC94" s="1">
        <v>5.6</v>
      </c>
      <c r="AD94" s="1">
        <v>6.4</v>
      </c>
      <c r="AE94" s="1">
        <v>5.8</v>
      </c>
      <c r="AF94" s="1">
        <v>15.2</v>
      </c>
      <c r="AG94" s="1" t="s">
        <v>157</v>
      </c>
      <c r="AH94" s="1">
        <f t="shared" si="18"/>
        <v>0</v>
      </c>
      <c r="AI94" s="1"/>
      <c r="AJ94" s="10">
        <f t="shared" si="19"/>
        <v>13.5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0"/>
      <c r="Z95" s="1"/>
      <c r="AA95" s="10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0"/>
      <c r="Z96" s="1"/>
      <c r="AA96" s="10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0"/>
      <c r="Z97" s="1"/>
      <c r="AA97" s="10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0"/>
      <c r="Z98" s="1"/>
      <c r="AA98" s="10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0"/>
      <c r="Z99" s="1"/>
      <c r="AA99" s="10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0"/>
      <c r="Z100" s="1"/>
      <c r="AA100" s="10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0"/>
      <c r="Z101" s="1"/>
      <c r="AA101" s="10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0"/>
      <c r="Z102" s="1"/>
      <c r="AA102" s="10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0"/>
      <c r="Z103" s="1"/>
      <c r="AA103" s="10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0"/>
      <c r="Z104" s="1"/>
      <c r="AA104" s="10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0"/>
      <c r="Z105" s="1"/>
      <c r="AA105" s="10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0"/>
      <c r="Z106" s="1"/>
      <c r="AA106" s="10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0"/>
      <c r="Z107" s="1"/>
      <c r="AA107" s="10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0"/>
      <c r="Z108" s="1"/>
      <c r="AA108" s="10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0"/>
      <c r="Z109" s="1"/>
      <c r="AA109" s="10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0"/>
      <c r="Z110" s="1"/>
      <c r="AA110" s="10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0"/>
      <c r="Z111" s="1"/>
      <c r="AA111" s="10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0"/>
      <c r="Z112" s="1"/>
      <c r="AA112" s="10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0"/>
      <c r="Z113" s="1"/>
      <c r="AA113" s="10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0"/>
      <c r="Z114" s="1"/>
      <c r="AA114" s="10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0"/>
      <c r="Z115" s="1"/>
      <c r="AA115" s="10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0"/>
      <c r="Z116" s="1"/>
      <c r="AA116" s="10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0"/>
      <c r="Z117" s="1"/>
      <c r="AA117" s="10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0"/>
      <c r="Z118" s="1"/>
      <c r="AA118" s="10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0"/>
      <c r="Z119" s="1"/>
      <c r="AA119" s="10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0"/>
      <c r="Z120" s="1"/>
      <c r="AA120" s="10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0"/>
      <c r="Z121" s="1"/>
      <c r="AA121" s="10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0"/>
      <c r="Z122" s="1"/>
      <c r="AA122" s="10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0"/>
      <c r="Z123" s="1"/>
      <c r="AA123" s="10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0"/>
      <c r="Z124" s="1"/>
      <c r="AA124" s="10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0"/>
      <c r="Z125" s="1"/>
      <c r="AA125" s="10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0"/>
      <c r="Z126" s="1"/>
      <c r="AA126" s="10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0"/>
      <c r="Z127" s="1"/>
      <c r="AA127" s="10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0"/>
      <c r="Z128" s="1"/>
      <c r="AA128" s="10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0"/>
      <c r="Z129" s="1"/>
      <c r="AA129" s="10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0"/>
      <c r="Z130" s="1"/>
      <c r="AA130" s="10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0"/>
      <c r="Z131" s="1"/>
      <c r="AA131" s="10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0"/>
      <c r="Z132" s="1"/>
      <c r="AA132" s="10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0"/>
      <c r="Z133" s="1"/>
      <c r="AA133" s="10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0"/>
      <c r="Z134" s="1"/>
      <c r="AA134" s="10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0"/>
      <c r="Z135" s="1"/>
      <c r="AA135" s="10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0"/>
      <c r="Z136" s="1"/>
      <c r="AA136" s="10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0"/>
      <c r="Z137" s="1"/>
      <c r="AA137" s="10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0"/>
      <c r="Z138" s="1"/>
      <c r="AA138" s="10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0"/>
      <c r="Z139" s="1"/>
      <c r="AA139" s="10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0"/>
      <c r="Z140" s="1"/>
      <c r="AA140" s="10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0"/>
      <c r="Z141" s="1"/>
      <c r="AA141" s="10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0"/>
      <c r="Z142" s="1"/>
      <c r="AA142" s="10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0"/>
      <c r="Z143" s="1"/>
      <c r="AA143" s="10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0"/>
      <c r="Z144" s="1"/>
      <c r="AA144" s="10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0"/>
      <c r="Z145" s="1"/>
      <c r="AA145" s="10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0"/>
      <c r="Z146" s="1"/>
      <c r="AA146" s="10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0"/>
      <c r="Z147" s="1"/>
      <c r="AA147" s="10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0"/>
      <c r="Z148" s="1"/>
      <c r="AA148" s="10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0"/>
      <c r="Z149" s="1"/>
      <c r="AA149" s="10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0"/>
      <c r="Z150" s="1"/>
      <c r="AA150" s="10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0"/>
      <c r="Z151" s="1"/>
      <c r="AA151" s="10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0"/>
      <c r="Z152" s="1"/>
      <c r="AA152" s="10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0"/>
      <c r="Z153" s="1"/>
      <c r="AA153" s="10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0"/>
      <c r="Z154" s="1"/>
      <c r="AA154" s="10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0"/>
      <c r="Z155" s="1"/>
      <c r="AA155" s="10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0"/>
      <c r="Z156" s="1"/>
      <c r="AA156" s="10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0"/>
      <c r="Z157" s="1"/>
      <c r="AA157" s="10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0"/>
      <c r="Z158" s="1"/>
      <c r="AA158" s="10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0"/>
      <c r="Z159" s="1"/>
      <c r="AA159" s="10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0"/>
      <c r="Z160" s="1"/>
      <c r="AA160" s="10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0"/>
      <c r="Z161" s="1"/>
      <c r="AA161" s="10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0"/>
      <c r="Z162" s="1"/>
      <c r="AA162" s="10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0"/>
      <c r="Z163" s="1"/>
      <c r="AA163" s="10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0"/>
      <c r="Z164" s="1"/>
      <c r="AA164" s="10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0"/>
      <c r="Z165" s="1"/>
      <c r="AA165" s="10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0"/>
      <c r="Z166" s="1"/>
      <c r="AA166" s="10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0"/>
      <c r="Z167" s="1"/>
      <c r="AA167" s="10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0"/>
      <c r="Z168" s="1"/>
      <c r="AA168" s="10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0"/>
      <c r="Z169" s="1"/>
      <c r="AA169" s="10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0"/>
      <c r="Z170" s="1"/>
      <c r="AA170" s="10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0"/>
      <c r="Z171" s="1"/>
      <c r="AA171" s="10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0"/>
      <c r="Z172" s="1"/>
      <c r="AA172" s="10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0"/>
      <c r="Z173" s="1"/>
      <c r="AA173" s="10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0"/>
      <c r="Z174" s="1"/>
      <c r="AA174" s="10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0"/>
      <c r="Z175" s="1"/>
      <c r="AA175" s="10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0"/>
      <c r="Z176" s="1"/>
      <c r="AA176" s="10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0"/>
      <c r="Z177" s="1"/>
      <c r="AA177" s="10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0"/>
      <c r="Z178" s="1"/>
      <c r="AA178" s="10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0"/>
      <c r="Z179" s="1"/>
      <c r="AA179" s="10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0"/>
      <c r="Z180" s="1"/>
      <c r="AA180" s="10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0"/>
      <c r="Z181" s="1"/>
      <c r="AA181" s="10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0"/>
      <c r="Z182" s="1"/>
      <c r="AA182" s="10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0"/>
      <c r="Z183" s="1"/>
      <c r="AA183" s="10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0"/>
      <c r="Z184" s="1"/>
      <c r="AA184" s="10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0"/>
      <c r="Z185" s="1"/>
      <c r="AA185" s="10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0"/>
      <c r="Z186" s="1"/>
      <c r="AA186" s="10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0"/>
      <c r="Z187" s="1"/>
      <c r="AA187" s="10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0"/>
      <c r="Z188" s="1"/>
      <c r="AA188" s="10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0"/>
      <c r="Z189" s="1"/>
      <c r="AA189" s="10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0"/>
      <c r="Z190" s="1"/>
      <c r="AA190" s="10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0"/>
      <c r="Z191" s="1"/>
      <c r="AA191" s="10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0"/>
      <c r="Z192" s="1"/>
      <c r="AA192" s="10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0"/>
      <c r="Z193" s="1"/>
      <c r="AA193" s="10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0"/>
      <c r="Z194" s="1"/>
      <c r="AA194" s="10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0"/>
      <c r="Z195" s="1"/>
      <c r="AA195" s="10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0"/>
      <c r="Z196" s="1"/>
      <c r="AA196" s="10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0"/>
      <c r="Z197" s="1"/>
      <c r="AA197" s="10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0"/>
      <c r="Z198" s="1"/>
      <c r="AA198" s="10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0"/>
      <c r="Z199" s="1"/>
      <c r="AA199" s="10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0"/>
      <c r="Z200" s="1"/>
      <c r="AA200" s="10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0"/>
      <c r="Z201" s="1"/>
      <c r="AA201" s="10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0"/>
      <c r="Z202" s="1"/>
      <c r="AA202" s="10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0"/>
      <c r="Z203" s="1"/>
      <c r="AA203" s="10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0"/>
      <c r="Z204" s="1"/>
      <c r="AA204" s="10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0"/>
      <c r="Z205" s="1"/>
      <c r="AA205" s="10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0"/>
      <c r="Z206" s="1"/>
      <c r="AA206" s="10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0"/>
      <c r="Z207" s="1"/>
      <c r="AA207" s="10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0"/>
      <c r="Z208" s="1"/>
      <c r="AA208" s="10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0"/>
      <c r="Z209" s="1"/>
      <c r="AA209" s="10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0"/>
      <c r="Z210" s="1"/>
      <c r="AA210" s="10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0"/>
      <c r="Z211" s="1"/>
      <c r="AA211" s="10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0"/>
      <c r="Z212" s="1"/>
      <c r="AA212" s="10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0"/>
      <c r="Z213" s="1"/>
      <c r="AA213" s="10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0"/>
      <c r="Z214" s="1"/>
      <c r="AA214" s="10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0"/>
      <c r="Z215" s="1"/>
      <c r="AA215" s="10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0"/>
      <c r="Z216" s="1"/>
      <c r="AA216" s="10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0"/>
      <c r="Z217" s="1"/>
      <c r="AA217" s="10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0"/>
      <c r="Z218" s="1"/>
      <c r="AA218" s="10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0"/>
      <c r="Z219" s="1"/>
      <c r="AA219" s="10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0"/>
      <c r="Z220" s="1"/>
      <c r="AA220" s="10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0"/>
      <c r="Z221" s="1"/>
      <c r="AA221" s="10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0"/>
      <c r="Z222" s="1"/>
      <c r="AA222" s="10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0"/>
      <c r="Z223" s="1"/>
      <c r="AA223" s="10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0"/>
      <c r="Z224" s="1"/>
      <c r="AA224" s="10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0"/>
      <c r="Z225" s="1"/>
      <c r="AA225" s="10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0"/>
      <c r="Z226" s="1"/>
      <c r="AA226" s="10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0"/>
      <c r="Z227" s="1"/>
      <c r="AA227" s="10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0"/>
      <c r="Z228" s="1"/>
      <c r="AA228" s="10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0"/>
      <c r="Z229" s="1"/>
      <c r="AA229" s="10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0"/>
      <c r="Z230" s="1"/>
      <c r="AA230" s="10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0"/>
      <c r="Z231" s="1"/>
      <c r="AA231" s="10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0"/>
      <c r="Z232" s="1"/>
      <c r="AA232" s="10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0"/>
      <c r="Z233" s="1"/>
      <c r="AA233" s="10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0"/>
      <c r="Z234" s="1"/>
      <c r="AA234" s="10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0"/>
      <c r="Z235" s="1"/>
      <c r="AA235" s="10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0"/>
      <c r="Z236" s="1"/>
      <c r="AA236" s="10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0"/>
      <c r="Z237" s="1"/>
      <c r="AA237" s="10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0"/>
      <c r="Z238" s="1"/>
      <c r="AA238" s="10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0"/>
      <c r="Z239" s="1"/>
      <c r="AA239" s="10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0"/>
      <c r="Z240" s="1"/>
      <c r="AA240" s="10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0"/>
      <c r="Z241" s="1"/>
      <c r="AA241" s="10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0"/>
      <c r="Z242" s="1"/>
      <c r="AA242" s="10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0"/>
      <c r="Z243" s="1"/>
      <c r="AA243" s="10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0"/>
      <c r="Z244" s="1"/>
      <c r="AA244" s="10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0"/>
      <c r="Z245" s="1"/>
      <c r="AA245" s="10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0"/>
      <c r="Z246" s="1"/>
      <c r="AA246" s="10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0"/>
      <c r="Z247" s="1"/>
      <c r="AA247" s="10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0"/>
      <c r="Z248" s="1"/>
      <c r="AA248" s="10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0"/>
      <c r="Z249" s="1"/>
      <c r="AA249" s="10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0"/>
      <c r="Z250" s="1"/>
      <c r="AA250" s="10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0"/>
      <c r="Z251" s="1"/>
      <c r="AA251" s="10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0"/>
      <c r="Z252" s="1"/>
      <c r="AA252" s="10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0"/>
      <c r="Z253" s="1"/>
      <c r="AA253" s="10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0"/>
      <c r="Z254" s="1"/>
      <c r="AA254" s="10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0"/>
      <c r="Z255" s="1"/>
      <c r="AA255" s="10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0"/>
      <c r="Z256" s="1"/>
      <c r="AA256" s="10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0"/>
      <c r="Z257" s="1"/>
      <c r="AA257" s="10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0"/>
      <c r="Z258" s="1"/>
      <c r="AA258" s="10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0"/>
      <c r="Z259" s="1"/>
      <c r="AA259" s="10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0"/>
      <c r="Z260" s="1"/>
      <c r="AA260" s="10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0"/>
      <c r="Z261" s="1"/>
      <c r="AA261" s="10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0"/>
      <c r="Z262" s="1"/>
      <c r="AA262" s="10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0"/>
      <c r="Z263" s="1"/>
      <c r="AA263" s="10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0"/>
      <c r="Z264" s="1"/>
      <c r="AA264" s="10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0"/>
      <c r="Z265" s="1"/>
      <c r="AA265" s="10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0"/>
      <c r="Z266" s="1"/>
      <c r="AA266" s="10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0"/>
      <c r="Z267" s="1"/>
      <c r="AA267" s="10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0"/>
      <c r="Z268" s="1"/>
      <c r="AA268" s="10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0"/>
      <c r="Z269" s="1"/>
      <c r="AA269" s="10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0"/>
      <c r="Z270" s="1"/>
      <c r="AA270" s="10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0"/>
      <c r="Z271" s="1"/>
      <c r="AA271" s="10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0"/>
      <c r="Z272" s="1"/>
      <c r="AA272" s="10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0"/>
      <c r="Z273" s="1"/>
      <c r="AA273" s="10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0"/>
      <c r="Z274" s="1"/>
      <c r="AA274" s="10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0"/>
      <c r="Z275" s="1"/>
      <c r="AA275" s="10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0"/>
      <c r="Z276" s="1"/>
      <c r="AA276" s="10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0"/>
      <c r="Z277" s="1"/>
      <c r="AA277" s="10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0"/>
      <c r="Z278" s="1"/>
      <c r="AA278" s="10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0"/>
      <c r="Z279" s="1"/>
      <c r="AA279" s="10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0"/>
      <c r="Z280" s="1"/>
      <c r="AA280" s="10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0"/>
      <c r="Z281" s="1"/>
      <c r="AA281" s="10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0"/>
      <c r="Z282" s="1"/>
      <c r="AA282" s="10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0"/>
      <c r="Z283" s="1"/>
      <c r="AA283" s="10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0"/>
      <c r="Z284" s="1"/>
      <c r="AA284" s="10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0"/>
      <c r="Z285" s="1"/>
      <c r="AA285" s="10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0"/>
      <c r="Z286" s="1"/>
      <c r="AA286" s="10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0"/>
      <c r="Z287" s="1"/>
      <c r="AA287" s="10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0"/>
      <c r="Z288" s="1"/>
      <c r="AA288" s="10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0"/>
      <c r="Z289" s="1"/>
      <c r="AA289" s="10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0"/>
      <c r="Z290" s="1"/>
      <c r="AA290" s="10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0"/>
      <c r="Z291" s="1"/>
      <c r="AA291" s="10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0"/>
      <c r="Z292" s="1"/>
      <c r="AA292" s="10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0"/>
      <c r="Z293" s="1"/>
      <c r="AA293" s="10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0"/>
      <c r="Z294" s="1"/>
      <c r="AA294" s="10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0"/>
      <c r="Z295" s="1"/>
      <c r="AA295" s="10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0"/>
      <c r="Z296" s="1"/>
      <c r="AA296" s="10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0"/>
      <c r="Z297" s="1"/>
      <c r="AA297" s="10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0"/>
      <c r="Z298" s="1"/>
      <c r="AA298" s="10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0"/>
      <c r="Z299" s="1"/>
      <c r="AA299" s="10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0"/>
      <c r="Z300" s="1"/>
      <c r="AA300" s="10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0"/>
      <c r="Z301" s="1"/>
      <c r="AA301" s="10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0"/>
      <c r="Z302" s="1"/>
      <c r="AA302" s="10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0"/>
      <c r="Z303" s="1"/>
      <c r="AA303" s="10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0"/>
      <c r="Z304" s="1"/>
      <c r="AA304" s="10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0"/>
      <c r="Z305" s="1"/>
      <c r="AA305" s="10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0"/>
      <c r="Z306" s="1"/>
      <c r="AA306" s="10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0"/>
      <c r="Z307" s="1"/>
      <c r="AA307" s="10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0"/>
      <c r="Z308" s="1"/>
      <c r="AA308" s="10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0"/>
      <c r="Z309" s="1"/>
      <c r="AA309" s="10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0"/>
      <c r="Z310" s="1"/>
      <c r="AA310" s="10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0"/>
      <c r="Z311" s="1"/>
      <c r="AA311" s="10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0"/>
      <c r="Z312" s="1"/>
      <c r="AA312" s="10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0"/>
      <c r="Z313" s="1"/>
      <c r="AA313" s="10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0"/>
      <c r="Z314" s="1"/>
      <c r="AA314" s="10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0"/>
      <c r="Z315" s="1"/>
      <c r="AA315" s="10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0"/>
      <c r="Z316" s="1"/>
      <c r="AA316" s="10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0"/>
      <c r="Z317" s="1"/>
      <c r="AA317" s="10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0"/>
      <c r="Z318" s="1"/>
      <c r="AA318" s="10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0"/>
      <c r="Z319" s="1"/>
      <c r="AA319" s="10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0"/>
      <c r="Z320" s="1"/>
      <c r="AA320" s="10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0"/>
      <c r="Z321" s="1"/>
      <c r="AA321" s="10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0"/>
      <c r="Z322" s="1"/>
      <c r="AA322" s="10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0"/>
      <c r="Z323" s="1"/>
      <c r="AA323" s="10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0"/>
      <c r="Z324" s="1"/>
      <c r="AA324" s="10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0"/>
      <c r="Z325" s="1"/>
      <c r="AA325" s="10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0"/>
      <c r="Z326" s="1"/>
      <c r="AA326" s="10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0"/>
      <c r="Z327" s="1"/>
      <c r="AA327" s="10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0"/>
      <c r="Z328" s="1"/>
      <c r="AA328" s="10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0"/>
      <c r="Z329" s="1"/>
      <c r="AA329" s="10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0"/>
      <c r="Z330" s="1"/>
      <c r="AA330" s="10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0"/>
      <c r="Z331" s="1"/>
      <c r="AA331" s="10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0"/>
      <c r="Z332" s="1"/>
      <c r="AA332" s="10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0"/>
      <c r="Z333" s="1"/>
      <c r="AA333" s="10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0"/>
      <c r="Z334" s="1"/>
      <c r="AA334" s="10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0"/>
      <c r="Z335" s="1"/>
      <c r="AA335" s="10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0"/>
      <c r="Z336" s="1"/>
      <c r="AA336" s="10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0"/>
      <c r="Z337" s="1"/>
      <c r="AA337" s="10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0"/>
      <c r="Z338" s="1"/>
      <c r="AA338" s="10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0"/>
      <c r="Z339" s="1"/>
      <c r="AA339" s="10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0"/>
      <c r="Z340" s="1"/>
      <c r="AA340" s="10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0"/>
      <c r="Z341" s="1"/>
      <c r="AA341" s="10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0"/>
      <c r="Z342" s="1"/>
      <c r="AA342" s="10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0"/>
      <c r="Z343" s="1"/>
      <c r="AA343" s="10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0"/>
      <c r="Z344" s="1"/>
      <c r="AA344" s="10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0"/>
      <c r="Z345" s="1"/>
      <c r="AA345" s="10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0"/>
      <c r="Z346" s="1"/>
      <c r="AA346" s="10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0"/>
      <c r="Z347" s="1"/>
      <c r="AA347" s="10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0"/>
      <c r="Z348" s="1"/>
      <c r="AA348" s="10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0"/>
      <c r="Z349" s="1"/>
      <c r="AA349" s="10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0"/>
      <c r="Z350" s="1"/>
      <c r="AA350" s="10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0"/>
      <c r="Z351" s="1"/>
      <c r="AA351" s="10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0"/>
      <c r="Z352" s="1"/>
      <c r="AA352" s="10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0"/>
      <c r="Z353" s="1"/>
      <c r="AA353" s="10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0"/>
      <c r="Z354" s="1"/>
      <c r="AA354" s="10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0"/>
      <c r="Z355" s="1"/>
      <c r="AA355" s="10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0"/>
      <c r="Z356" s="1"/>
      <c r="AA356" s="10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0"/>
      <c r="Z357" s="1"/>
      <c r="AA357" s="10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0"/>
      <c r="Z358" s="1"/>
      <c r="AA358" s="10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0"/>
      <c r="Z359" s="1"/>
      <c r="AA359" s="10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0"/>
      <c r="Z360" s="1"/>
      <c r="AA360" s="10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0"/>
      <c r="Z361" s="1"/>
      <c r="AA361" s="10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0"/>
      <c r="Z362" s="1"/>
      <c r="AA362" s="10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0"/>
      <c r="Z363" s="1"/>
      <c r="AA363" s="10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0"/>
      <c r="Z364" s="1"/>
      <c r="AA364" s="10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0"/>
      <c r="Z365" s="1"/>
      <c r="AA365" s="10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0"/>
      <c r="Z366" s="1"/>
      <c r="AA366" s="10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0"/>
      <c r="Z367" s="1"/>
      <c r="AA367" s="10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0"/>
      <c r="Z368" s="1"/>
      <c r="AA368" s="10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0"/>
      <c r="Z369" s="1"/>
      <c r="AA369" s="10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0"/>
      <c r="Z370" s="1"/>
      <c r="AA370" s="10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0"/>
      <c r="Z371" s="1"/>
      <c r="AA371" s="10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0"/>
      <c r="Z372" s="1"/>
      <c r="AA372" s="10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0"/>
      <c r="Z373" s="1"/>
      <c r="AA373" s="10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0"/>
      <c r="Z374" s="1"/>
      <c r="AA374" s="10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0"/>
      <c r="Z375" s="1"/>
      <c r="AA375" s="10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0"/>
      <c r="Z376" s="1"/>
      <c r="AA376" s="10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0"/>
      <c r="Z377" s="1"/>
      <c r="AA377" s="10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0"/>
      <c r="Z378" s="1"/>
      <c r="AA378" s="10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0"/>
      <c r="Z379" s="1"/>
      <c r="AA379" s="10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0"/>
      <c r="Z380" s="1"/>
      <c r="AA380" s="10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0"/>
      <c r="Z381" s="1"/>
      <c r="AA381" s="10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0"/>
      <c r="Z382" s="1"/>
      <c r="AA382" s="10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0"/>
      <c r="Z383" s="1"/>
      <c r="AA383" s="10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0"/>
      <c r="Z384" s="1"/>
      <c r="AA384" s="10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0"/>
      <c r="Z385" s="1"/>
      <c r="AA385" s="10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0"/>
      <c r="Z386" s="1"/>
      <c r="AA386" s="10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0"/>
      <c r="Z387" s="1"/>
      <c r="AA387" s="10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0"/>
      <c r="Z388" s="1"/>
      <c r="AA388" s="10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0"/>
      <c r="Z389" s="1"/>
      <c r="AA389" s="10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0"/>
      <c r="Z390" s="1"/>
      <c r="AA390" s="10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0"/>
      <c r="Z391" s="1"/>
      <c r="AA391" s="10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0"/>
      <c r="Z392" s="1"/>
      <c r="AA392" s="10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0"/>
      <c r="Z393" s="1"/>
      <c r="AA393" s="10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0"/>
      <c r="Z394" s="1"/>
      <c r="AA394" s="10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0"/>
      <c r="Z395" s="1"/>
      <c r="AA395" s="10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0"/>
      <c r="Z396" s="1"/>
      <c r="AA396" s="10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0"/>
      <c r="Z397" s="1"/>
      <c r="AA397" s="10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0"/>
      <c r="Z398" s="1"/>
      <c r="AA398" s="10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0"/>
      <c r="Z399" s="1"/>
      <c r="AA399" s="10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0"/>
      <c r="Z400" s="1"/>
      <c r="AA400" s="10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0"/>
      <c r="Z401" s="1"/>
      <c r="AA401" s="10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0"/>
      <c r="Z402" s="1"/>
      <c r="AA402" s="10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0"/>
      <c r="Z403" s="1"/>
      <c r="AA403" s="10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0"/>
      <c r="Z404" s="1"/>
      <c r="AA404" s="10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0"/>
      <c r="Z405" s="1"/>
      <c r="AA405" s="10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0"/>
      <c r="Z406" s="1"/>
      <c r="AA406" s="10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0"/>
      <c r="Z407" s="1"/>
      <c r="AA407" s="10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0"/>
      <c r="Z408" s="1"/>
      <c r="AA408" s="10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0"/>
      <c r="Z409" s="1"/>
      <c r="AA409" s="10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0"/>
      <c r="Z410" s="1"/>
      <c r="AA410" s="10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0"/>
      <c r="Z411" s="1"/>
      <c r="AA411" s="10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0"/>
      <c r="Z412" s="1"/>
      <c r="AA412" s="10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0"/>
      <c r="Z413" s="1"/>
      <c r="AA413" s="10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0"/>
      <c r="Z414" s="1"/>
      <c r="AA414" s="10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0"/>
      <c r="Z415" s="1"/>
      <c r="AA415" s="10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0"/>
      <c r="Z416" s="1"/>
      <c r="AA416" s="10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0"/>
      <c r="Z417" s="1"/>
      <c r="AA417" s="10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0"/>
      <c r="Z418" s="1"/>
      <c r="AA418" s="10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0"/>
      <c r="Z419" s="1"/>
      <c r="AA419" s="10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0"/>
      <c r="Z420" s="1"/>
      <c r="AA420" s="10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0"/>
      <c r="Z421" s="1"/>
      <c r="AA421" s="10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0"/>
      <c r="Z422" s="1"/>
      <c r="AA422" s="10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0"/>
      <c r="Z423" s="1"/>
      <c r="AA423" s="10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0"/>
      <c r="Z424" s="1"/>
      <c r="AA424" s="10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0"/>
      <c r="Z425" s="1"/>
      <c r="AA425" s="10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0"/>
      <c r="Z426" s="1"/>
      <c r="AA426" s="10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0"/>
      <c r="Z427" s="1"/>
      <c r="AA427" s="10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0"/>
      <c r="Z428" s="1"/>
      <c r="AA428" s="10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0"/>
      <c r="Z429" s="1"/>
      <c r="AA429" s="10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0"/>
      <c r="Z430" s="1"/>
      <c r="AA430" s="10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0"/>
      <c r="Z431" s="1"/>
      <c r="AA431" s="10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0"/>
      <c r="Z432" s="1"/>
      <c r="AA432" s="10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0"/>
      <c r="Z433" s="1"/>
      <c r="AA433" s="10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0"/>
      <c r="Z434" s="1"/>
      <c r="AA434" s="10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0"/>
      <c r="Z435" s="1"/>
      <c r="AA435" s="10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0"/>
      <c r="Z436" s="1"/>
      <c r="AA436" s="10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0"/>
      <c r="Z437" s="1"/>
      <c r="AA437" s="10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0"/>
      <c r="Z438" s="1"/>
      <c r="AA438" s="10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0"/>
      <c r="Z439" s="1"/>
      <c r="AA439" s="10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0"/>
      <c r="Z440" s="1"/>
      <c r="AA440" s="10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0"/>
      <c r="Z441" s="1"/>
      <c r="AA441" s="10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0"/>
      <c r="Z442" s="1"/>
      <c r="AA442" s="10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0"/>
      <c r="Z443" s="1"/>
      <c r="AA443" s="10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0"/>
      <c r="Z444" s="1"/>
      <c r="AA444" s="10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0"/>
      <c r="Z445" s="1"/>
      <c r="AA445" s="10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0"/>
      <c r="Z446" s="1"/>
      <c r="AA446" s="10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0"/>
      <c r="Z447" s="1"/>
      <c r="AA447" s="10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0"/>
      <c r="Z448" s="1"/>
      <c r="AA448" s="10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0"/>
      <c r="Z449" s="1"/>
      <c r="AA449" s="10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0"/>
      <c r="Z450" s="1"/>
      <c r="AA450" s="10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0"/>
      <c r="Z451" s="1"/>
      <c r="AA451" s="10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0"/>
      <c r="Z452" s="1"/>
      <c r="AA452" s="10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0"/>
      <c r="Z453" s="1"/>
      <c r="AA453" s="10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0"/>
      <c r="Z454" s="1"/>
      <c r="AA454" s="10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0"/>
      <c r="Z455" s="1"/>
      <c r="AA455" s="10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0"/>
      <c r="Z456" s="1"/>
      <c r="AA456" s="10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0"/>
      <c r="Z457" s="1"/>
      <c r="AA457" s="10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0"/>
      <c r="Z458" s="1"/>
      <c r="AA458" s="10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0"/>
      <c r="Z459" s="1"/>
      <c r="AA459" s="10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0"/>
      <c r="Z460" s="1"/>
      <c r="AA460" s="10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0"/>
      <c r="Z461" s="1"/>
      <c r="AA461" s="10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0"/>
      <c r="Z462" s="1"/>
      <c r="AA462" s="10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0"/>
      <c r="Z463" s="1"/>
      <c r="AA463" s="10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0"/>
      <c r="Z464" s="1"/>
      <c r="AA464" s="10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0"/>
      <c r="Z465" s="1"/>
      <c r="AA465" s="10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0"/>
      <c r="Z466" s="1"/>
      <c r="AA466" s="10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0"/>
      <c r="Z467" s="1"/>
      <c r="AA467" s="10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0"/>
      <c r="Z468" s="1"/>
      <c r="AA468" s="10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0"/>
      <c r="Z469" s="1"/>
      <c r="AA469" s="10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0"/>
      <c r="Z470" s="1"/>
      <c r="AA470" s="10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0"/>
      <c r="Z471" s="1"/>
      <c r="AA471" s="10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0"/>
      <c r="Z472" s="1"/>
      <c r="AA472" s="10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0"/>
      <c r="Z473" s="1"/>
      <c r="AA473" s="10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0"/>
      <c r="Z474" s="1"/>
      <c r="AA474" s="10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0"/>
      <c r="Z475" s="1"/>
      <c r="AA475" s="10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0"/>
      <c r="Z476" s="1"/>
      <c r="AA476" s="10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0"/>
      <c r="Z477" s="1"/>
      <c r="AA477" s="10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0"/>
      <c r="Z478" s="1"/>
      <c r="AA478" s="10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0"/>
      <c r="Z479" s="1"/>
      <c r="AA479" s="10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0"/>
      <c r="Z480" s="1"/>
      <c r="AA480" s="10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0"/>
      <c r="Z481" s="1"/>
      <c r="AA481" s="10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0"/>
      <c r="Z482" s="1"/>
      <c r="AA482" s="10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0"/>
      <c r="Z483" s="1"/>
      <c r="AA483" s="10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0"/>
      <c r="Z484" s="1"/>
      <c r="AA484" s="10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0"/>
      <c r="Z485" s="1"/>
      <c r="AA485" s="10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0"/>
      <c r="Z486" s="1"/>
      <c r="AA486" s="10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0"/>
      <c r="Z487" s="1"/>
      <c r="AA487" s="10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0"/>
      <c r="Z488" s="1"/>
      <c r="AA488" s="10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0"/>
      <c r="Z489" s="1"/>
      <c r="AA489" s="10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0"/>
      <c r="Z490" s="1"/>
      <c r="AA490" s="10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0"/>
      <c r="Z491" s="1"/>
      <c r="AA491" s="10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0"/>
      <c r="Z492" s="1"/>
      <c r="AA492" s="10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0"/>
      <c r="Z493" s="1"/>
      <c r="AA493" s="10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0"/>
      <c r="Z494" s="1"/>
      <c r="AA494" s="10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0"/>
      <c r="Z495" s="1"/>
      <c r="AA495" s="10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0"/>
      <c r="Z496" s="1"/>
      <c r="AA496" s="10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0"/>
      <c r="Z497" s="1"/>
      <c r="AA497" s="10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0"/>
      <c r="Z498" s="1"/>
      <c r="AA498" s="10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0"/>
      <c r="Z499" s="1"/>
      <c r="AA499" s="10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H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2024-12-30T10:05:20Z</dcterms:created>
  <dcterms:modified xsi:type="dcterms:W3CDTF">2025-01-03T08:13:36Z</dcterms:modified>
</cp:coreProperties>
</file>