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CFA37E5-631B-42B3-B695-C46E52ABC4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Y615" i="1" s="1"/>
  <c r="X604" i="1"/>
  <c r="X603" i="1"/>
  <c r="BO602" i="1"/>
  <c r="BM602" i="1"/>
  <c r="Y602" i="1"/>
  <c r="AD680" i="1" s="1"/>
  <c r="X598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Y593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Y587" i="1" s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1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Y563" i="1" s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BP534" i="1" s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AA680" i="1" s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80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N447" i="1"/>
  <c r="BM447" i="1"/>
  <c r="Z447" i="1"/>
  <c r="Y447" i="1"/>
  <c r="BP447" i="1" s="1"/>
  <c r="P447" i="1"/>
  <c r="BO446" i="1"/>
  <c r="BM446" i="1"/>
  <c r="Y446" i="1"/>
  <c r="Y453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W680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Y387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O363" i="1"/>
  <c r="BN363" i="1"/>
  <c r="BM363" i="1"/>
  <c r="Z363" i="1"/>
  <c r="Y363" i="1"/>
  <c r="BP363" i="1" s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80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2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80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O48" i="1"/>
  <c r="BM48" i="1"/>
  <c r="Y48" i="1"/>
  <c r="Y53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Y24" i="1"/>
  <c r="Z27" i="1"/>
  <c r="Z34" i="1" s="1"/>
  <c r="BN27" i="1"/>
  <c r="Z32" i="1"/>
  <c r="BN32" i="1"/>
  <c r="Y35" i="1"/>
  <c r="C680" i="1"/>
  <c r="Y54" i="1"/>
  <c r="Z48" i="1"/>
  <c r="BN48" i="1"/>
  <c r="BP48" i="1"/>
  <c r="BP49" i="1"/>
  <c r="BN49" i="1"/>
  <c r="BP51" i="1"/>
  <c r="BN51" i="1"/>
  <c r="Z51" i="1"/>
  <c r="Y58" i="1"/>
  <c r="BP64" i="1"/>
  <c r="BN64" i="1"/>
  <c r="Z64" i="1"/>
  <c r="BP68" i="1"/>
  <c r="BN68" i="1"/>
  <c r="Z68" i="1"/>
  <c r="BP76" i="1"/>
  <c r="BN76" i="1"/>
  <c r="Z76" i="1"/>
  <c r="Y87" i="1"/>
  <c r="F9" i="1"/>
  <c r="J9" i="1"/>
  <c r="Z22" i="1"/>
  <c r="Z23" i="1" s="1"/>
  <c r="BN22" i="1"/>
  <c r="BP22" i="1"/>
  <c r="Y23" i="1"/>
  <c r="Z53" i="1"/>
  <c r="BP57" i="1"/>
  <c r="BN57" i="1"/>
  <c r="Z57" i="1"/>
  <c r="Z58" i="1" s="1"/>
  <c r="Y59" i="1"/>
  <c r="D680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Z78" i="1" s="1"/>
  <c r="Y78" i="1"/>
  <c r="BP82" i="1"/>
  <c r="BN82" i="1"/>
  <c r="Z82" i="1"/>
  <c r="Z87" i="1" s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Y364" i="1"/>
  <c r="Y372" i="1"/>
  <c r="Y381" i="1"/>
  <c r="BP374" i="1"/>
  <c r="BN374" i="1"/>
  <c r="BP376" i="1"/>
  <c r="BN376" i="1"/>
  <c r="Z376" i="1"/>
  <c r="Y380" i="1"/>
  <c r="BP384" i="1"/>
  <c r="BN384" i="1"/>
  <c r="Z384" i="1"/>
  <c r="Z387" i="1" s="1"/>
  <c r="BP391" i="1"/>
  <c r="BN391" i="1"/>
  <c r="Z391" i="1"/>
  <c r="Z84" i="1"/>
  <c r="BN84" i="1"/>
  <c r="Z86" i="1"/>
  <c r="BN86" i="1"/>
  <c r="Z90" i="1"/>
  <c r="Z96" i="1" s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Z118" i="1" s="1"/>
  <c r="BN113" i="1"/>
  <c r="Z115" i="1"/>
  <c r="BN115" i="1"/>
  <c r="F680" i="1"/>
  <c r="Z123" i="1"/>
  <c r="Z127" i="1" s="1"/>
  <c r="BN123" i="1"/>
  <c r="Z125" i="1"/>
  <c r="BN125" i="1"/>
  <c r="Y128" i="1"/>
  <c r="Z131" i="1"/>
  <c r="Z134" i="1" s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0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P378" i="1"/>
  <c r="BN378" i="1"/>
  <c r="Z378" i="1"/>
  <c r="Y395" i="1"/>
  <c r="Y394" i="1"/>
  <c r="BP390" i="1"/>
  <c r="BN390" i="1"/>
  <c r="Z390" i="1"/>
  <c r="Z394" i="1" s="1"/>
  <c r="BP393" i="1"/>
  <c r="BN393" i="1"/>
  <c r="Z393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Y433" i="1"/>
  <c r="Z435" i="1"/>
  <c r="BN435" i="1"/>
  <c r="BP435" i="1"/>
  <c r="Z436" i="1"/>
  <c r="BN436" i="1"/>
  <c r="Y437" i="1"/>
  <c r="X680" i="1"/>
  <c r="Y454" i="1"/>
  <c r="Z446" i="1"/>
  <c r="BN446" i="1"/>
  <c r="BP446" i="1"/>
  <c r="BP451" i="1"/>
  <c r="BN451" i="1"/>
  <c r="Z451" i="1"/>
  <c r="Y458" i="1"/>
  <c r="Y466" i="1"/>
  <c r="Y406" i="1"/>
  <c r="Y428" i="1"/>
  <c r="Z453" i="1"/>
  <c r="BP449" i="1"/>
  <c r="BN449" i="1"/>
  <c r="Z449" i="1"/>
  <c r="BP457" i="1"/>
  <c r="BN457" i="1"/>
  <c r="Z457" i="1"/>
  <c r="Z458" i="1" s="1"/>
  <c r="Y459" i="1"/>
  <c r="BP463" i="1"/>
  <c r="BN463" i="1"/>
  <c r="Z463" i="1"/>
  <c r="Y467" i="1"/>
  <c r="Y501" i="1"/>
  <c r="Y505" i="1"/>
  <c r="Y511" i="1"/>
  <c r="Y516" i="1"/>
  <c r="Y524" i="1"/>
  <c r="Y528" i="1"/>
  <c r="Y537" i="1"/>
  <c r="Y562" i="1"/>
  <c r="Y570" i="1"/>
  <c r="Y586" i="1"/>
  <c r="Y592" i="1"/>
  <c r="Y597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80" i="1"/>
  <c r="AC680" i="1"/>
  <c r="Z465" i="1"/>
  <c r="Z466" i="1" s="1"/>
  <c r="BN465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1" i="1"/>
  <c r="BN531" i="1"/>
  <c r="BP531" i="1"/>
  <c r="Z534" i="1"/>
  <c r="BN534" i="1"/>
  <c r="Y538" i="1"/>
  <c r="Y543" i="1"/>
  <c r="Z548" i="1"/>
  <c r="Z562" i="1" s="1"/>
  <c r="BN548" i="1"/>
  <c r="Z550" i="1"/>
  <c r="BN550" i="1"/>
  <c r="Z552" i="1"/>
  <c r="BN552" i="1"/>
  <c r="Z554" i="1"/>
  <c r="BN554" i="1"/>
  <c r="Z557" i="1"/>
  <c r="BN557" i="1"/>
  <c r="Z567" i="1"/>
  <c r="Z570" i="1" s="1"/>
  <c r="BN567" i="1"/>
  <c r="Z573" i="1"/>
  <c r="Z586" i="1" s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Z590" i="1"/>
  <c r="Z592" i="1" s="1"/>
  <c r="BN590" i="1"/>
  <c r="Z602" i="1"/>
  <c r="Z603" i="1" s="1"/>
  <c r="BN602" i="1"/>
  <c r="BP602" i="1"/>
  <c r="Y603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537" i="1" l="1"/>
  <c r="Z650" i="1"/>
  <c r="Z632" i="1"/>
  <c r="Z437" i="1"/>
  <c r="Z427" i="1"/>
  <c r="Z411" i="1"/>
  <c r="Z400" i="1"/>
  <c r="Z271" i="1"/>
  <c r="Z156" i="1"/>
  <c r="Z144" i="1"/>
  <c r="Y672" i="1"/>
  <c r="Z675" i="1"/>
  <c r="Z71" i="1"/>
  <c r="Y674" i="1"/>
  <c r="Y671" i="1"/>
  <c r="Y673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<sst xmlns="http://schemas.openxmlformats.org/spreadsheetml/2006/main" count="3191" uniqueCount="1100">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</sst>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3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1000</v>
      </c>
      <c r="Y47" s="788">
        <f t="shared" ref="Y47:Y52" si="6">IFERROR(IF(X47="",0,CEILING((X47/$H47),1)*$H47),"")</f>
        <v>1004.4000000000001</v>
      </c>
      <c r="Z47" s="36">
        <f>IFERROR(IF(Y47=0,"",ROUNDUP(Y47/H47,0)*0.02175),"")</f>
        <v>2.0227499999999998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1044.4444444444443</v>
      </c>
      <c r="BN47" s="64">
        <f t="shared" ref="BN47:BN52" si="8">IFERROR(Y47*I47/H47,"0")</f>
        <v>1049.04</v>
      </c>
      <c r="BO47" s="64">
        <f t="shared" ref="BO47:BO52" si="9">IFERROR(1/J47*(X47/H47),"0")</f>
        <v>1.653439153439153</v>
      </c>
      <c r="BP47" s="64">
        <f t="shared" ref="BP47:BP52" si="10">IFERROR(1/J47*(Y47/H47),"0")</f>
        <v>1.6607142857142856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315</v>
      </c>
      <c r="Y49" s="788">
        <f t="shared" si="6"/>
        <v>324.79999999999995</v>
      </c>
      <c r="Z49" s="36">
        <f>IFERROR(IF(Y49=0,"",ROUNDUP(Y49/H49,0)*0.02175),"")</f>
        <v>0.63074999999999992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328.5</v>
      </c>
      <c r="BN49" s="64">
        <f t="shared" si="8"/>
        <v>338.71999999999997</v>
      </c>
      <c r="BO49" s="64">
        <f t="shared" si="9"/>
        <v>0.5022321428571429</v>
      </c>
      <c r="BP49" s="64">
        <f t="shared" si="10"/>
        <v>0.51785714285714279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204</v>
      </c>
      <c r="Y51" s="788">
        <f t="shared" si="6"/>
        <v>207.20000000000002</v>
      </c>
      <c r="Z51" s="36">
        <f>IFERROR(IF(Y51=0,"",ROUNDUP(Y51/H51,0)*0.00902),"")</f>
        <v>0.50512000000000001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215.57837837837837</v>
      </c>
      <c r="BN51" s="64">
        <f t="shared" si="8"/>
        <v>218.96</v>
      </c>
      <c r="BO51" s="64">
        <f t="shared" si="9"/>
        <v>0.41769041769041765</v>
      </c>
      <c r="BP51" s="64">
        <f t="shared" si="10"/>
        <v>0.42424242424242425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175.85272772772771</v>
      </c>
      <c r="Y53" s="789">
        <f>IFERROR(Y47/H47,"0")+IFERROR(Y48/H48,"0")+IFERROR(Y49/H49,"0")+IFERROR(Y50/H50,"0")+IFERROR(Y51/H51,"0")+IFERROR(Y52/H52,"0")</f>
        <v>178</v>
      </c>
      <c r="Z53" s="789">
        <f>IFERROR(IF(Z47="",0,Z47),"0")+IFERROR(IF(Z48="",0,Z48),"0")+IFERROR(IF(Z49="",0,Z49),"0")+IFERROR(IF(Z50="",0,Z50),"0")+IFERROR(IF(Z51="",0,Z51),"0")+IFERROR(IF(Z52="",0,Z52),"0")</f>
        <v>3.15862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1519</v>
      </c>
      <c r="Y54" s="789">
        <f>IFERROR(SUM(Y47:Y52),"0")</f>
        <v>1536.4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712</v>
      </c>
      <c r="Y63" s="788">
        <f t="shared" si="11"/>
        <v>712.80000000000007</v>
      </c>
      <c r="Z63" s="36">
        <f>IFERROR(IF(Y63=0,"",ROUNDUP(Y63/H63,0)*0.02175),"")</f>
        <v>1.4355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743.64444444444439</v>
      </c>
      <c r="BN63" s="64">
        <f t="shared" si="13"/>
        <v>744.4799999999999</v>
      </c>
      <c r="BO63" s="64">
        <f t="shared" si="14"/>
        <v>1.1772486772486772</v>
      </c>
      <c r="BP63" s="64">
        <f t="shared" si="15"/>
        <v>1.1785714285714286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34</v>
      </c>
      <c r="Y67" s="788">
        <f t="shared" si="11"/>
        <v>36</v>
      </c>
      <c r="Z67" s="36">
        <f>IFERROR(IF(Y67=0,"",ROUNDUP(Y67/H67,0)*0.00902),"")</f>
        <v>8.1180000000000002E-2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35.784999999999997</v>
      </c>
      <c r="BN67" s="64">
        <f t="shared" si="13"/>
        <v>37.89</v>
      </c>
      <c r="BO67" s="64">
        <f t="shared" si="14"/>
        <v>6.4393939393939392E-2</v>
      </c>
      <c r="BP67" s="64">
        <f t="shared" si="15"/>
        <v>6.8181818181818177E-2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74.425925925925924</v>
      </c>
      <c r="Y71" s="789">
        <f>IFERROR(Y62/H62,"0")+IFERROR(Y63/H63,"0")+IFERROR(Y64/H64,"0")+IFERROR(Y65/H65,"0")+IFERROR(Y66/H66,"0")+IFERROR(Y67/H67,"0")+IFERROR(Y68/H68,"0")+IFERROR(Y69/H69,"0")+IFERROR(Y70/H70,"0")</f>
        <v>75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1.51668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746</v>
      </c>
      <c r="Y72" s="789">
        <f>IFERROR(SUM(Y62:Y70),"0")</f>
        <v>748.80000000000007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435</v>
      </c>
      <c r="Y74" s="788">
        <f>IFERROR(IF(X74="",0,CEILING((X74/$H74),1)*$H74),"")</f>
        <v>442.8</v>
      </c>
      <c r="Z74" s="36">
        <f>IFERROR(IF(Y74=0,"",ROUNDUP(Y74/H74,0)*0.02175),"")</f>
        <v>0.89174999999999993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454.33333333333326</v>
      </c>
      <c r="BN74" s="64">
        <f>IFERROR(Y74*I74/H74,"0")</f>
        <v>462.47999999999996</v>
      </c>
      <c r="BO74" s="64">
        <f>IFERROR(1/J74*(X74/H74),"0")</f>
        <v>0.71924603174603174</v>
      </c>
      <c r="BP74" s="64">
        <f>IFERROR(1/J74*(Y74/H74),"0")</f>
        <v>0.7321428571428571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40.277777777777779</v>
      </c>
      <c r="Y78" s="789">
        <f>IFERROR(Y74/H74,"0")+IFERROR(Y75/H75,"0")+IFERROR(Y76/H76,"0")+IFERROR(Y77/H77,"0")</f>
        <v>41</v>
      </c>
      <c r="Z78" s="789">
        <f>IFERROR(IF(Z74="",0,Z74),"0")+IFERROR(IF(Z75="",0,Z75),"0")+IFERROR(IF(Z76="",0,Z76),"0")+IFERROR(IF(Z77="",0,Z77),"0")</f>
        <v>0.89174999999999993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435</v>
      </c>
      <c r="Y79" s="789">
        <f>IFERROR(SUM(Y74:Y77),"0")</f>
        <v>442.8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35</v>
      </c>
      <c r="Y91" s="788">
        <f t="shared" si="21"/>
        <v>42</v>
      </c>
      <c r="Z91" s="36">
        <f>IFERROR(IF(Y91=0,"",ROUNDUP(Y91/H91,0)*0.02175),"")</f>
        <v>0.10874999999999999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37</v>
      </c>
      <c r="BN91" s="64">
        <f t="shared" si="23"/>
        <v>44.400000000000006</v>
      </c>
      <c r="BO91" s="64">
        <f t="shared" si="24"/>
        <v>7.440476190476189E-2</v>
      </c>
      <c r="BP91" s="64">
        <f t="shared" si="25"/>
        <v>8.9285714285714274E-2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4.1666666666666661</v>
      </c>
      <c r="Y96" s="789">
        <f>IFERROR(Y90/H90,"0")+IFERROR(Y91/H91,"0")+IFERROR(Y92/H92,"0")+IFERROR(Y93/H93,"0")+IFERROR(Y94/H94,"0")+IFERROR(Y95/H95,"0")</f>
        <v>5</v>
      </c>
      <c r="Z96" s="789">
        <f>IFERROR(IF(Z90="",0,Z90),"0")+IFERROR(IF(Z91="",0,Z91),"0")+IFERROR(IF(Z92="",0,Z92),"0")+IFERROR(IF(Z93="",0,Z93),"0")+IFERROR(IF(Z94="",0,Z94),"0")+IFERROR(IF(Z95="",0,Z95),"0")</f>
        <v>0.10874999999999999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35</v>
      </c>
      <c r="Y97" s="789">
        <f>IFERROR(SUM(Y90:Y95),"0")</f>
        <v>42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183</v>
      </c>
      <c r="Y100" s="788">
        <f>IFERROR(IF(X100="",0,CEILING((X100/$H100),1)*$H100),"")</f>
        <v>184.8</v>
      </c>
      <c r="Z100" s="36">
        <f>IFERROR(IF(Y100=0,"",ROUNDUP(Y100/H100,0)*0.02175),"")</f>
        <v>0.47849999999999998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195.28714285714284</v>
      </c>
      <c r="BN100" s="64">
        <f>IFERROR(Y100*I100/H100,"0")</f>
        <v>197.20800000000003</v>
      </c>
      <c r="BO100" s="64">
        <f>IFERROR(1/J100*(X100/H100),"0")</f>
        <v>0.38903061224489793</v>
      </c>
      <c r="BP100" s="64">
        <f>IFERROR(1/J100*(Y100/H100),"0")</f>
        <v>0.39285714285714285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21.785714285714285</v>
      </c>
      <c r="Y102" s="789">
        <f>IFERROR(Y99/H99,"0")+IFERROR(Y100/H100,"0")+IFERROR(Y101/H101,"0")</f>
        <v>22</v>
      </c>
      <c r="Z102" s="789">
        <f>IFERROR(IF(Z99="",0,Z99),"0")+IFERROR(IF(Z100="",0,Z100),"0")+IFERROR(IF(Z101="",0,Z101),"0")</f>
        <v>0.47849999999999998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183</v>
      </c>
      <c r="Y103" s="789">
        <f>IFERROR(SUM(Y99:Y101),"0")</f>
        <v>184.8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1320</v>
      </c>
      <c r="Y106" s="788">
        <f>IFERROR(IF(X106="",0,CEILING((X106/$H106),1)*$H106),"")</f>
        <v>1328.4</v>
      </c>
      <c r="Z106" s="36">
        <f>IFERROR(IF(Y106=0,"",ROUNDUP(Y106/H106,0)*0.02175),"")</f>
        <v>2.6752499999999997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1378.6666666666665</v>
      </c>
      <c r="BN106" s="64">
        <f>IFERROR(Y106*I106/H106,"0")</f>
        <v>1387.44</v>
      </c>
      <c r="BO106" s="64">
        <f>IFERROR(1/J106*(X106/H106),"0")</f>
        <v>2.1825396825396823</v>
      </c>
      <c r="BP106" s="64">
        <f>IFERROR(1/J106*(Y106/H106),"0")</f>
        <v>2.1964285714285712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158</v>
      </c>
      <c r="Y108" s="788">
        <f>IFERROR(IF(X108="",0,CEILING((X108/$H108),1)*$H108),"")</f>
        <v>162</v>
      </c>
      <c r="Z108" s="36">
        <f>IFERROR(IF(Y108=0,"",ROUNDUP(Y108/H108,0)*0.00902),"")</f>
        <v>0.32472000000000001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165.37333333333333</v>
      </c>
      <c r="BN108" s="64">
        <f>IFERROR(Y108*I108/H108,"0")</f>
        <v>169.56</v>
      </c>
      <c r="BO108" s="64">
        <f>IFERROR(1/J108*(X108/H108),"0")</f>
        <v>0.265993265993266</v>
      </c>
      <c r="BP108" s="64">
        <f>IFERROR(1/J108*(Y108/H108),"0")</f>
        <v>0.27272727272727271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157.33333333333331</v>
      </c>
      <c r="Y109" s="789">
        <f>IFERROR(Y106/H106,"0")+IFERROR(Y107/H107,"0")+IFERROR(Y108/H108,"0")</f>
        <v>159</v>
      </c>
      <c r="Z109" s="789">
        <f>IFERROR(IF(Z106="",0,Z106),"0")+IFERROR(IF(Z107="",0,Z107),"0")+IFERROR(IF(Z108="",0,Z108),"0")</f>
        <v>2.9999699999999998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1478</v>
      </c>
      <c r="Y110" s="789">
        <f>IFERROR(SUM(Y106:Y108),"0")</f>
        <v>1490.4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124</v>
      </c>
      <c r="Y113" s="788">
        <f t="shared" si="26"/>
        <v>126</v>
      </c>
      <c r="Z113" s="36">
        <f>IFERROR(IF(Y113=0,"",ROUNDUP(Y113/H113,0)*0.02175),"")</f>
        <v>0.32624999999999998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132.3257142857143</v>
      </c>
      <c r="BN113" s="64">
        <f t="shared" si="28"/>
        <v>134.45999999999998</v>
      </c>
      <c r="BO113" s="64">
        <f t="shared" si="29"/>
        <v>0.26360544217687071</v>
      </c>
      <c r="BP113" s="64">
        <f t="shared" si="30"/>
        <v>0.26785714285714285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113</v>
      </c>
      <c r="Y116" s="788">
        <f t="shared" si="26"/>
        <v>113.4</v>
      </c>
      <c r="Z116" s="36">
        <f>IFERROR(IF(Y116=0,"",ROUNDUP(Y116/H116,0)*0.00902),"")</f>
        <v>0.37884000000000001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125.05333333333333</v>
      </c>
      <c r="BN116" s="64">
        <f t="shared" si="28"/>
        <v>125.496</v>
      </c>
      <c r="BO116" s="64">
        <f t="shared" si="29"/>
        <v>0.31705948372615039</v>
      </c>
      <c r="BP116" s="64">
        <f t="shared" si="30"/>
        <v>0.31818181818181818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56.613756613756607</v>
      </c>
      <c r="Y118" s="789">
        <f>IFERROR(Y112/H112,"0")+IFERROR(Y113/H113,"0")+IFERROR(Y114/H114,"0")+IFERROR(Y115/H115,"0")+IFERROR(Y116/H116,"0")+IFERROR(Y117/H117,"0")</f>
        <v>57</v>
      </c>
      <c r="Z118" s="789">
        <f>IFERROR(IF(Z112="",0,Z112),"0")+IFERROR(IF(Z113="",0,Z113),"0")+IFERROR(IF(Z114="",0,Z114),"0")+IFERROR(IF(Z115="",0,Z115),"0")+IFERROR(IF(Z116="",0,Z116),"0")+IFERROR(IF(Z117="",0,Z117),"0")</f>
        <v>0.70508999999999999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237</v>
      </c>
      <c r="Y119" s="789">
        <f>IFERROR(SUM(Y112:Y117),"0")</f>
        <v>239.4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1384</v>
      </c>
      <c r="Y123" s="788">
        <f>IFERROR(IF(X123="",0,CEILING((X123/$H123),1)*$H123),"")</f>
        <v>1388.8</v>
      </c>
      <c r="Z123" s="36">
        <f>IFERROR(IF(Y123=0,"",ROUNDUP(Y123/H123,0)*0.02175),"")</f>
        <v>2.6969999999999996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1443.3142857142857</v>
      </c>
      <c r="BN123" s="64">
        <f>IFERROR(Y123*I123/H123,"0")</f>
        <v>1448.32</v>
      </c>
      <c r="BO123" s="64">
        <f>IFERROR(1/J123*(X123/H123),"0")</f>
        <v>2.2066326530612246</v>
      </c>
      <c r="BP123" s="64">
        <f>IFERROR(1/J123*(Y123/H123),"0")</f>
        <v>2.214285714285714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276</v>
      </c>
      <c r="Y125" s="788">
        <f>IFERROR(IF(X125="",0,CEILING((X125/$H125),1)*$H125),"")</f>
        <v>279</v>
      </c>
      <c r="Z125" s="36">
        <f>IFERROR(IF(Y125=0,"",ROUNDUP(Y125/H125,0)*0.00902),"")</f>
        <v>0.55923999999999996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288.88</v>
      </c>
      <c r="BN125" s="64">
        <f>IFERROR(Y125*I125/H125,"0")</f>
        <v>292.02</v>
      </c>
      <c r="BO125" s="64">
        <f>IFERROR(1/J125*(X125/H125),"0")</f>
        <v>0.4646464646464647</v>
      </c>
      <c r="BP125" s="64">
        <f>IFERROR(1/J125*(Y125/H125),"0")</f>
        <v>0.46969696969696972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184.90476190476193</v>
      </c>
      <c r="Y127" s="789">
        <f>IFERROR(Y122/H122,"0")+IFERROR(Y123/H123,"0")+IFERROR(Y124/H124,"0")+IFERROR(Y125/H125,"0")+IFERROR(Y126/H126,"0")</f>
        <v>186</v>
      </c>
      <c r="Z127" s="789">
        <f>IFERROR(IF(Z122="",0,Z122),"0")+IFERROR(IF(Z123="",0,Z123),"0")+IFERROR(IF(Z124="",0,Z124),"0")+IFERROR(IF(Z125="",0,Z125),"0")+IFERROR(IF(Z126="",0,Z126),"0")</f>
        <v>3.2562399999999996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1660</v>
      </c>
      <c r="Y128" s="789">
        <f>IFERROR(SUM(Y122:Y126),"0")</f>
        <v>1667.8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140</v>
      </c>
      <c r="Y133" s="788">
        <f>IFERROR(IF(X133="",0,CEILING((X133/$H133),1)*$H133),"")</f>
        <v>141.6</v>
      </c>
      <c r="Z133" s="36">
        <f>IFERROR(IF(Y133=0,"",ROUNDUP(Y133/H133,0)*0.00651),"")</f>
        <v>0.38408999999999999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150.5</v>
      </c>
      <c r="BN133" s="64">
        <f>IFERROR(Y133*I133/H133,"0")</f>
        <v>152.22</v>
      </c>
      <c r="BO133" s="64">
        <f>IFERROR(1/J133*(X133/H133),"0")</f>
        <v>0.32051282051282054</v>
      </c>
      <c r="BP133" s="64">
        <f>IFERROR(1/J133*(Y133/H133),"0")</f>
        <v>0.32417582417582419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58.333333333333336</v>
      </c>
      <c r="Y134" s="789">
        <f>IFERROR(Y130/H130,"0")+IFERROR(Y131/H131,"0")+IFERROR(Y132/H132,"0")+IFERROR(Y133/H133,"0")</f>
        <v>59</v>
      </c>
      <c r="Z134" s="789">
        <f>IFERROR(IF(Z130="",0,Z130),"0")+IFERROR(IF(Z131="",0,Z131),"0")+IFERROR(IF(Z132="",0,Z132),"0")+IFERROR(IF(Z133="",0,Z133),"0")</f>
        <v>0.38408999999999999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140</v>
      </c>
      <c r="Y135" s="789">
        <f>IFERROR(SUM(Y130:Y133),"0")</f>
        <v>141.6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718</v>
      </c>
      <c r="Y138" s="788">
        <f t="shared" si="31"/>
        <v>722.4</v>
      </c>
      <c r="Z138" s="36">
        <f>IFERROR(IF(Y138=0,"",ROUNDUP(Y138/H138,0)*0.02175),"")</f>
        <v>1.8704999999999998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765.6957142857143</v>
      </c>
      <c r="BN138" s="64">
        <f t="shared" si="33"/>
        <v>770.38799999999992</v>
      </c>
      <c r="BO138" s="64">
        <f t="shared" si="34"/>
        <v>1.5263605442176869</v>
      </c>
      <c r="BP138" s="64">
        <f t="shared" si="35"/>
        <v>1.5357142857142856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85.476190476190467</v>
      </c>
      <c r="Y144" s="789">
        <f>IFERROR(Y137/H137,"0")+IFERROR(Y138/H138,"0")+IFERROR(Y139/H139,"0")+IFERROR(Y140/H140,"0")+IFERROR(Y141/H141,"0")+IFERROR(Y142/H142,"0")+IFERROR(Y143/H143,"0")</f>
        <v>86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1.8704999999999998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718</v>
      </c>
      <c r="Y145" s="789">
        <f>IFERROR(SUM(Y137:Y143),"0")</f>
        <v>722.4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35</v>
      </c>
      <c r="Y196" s="788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37.166666666666664</v>
      </c>
      <c r="BN196" s="64">
        <f t="shared" si="38"/>
        <v>37.910000000000004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127</v>
      </c>
      <c r="Y198" s="788">
        <f t="shared" si="36"/>
        <v>128.1</v>
      </c>
      <c r="Z198" s="36">
        <f>IFERROR(IF(Y198=0,"",ROUNDUP(Y198/H198,0)*0.00502),"")</f>
        <v>0.30621999999999999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133.04761904761907</v>
      </c>
      <c r="BN198" s="64">
        <f t="shared" si="38"/>
        <v>134.19999999999999</v>
      </c>
      <c r="BO198" s="64">
        <f t="shared" si="39"/>
        <v>0.25844525844525845</v>
      </c>
      <c r="BP198" s="64">
        <f t="shared" si="40"/>
        <v>0.2606837606837607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77.142857142857139</v>
      </c>
      <c r="Y201" s="789">
        <f>IFERROR(Y193/H193,"0")+IFERROR(Y194/H194,"0")+IFERROR(Y195/H195,"0")+IFERROR(Y196/H196,"0")+IFERROR(Y197/H197,"0")+IFERROR(Y198/H198,"0")+IFERROR(Y199/H199,"0")+IFERROR(Y200/H200,"0")</f>
        <v>78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0.39156000000000002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162</v>
      </c>
      <c r="Y202" s="789">
        <f>IFERROR(SUM(Y193:Y200),"0")</f>
        <v>163.80000000000001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20</v>
      </c>
      <c r="Y211" s="788">
        <f>IFERROR(IF(X211="",0,CEILING((X211/$H211),1)*$H211),"")</f>
        <v>21</v>
      </c>
      <c r="Z211" s="36">
        <f>IFERROR(IF(Y211=0,"",ROUNDUP(Y211/H211,0)*0.00651),"")</f>
        <v>6.5100000000000005E-2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21.714285714285712</v>
      </c>
      <c r="BN211" s="64">
        <f>IFERROR(Y211*I211/H211,"0")</f>
        <v>22.799999999999997</v>
      </c>
      <c r="BO211" s="64">
        <f>IFERROR(1/J211*(X211/H211),"0")</f>
        <v>5.2328623757195186E-2</v>
      </c>
      <c r="BP211" s="64">
        <f>IFERROR(1/J211*(Y211/H211),"0")</f>
        <v>5.4945054945054951E-2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9.5238095238095237</v>
      </c>
      <c r="Y212" s="789">
        <f>IFERROR(Y210/H210,"0")+IFERROR(Y211/H211,"0")</f>
        <v>10</v>
      </c>
      <c r="Z212" s="789">
        <f>IFERROR(IF(Z210="",0,Z210),"0")+IFERROR(IF(Z211="",0,Z211),"0")</f>
        <v>6.5100000000000005E-2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20</v>
      </c>
      <c r="Y213" s="789">
        <f>IFERROR(SUM(Y210:Y211),"0")</f>
        <v>21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121</v>
      </c>
      <c r="Y227" s="788">
        <f t="shared" si="46"/>
        <v>124.8</v>
      </c>
      <c r="Z227" s="36">
        <f>IFERROR(IF(Y227=0,"",ROUNDUP(Y227/H227,0)*0.02175),"")</f>
        <v>0.34799999999999998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129.74923076923079</v>
      </c>
      <c r="BN227" s="64">
        <f t="shared" si="48"/>
        <v>133.82400000000001</v>
      </c>
      <c r="BO227" s="64">
        <f t="shared" si="49"/>
        <v>0.27701465201465197</v>
      </c>
      <c r="BP227" s="64">
        <f t="shared" si="50"/>
        <v>0.2857142857142857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886</v>
      </c>
      <c r="Y229" s="788">
        <f t="shared" si="46"/>
        <v>887.4</v>
      </c>
      <c r="Z229" s="36">
        <f>IFERROR(IF(Y229=0,"",ROUNDUP(Y229/H229,0)*0.02175),"")</f>
        <v>2.2184999999999997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943.43724137931031</v>
      </c>
      <c r="BN229" s="64">
        <f t="shared" si="48"/>
        <v>944.928</v>
      </c>
      <c r="BO229" s="64">
        <f t="shared" si="49"/>
        <v>1.8185550082101805</v>
      </c>
      <c r="BP229" s="64">
        <f t="shared" si="50"/>
        <v>1.8214285714285714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263</v>
      </c>
      <c r="Y230" s="788">
        <f t="shared" si="46"/>
        <v>264</v>
      </c>
      <c r="Z230" s="36">
        <f t="shared" ref="Z230:Z236" si="51">IFERROR(IF(Y230=0,"",ROUNDUP(Y230/H230,0)*0.00651),"")</f>
        <v>0.71610000000000007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292.58750000000003</v>
      </c>
      <c r="BN230" s="64">
        <f t="shared" si="48"/>
        <v>293.7</v>
      </c>
      <c r="BO230" s="64">
        <f t="shared" si="49"/>
        <v>0.60210622710622719</v>
      </c>
      <c r="BP230" s="64">
        <f t="shared" si="50"/>
        <v>0.60439560439560447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22</v>
      </c>
      <c r="Y232" s="788">
        <f t="shared" si="46"/>
        <v>24</v>
      </c>
      <c r="Z232" s="36">
        <f t="shared" si="51"/>
        <v>6.5100000000000005E-2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24.310000000000002</v>
      </c>
      <c r="BN232" s="64">
        <f t="shared" si="48"/>
        <v>26.520000000000003</v>
      </c>
      <c r="BO232" s="64">
        <f t="shared" si="49"/>
        <v>5.0366300366300375E-2</v>
      </c>
      <c r="BP232" s="64">
        <f t="shared" si="50"/>
        <v>5.4945054945054951E-2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195</v>
      </c>
      <c r="Y233" s="788">
        <f t="shared" si="46"/>
        <v>196.79999999999998</v>
      </c>
      <c r="Z233" s="36">
        <f t="shared" si="51"/>
        <v>0.53381999999999996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215.47499999999999</v>
      </c>
      <c r="BN233" s="64">
        <f t="shared" si="48"/>
        <v>217.464</v>
      </c>
      <c r="BO233" s="64">
        <f t="shared" si="49"/>
        <v>0.44642857142857145</v>
      </c>
      <c r="BP233" s="64">
        <f t="shared" si="50"/>
        <v>0.45054945054945056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157</v>
      </c>
      <c r="Y235" s="788">
        <f t="shared" si="46"/>
        <v>158.4</v>
      </c>
      <c r="Z235" s="36">
        <f t="shared" si="51"/>
        <v>0.42965999999999999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173.48500000000001</v>
      </c>
      <c r="BN235" s="64">
        <f t="shared" si="48"/>
        <v>175.03200000000004</v>
      </c>
      <c r="BO235" s="64">
        <f t="shared" si="49"/>
        <v>0.35943223443223449</v>
      </c>
      <c r="BP235" s="64">
        <f t="shared" si="50"/>
        <v>0.36263736263736268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184</v>
      </c>
      <c r="Y236" s="788">
        <f t="shared" si="46"/>
        <v>184.79999999999998</v>
      </c>
      <c r="Z236" s="36">
        <f t="shared" si="51"/>
        <v>0.50126999999999999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203.78</v>
      </c>
      <c r="BN236" s="64">
        <f t="shared" si="48"/>
        <v>204.66599999999997</v>
      </c>
      <c r="BO236" s="64">
        <f t="shared" si="49"/>
        <v>0.4212454212454213</v>
      </c>
      <c r="BP236" s="64">
        <f t="shared" si="50"/>
        <v>0.42307692307692313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459.43523430592404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463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4.8124499999999992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1828</v>
      </c>
      <c r="Y238" s="789">
        <f>IFERROR(SUM(Y226:Y236),"0")</f>
        <v>1840.1999999999998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41</v>
      </c>
      <c r="Y244" s="788">
        <f t="shared" si="52"/>
        <v>43.199999999999996</v>
      </c>
      <c r="Z244" s="36">
        <f>IFERROR(IF(Y244=0,"",ROUNDUP(Y244/H244,0)*0.00651),"")</f>
        <v>0.11718000000000001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45.305</v>
      </c>
      <c r="BN244" s="64">
        <f t="shared" si="54"/>
        <v>47.736000000000004</v>
      </c>
      <c r="BO244" s="64">
        <f t="shared" si="55"/>
        <v>9.3864468864468878E-2</v>
      </c>
      <c r="BP244" s="64">
        <f t="shared" si="56"/>
        <v>9.8901098901098911E-2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41</v>
      </c>
      <c r="Y245" s="788">
        <f t="shared" si="52"/>
        <v>43.199999999999996</v>
      </c>
      <c r="Z245" s="36">
        <f>IFERROR(IF(Y245=0,"",ROUNDUP(Y245/H245,0)*0.00651),"")</f>
        <v>0.11718000000000001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45.305</v>
      </c>
      <c r="BN245" s="64">
        <f t="shared" si="54"/>
        <v>47.736000000000004</v>
      </c>
      <c r="BO245" s="64">
        <f t="shared" si="55"/>
        <v>9.3864468864468878E-2</v>
      </c>
      <c r="BP245" s="64">
        <f t="shared" si="56"/>
        <v>9.8901098901098911E-2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34.166666666666671</v>
      </c>
      <c r="Y246" s="789">
        <f>IFERROR(Y240/H240,"0")+IFERROR(Y241/H241,"0")+IFERROR(Y242/H242,"0")+IFERROR(Y243/H243,"0")+IFERROR(Y244/H244,"0")+IFERROR(Y245/H245,"0")</f>
        <v>36</v>
      </c>
      <c r="Z246" s="789">
        <f>IFERROR(IF(Z240="",0,Z240),"0")+IFERROR(IF(Z241="",0,Z241),"0")+IFERROR(IF(Z242="",0,Z242),"0")+IFERROR(IF(Z243="",0,Z243),"0")+IFERROR(IF(Z244="",0,Z244),"0")+IFERROR(IF(Z245="",0,Z245),"0")</f>
        <v>0.23436000000000001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82</v>
      </c>
      <c r="Y247" s="789">
        <f>IFERROR(SUM(Y240:Y245),"0")</f>
        <v>86.399999999999991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242</v>
      </c>
      <c r="Y263" s="788">
        <f t="shared" si="62"/>
        <v>243.6</v>
      </c>
      <c r="Z263" s="36">
        <f>IFERROR(IF(Y263=0,"",ROUNDUP(Y263/H263,0)*0.02175),"")</f>
        <v>0.45674999999999999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252.01379310344831</v>
      </c>
      <c r="BN263" s="64">
        <f t="shared" si="64"/>
        <v>253.68</v>
      </c>
      <c r="BO263" s="64">
        <f t="shared" si="65"/>
        <v>0.37253694581280788</v>
      </c>
      <c r="BP263" s="64">
        <f t="shared" si="66"/>
        <v>0.375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33</v>
      </c>
      <c r="Y267" s="78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34.732500000000002</v>
      </c>
      <c r="BN267" s="64">
        <f t="shared" si="64"/>
        <v>37.89</v>
      </c>
      <c r="BO267" s="64">
        <f t="shared" si="65"/>
        <v>6.25E-2</v>
      </c>
      <c r="BP267" s="64">
        <f t="shared" si="66"/>
        <v>6.8181818181818177E-2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29.112068965517242</v>
      </c>
      <c r="Y271" s="789">
        <f>IFERROR(Y262/H262,"0")+IFERROR(Y263/H263,"0")+IFERROR(Y264/H264,"0")+IFERROR(Y265/H265,"0")+IFERROR(Y266/H266,"0")+IFERROR(Y267/H267,"0")+IFERROR(Y268/H268,"0")+IFERROR(Y269/H269,"0")+IFERROR(Y270/H270,"0")</f>
        <v>30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0.53793000000000002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275</v>
      </c>
      <c r="Y272" s="789">
        <f>IFERROR(SUM(Y262:Y270),"0")</f>
        <v>279.60000000000002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85</v>
      </c>
      <c r="Y308" s="788">
        <f t="shared" si="72"/>
        <v>86.399999999999991</v>
      </c>
      <c r="Z308" s="36">
        <f>IFERROR(IF(Y308=0,"",ROUNDUP(Y308/H308,0)*0.00651),"")</f>
        <v>0.23436000000000001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93.925000000000011</v>
      </c>
      <c r="BN308" s="64">
        <f t="shared" si="74"/>
        <v>95.472000000000008</v>
      </c>
      <c r="BO308" s="64">
        <f t="shared" si="75"/>
        <v>0.19459706959706963</v>
      </c>
      <c r="BP308" s="64">
        <f t="shared" si="76"/>
        <v>0.19780219780219782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150</v>
      </c>
      <c r="Y309" s="788">
        <f t="shared" si="72"/>
        <v>151.19999999999999</v>
      </c>
      <c r="Z309" s="36">
        <f>IFERROR(IF(Y309=0,"",ROUNDUP(Y309/H309,0)*0.00651),"")</f>
        <v>0.41012999999999999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161.25</v>
      </c>
      <c r="BN309" s="64">
        <f t="shared" si="74"/>
        <v>162.54000000000002</v>
      </c>
      <c r="BO309" s="64">
        <f t="shared" si="75"/>
        <v>0.34340659340659341</v>
      </c>
      <c r="BP309" s="64">
        <f t="shared" si="76"/>
        <v>0.3461538461538462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97.916666666666671</v>
      </c>
      <c r="Y311" s="789">
        <f>IFERROR(Y305/H305,"0")+IFERROR(Y306/H306,"0")+IFERROR(Y307/H307,"0")+IFERROR(Y308/H308,"0")+IFERROR(Y309/H309,"0")+IFERROR(Y310/H310,"0")</f>
        <v>99</v>
      </c>
      <c r="Z311" s="789">
        <f>IFERROR(IF(Z305="",0,Z305),"0")+IFERROR(IF(Z306="",0,Z306),"0")+IFERROR(IF(Z307="",0,Z307),"0")+IFERROR(IF(Z308="",0,Z308),"0")+IFERROR(IF(Z309="",0,Z309),"0")+IFERROR(IF(Z310="",0,Z310),"0")</f>
        <v>0.64449000000000001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235</v>
      </c>
      <c r="Y312" s="789">
        <f>IFERROR(SUM(Y305:Y310),"0")</f>
        <v>237.59999999999997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18</v>
      </c>
      <c r="Y379" s="788">
        <f t="shared" si="82"/>
        <v>18.900000000000002</v>
      </c>
      <c r="Z379" s="36">
        <f>IFERROR(IF(Y379=0,"",ROUNDUP(Y379/H379,0)*0.00651),"")</f>
        <v>4.5569999999999999E-2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19.72</v>
      </c>
      <c r="BN379" s="64">
        <f t="shared" si="84"/>
        <v>20.706000000000003</v>
      </c>
      <c r="BO379" s="64">
        <f t="shared" si="85"/>
        <v>3.6630036630036632E-2</v>
      </c>
      <c r="BP379" s="64">
        <f t="shared" si="86"/>
        <v>3.8461538461538464E-2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6.6666666666666661</v>
      </c>
      <c r="Y380" s="789">
        <f>IFERROR(Y374/H374,"0")+IFERROR(Y375/H375,"0")+IFERROR(Y376/H376,"0")+IFERROR(Y377/H377,"0")+IFERROR(Y378/H378,"0")+IFERROR(Y379/H379,"0")</f>
        <v>7</v>
      </c>
      <c r="Z380" s="789">
        <f>IFERROR(IF(Z374="",0,Z374),"0")+IFERROR(IF(Z375="",0,Z375),"0")+IFERROR(IF(Z376="",0,Z376),"0")+IFERROR(IF(Z377="",0,Z377),"0")+IFERROR(IF(Z378="",0,Z378),"0")+IFERROR(IF(Z379="",0,Z379),"0")</f>
        <v>4.5569999999999999E-2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18</v>
      </c>
      <c r="Y381" s="789">
        <f>IFERROR(SUM(Y374:Y379),"0")</f>
        <v>18.900000000000002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302</v>
      </c>
      <c r="Y383" s="788">
        <f>IFERROR(IF(X383="",0,CEILING((X383/$H383),1)*$H383),"")</f>
        <v>302.40000000000003</v>
      </c>
      <c r="Z383" s="36">
        <f>IFERROR(IF(Y383=0,"",ROUNDUP(Y383/H383,0)*0.02175),"")</f>
        <v>0.78299999999999992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322.27714285714285</v>
      </c>
      <c r="BN383" s="64">
        <f>IFERROR(Y383*I383/H383,"0")</f>
        <v>322.70400000000006</v>
      </c>
      <c r="BO383" s="64">
        <f>IFERROR(1/J383*(X383/H383),"0")</f>
        <v>0.64200680272108834</v>
      </c>
      <c r="BP383" s="64">
        <f>IFERROR(1/J383*(Y383/H383),"0")</f>
        <v>0.64285714285714279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99</v>
      </c>
      <c r="Y384" s="78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106.15846153846155</v>
      </c>
      <c r="BN384" s="64">
        <f>IFERROR(Y384*I384/H384,"0")</f>
        <v>108.732</v>
      </c>
      <c r="BO384" s="64">
        <f>IFERROR(1/J384*(X384/H384),"0")</f>
        <v>0.22664835164835165</v>
      </c>
      <c r="BP384" s="64">
        <f>IFERROR(1/J384*(Y384/H384),"0")</f>
        <v>0.23214285714285712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48.644688644688642</v>
      </c>
      <c r="Y387" s="789">
        <f>IFERROR(Y383/H383,"0")+IFERROR(Y384/H384,"0")+IFERROR(Y385/H385,"0")+IFERROR(Y386/H386,"0")</f>
        <v>49</v>
      </c>
      <c r="Z387" s="789">
        <f>IFERROR(IF(Z383="",0,Z383),"0")+IFERROR(IF(Z384="",0,Z384),"0")+IFERROR(IF(Z385="",0,Z385),"0")+IFERROR(IF(Z386="",0,Z386),"0")</f>
        <v>1.06575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401</v>
      </c>
      <c r="Y388" s="789">
        <f>IFERROR(SUM(Y383:Y386),"0")</f>
        <v>403.8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17</v>
      </c>
      <c r="Y392" s="78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6.666666666666667</v>
      </c>
      <c r="Y394" s="789">
        <f>IFERROR(Y390/H390,"0")+IFERROR(Y391/H391,"0")+IFERROR(Y392/H392,"0")+IFERROR(Y393/H393,"0")</f>
        <v>7</v>
      </c>
      <c r="Z394" s="789">
        <f>IFERROR(IF(Z390="",0,Z390),"0")+IFERROR(IF(Z391="",0,Z391),"0")+IFERROR(IF(Z392="",0,Z392),"0")+IFERROR(IF(Z393="",0,Z393),"0")</f>
        <v>4.5569999999999999E-2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17</v>
      </c>
      <c r="Y395" s="789">
        <f>IFERROR(SUM(Y390:Y393),"0")</f>
        <v>17.849999999999998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10</v>
      </c>
      <c r="Y408" s="788">
        <f>IFERROR(IF(X408="",0,CEILING((X408/$H408),1)*$H408),"")</f>
        <v>16.2</v>
      </c>
      <c r="Z408" s="36">
        <f>IFERROR(IF(Y408=0,"",ROUNDUP(Y408/H408,0)*0.02175),"")</f>
        <v>4.3499999999999997E-2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10.696296296296296</v>
      </c>
      <c r="BN408" s="64">
        <f>IFERROR(Y408*I408/H408,"0")</f>
        <v>17.327999999999999</v>
      </c>
      <c r="BO408" s="64">
        <f>IFERROR(1/J408*(X408/H408),"0")</f>
        <v>2.2045855379188715E-2</v>
      </c>
      <c r="BP408" s="64">
        <f>IFERROR(1/J408*(Y408/H408),"0")</f>
        <v>3.5714285714285712E-2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1.2345679012345681</v>
      </c>
      <c r="Y411" s="789">
        <f>IFERROR(Y408/H408,"0")+IFERROR(Y409/H409,"0")+IFERROR(Y410/H410,"0")</f>
        <v>2</v>
      </c>
      <c r="Z411" s="789">
        <f>IFERROR(IF(Z408="",0,Z408),"0")+IFERROR(IF(Z409="",0,Z409),"0")+IFERROR(IF(Z410="",0,Z410),"0")</f>
        <v>4.3499999999999997E-2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10</v>
      </c>
      <c r="Y412" s="789">
        <f>IFERROR(SUM(Y408:Y410),"0")</f>
        <v>16.2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1000</v>
      </c>
      <c r="Y417" s="78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500</v>
      </c>
      <c r="Y419" s="78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545</v>
      </c>
      <c r="Y420" s="788">
        <f t="shared" si="87"/>
        <v>555</v>
      </c>
      <c r="Z420" s="36">
        <f>IFERROR(IF(Y420=0,"",ROUNDUP(Y420/H420,0)*0.02175),"")</f>
        <v>0.80474999999999997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562.44000000000005</v>
      </c>
      <c r="BN420" s="64">
        <f t="shared" si="89"/>
        <v>572.76</v>
      </c>
      <c r="BO420" s="64">
        <f t="shared" si="90"/>
        <v>0.75694444444444442</v>
      </c>
      <c r="BP420" s="64">
        <f t="shared" si="91"/>
        <v>0.77083333333333326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500</v>
      </c>
      <c r="Y422" s="78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169.66666666666669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172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3.7409999999999997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2545</v>
      </c>
      <c r="Y428" s="789">
        <f>IFERROR(SUM(Y416:Y426),"0")</f>
        <v>2580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625</v>
      </c>
      <c r="Y430" s="788">
        <f>IFERROR(IF(X430="",0,CEILING((X430/$H430),1)*$H430),"")</f>
        <v>630</v>
      </c>
      <c r="Z430" s="36">
        <f>IFERROR(IF(Y430=0,"",ROUNDUP(Y430/H430,0)*0.02175),"")</f>
        <v>0.91349999999999998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645</v>
      </c>
      <c r="BN430" s="64">
        <f>IFERROR(Y430*I430/H430,"0")</f>
        <v>650.16</v>
      </c>
      <c r="BO430" s="64">
        <f>IFERROR(1/J430*(X430/H430),"0")</f>
        <v>0.86805555555555547</v>
      </c>
      <c r="BP430" s="64">
        <f>IFERROR(1/J430*(Y430/H430),"0")</f>
        <v>0.875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41.666666666666664</v>
      </c>
      <c r="Y432" s="789">
        <f>IFERROR(Y430/H430,"0")+IFERROR(Y431/H431,"0")</f>
        <v>42</v>
      </c>
      <c r="Z432" s="789">
        <f>IFERROR(IF(Z430="",0,Z430),"0")+IFERROR(IF(Z431="",0,Z431),"0")</f>
        <v>0.91349999999999998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625</v>
      </c>
      <c r="Y433" s="789">
        <f>IFERROR(SUM(Y430:Y431),"0")</f>
        <v>630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59</v>
      </c>
      <c r="Y436" s="788">
        <f>IFERROR(IF(X436="",0,CEILING((X436/$H436),1)*$H436),"")</f>
        <v>63</v>
      </c>
      <c r="Z436" s="36">
        <f>IFERROR(IF(Y436=0,"",ROUNDUP(Y436/H436,0)*0.02175),"")</f>
        <v>0.15225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62.697333333333326</v>
      </c>
      <c r="BN436" s="64">
        <f>IFERROR(Y436*I436/H436,"0")</f>
        <v>66.948000000000008</v>
      </c>
      <c r="BO436" s="64">
        <f>IFERROR(1/J436*(X436/H436),"0")</f>
        <v>0.11706349206349205</v>
      </c>
      <c r="BP436" s="64">
        <f>IFERROR(1/J436*(Y436/H436),"0")</f>
        <v>0.125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6.5555555555555554</v>
      </c>
      <c r="Y437" s="789">
        <f>IFERROR(Y435/H435,"0")+IFERROR(Y436/H436,"0")</f>
        <v>7</v>
      </c>
      <c r="Z437" s="789">
        <f>IFERROR(IF(Z435="",0,Z435),"0")+IFERROR(IF(Z436="",0,Z436),"0")</f>
        <v>0.15225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59</v>
      </c>
      <c r="Y438" s="789">
        <f>IFERROR(SUM(Y435:Y436),"0")</f>
        <v>63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49</v>
      </c>
      <c r="Y451" s="78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50.96</v>
      </c>
      <c r="BN451" s="64">
        <f t="shared" si="95"/>
        <v>62.400000000000006</v>
      </c>
      <c r="BO451" s="64">
        <f t="shared" si="96"/>
        <v>7.2916666666666657E-2</v>
      </c>
      <c r="BP451" s="64">
        <f t="shared" si="97"/>
        <v>8.9285714285714274E-2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4.083333333333333</v>
      </c>
      <c r="Y453" s="789">
        <f>IFERROR(Y445/H445,"0")+IFERROR(Y446/H446,"0")+IFERROR(Y447/H447,"0")+IFERROR(Y448/H448,"0")+IFERROR(Y449/H449,"0")+IFERROR(Y450/H450,"0")+IFERROR(Y451/H451,"0")+IFERROR(Y452/H452,"0")</f>
        <v>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49</v>
      </c>
      <c r="Y454" s="789">
        <f>IFERROR(SUM(Y445:Y452),"0")</f>
        <v>60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835</v>
      </c>
      <c r="Y461" s="788">
        <f>IFERROR(IF(X461="",0,CEILING((X461/$H461),1)*$H461),"")</f>
        <v>837</v>
      </c>
      <c r="Z461" s="36">
        <f>IFERROR(IF(Y461=0,"",ROUNDUP(Y461/H461,0)*0.02175),"")</f>
        <v>2.0227499999999998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887.3266666666666</v>
      </c>
      <c r="BN461" s="64">
        <f>IFERROR(Y461*I461/H461,"0")</f>
        <v>889.452</v>
      </c>
      <c r="BO461" s="64">
        <f>IFERROR(1/J461*(X461/H461),"0")</f>
        <v>1.6567460317460316</v>
      </c>
      <c r="BP461" s="64">
        <f>IFERROR(1/J461*(Y461/H461),"0")</f>
        <v>1.6607142857142856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92.777777777777771</v>
      </c>
      <c r="Y466" s="789">
        <f>IFERROR(Y461/H461,"0")+IFERROR(Y462/H462,"0")+IFERROR(Y463/H463,"0")+IFERROR(Y464/H464,"0")+IFERROR(Y465/H465,"0")</f>
        <v>93</v>
      </c>
      <c r="Z466" s="789">
        <f>IFERROR(IF(Z461="",0,Z461),"0")+IFERROR(IF(Z462="",0,Z462),"0")+IFERROR(IF(Z463="",0,Z463),"0")+IFERROR(IF(Z464="",0,Z464),"0")+IFERROR(IF(Z465="",0,Z465),"0")</f>
        <v>2.0227499999999998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835</v>
      </c>
      <c r="Y467" s="789">
        <f>IFERROR(SUM(Y461:Y465),"0")</f>
        <v>837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22</v>
      </c>
      <c r="Y479" s="788">
        <f t="shared" ref="Y479:Y499" si="98">IFERROR(IF(X479="",0,CEILING((X479/$H479),1)*$H479),"")</f>
        <v>27</v>
      </c>
      <c r="Z479" s="36">
        <f>IFERROR(IF(Y479=0,"",ROUNDUP(Y479/H479,0)*0.00902),"")</f>
        <v>4.5100000000000001E-2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22.855555555555554</v>
      </c>
      <c r="BN479" s="64">
        <f t="shared" ref="BN479:BN499" si="100">IFERROR(Y479*I479/H479,"0")</f>
        <v>28.049999999999997</v>
      </c>
      <c r="BO479" s="64">
        <f t="shared" ref="BO479:BO499" si="101">IFERROR(1/J479*(X479/H479),"0")</f>
        <v>3.0864197530864196E-2</v>
      </c>
      <c r="BP479" s="64">
        <f t="shared" ref="BP479:BP499" si="102">IFERROR(1/J479*(Y479/H479),"0")</f>
        <v>3.787878787878788E-2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4.0740740740740735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4.5100000000000001E-2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22</v>
      </c>
      <c r="Y501" s="789">
        <f>IFERROR(SUM(Y479:Y499),"0")</f>
        <v>27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4</v>
      </c>
      <c r="Y508" s="788">
        <f>IFERROR(IF(X508="",0,CEILING((X508/$H508),1)*$H508),"")</f>
        <v>4.8</v>
      </c>
      <c r="Z508" s="36">
        <f>IFERROR(IF(Y508=0,"",ROUNDUP(Y508/H508,0)*0.00627),"")</f>
        <v>2.5080000000000002E-2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6</v>
      </c>
      <c r="BN508" s="64">
        <f>IFERROR(Y508*I508/H508,"0")</f>
        <v>7.2000000000000011</v>
      </c>
      <c r="BO508" s="64">
        <f>IFERROR(1/J508*(X508/H508),"0")</f>
        <v>1.6666666666666666E-2</v>
      </c>
      <c r="BP508" s="64">
        <f>IFERROR(1/J508*(Y508/H508),"0")</f>
        <v>0.02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3.3333333333333335</v>
      </c>
      <c r="Y510" s="789">
        <f>IFERROR(Y508/H508,"0")+IFERROR(Y509/H509,"0")</f>
        <v>4</v>
      </c>
      <c r="Z510" s="789">
        <f>IFERROR(IF(Z508="",0,Z508),"0")+IFERROR(IF(Z509="",0,Z509),"0")</f>
        <v>2.5080000000000002E-2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4</v>
      </c>
      <c r="Y511" s="789">
        <f>IFERROR(SUM(Y508:Y509),"0")</f>
        <v>4.8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177</v>
      </c>
      <c r="Y547" s="788">
        <f t="shared" ref="Y547:Y561" si="109">IFERROR(IF(X547="",0,CEILING((X547/$H547),1)*$H547),"")</f>
        <v>179.52</v>
      </c>
      <c r="Z547" s="36">
        <f t="shared" ref="Z547:Z552" si="110">IFERROR(IF(Y547=0,"",ROUNDUP(Y547/H547,0)*0.01196),"")</f>
        <v>0.40664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189.06818181818181</v>
      </c>
      <c r="BN547" s="64">
        <f t="shared" ref="BN547:BN561" si="112">IFERROR(Y547*I547/H547,"0")</f>
        <v>191.76</v>
      </c>
      <c r="BO547" s="64">
        <f t="shared" ref="BO547:BO561" si="113">IFERROR(1/J547*(X547/H547),"0")</f>
        <v>0.32233391608391609</v>
      </c>
      <c r="BP547" s="64">
        <f t="shared" ref="BP547:BP561" si="114">IFERROR(1/J547*(Y547/H547),"0")</f>
        <v>0.32692307692307693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186</v>
      </c>
      <c r="Y548" s="788">
        <f t="shared" si="109"/>
        <v>190.08</v>
      </c>
      <c r="Z548" s="36">
        <f t="shared" si="110"/>
        <v>0.43056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198.68181818181816</v>
      </c>
      <c r="BN548" s="64">
        <f t="shared" si="112"/>
        <v>203.04000000000002</v>
      </c>
      <c r="BO548" s="64">
        <f t="shared" si="113"/>
        <v>0.33872377622377625</v>
      </c>
      <c r="BP548" s="64">
        <f t="shared" si="114"/>
        <v>0.34615384615384615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745</v>
      </c>
      <c r="Y550" s="788">
        <f t="shared" si="109"/>
        <v>749.76</v>
      </c>
      <c r="Z550" s="36">
        <f t="shared" si="110"/>
        <v>1.6983200000000001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795.7954545454545</v>
      </c>
      <c r="BN550" s="64">
        <f t="shared" si="112"/>
        <v>800.87999999999988</v>
      </c>
      <c r="BO550" s="64">
        <f t="shared" si="113"/>
        <v>1.3567162004662006</v>
      </c>
      <c r="BP550" s="64">
        <f t="shared" si="114"/>
        <v>1.3653846153846154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925</v>
      </c>
      <c r="Y552" s="788">
        <f t="shared" si="109"/>
        <v>929.28000000000009</v>
      </c>
      <c r="Z552" s="36">
        <f t="shared" si="110"/>
        <v>2.1049600000000002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988.06818181818176</v>
      </c>
      <c r="BN552" s="64">
        <f t="shared" si="112"/>
        <v>992.6400000000001</v>
      </c>
      <c r="BO552" s="64">
        <f t="shared" si="113"/>
        <v>1.6845134032634033</v>
      </c>
      <c r="BP552" s="64">
        <f t="shared" si="114"/>
        <v>1.6923076923076925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94</v>
      </c>
      <c r="Y553" s="788">
        <f t="shared" si="109"/>
        <v>97.2</v>
      </c>
      <c r="Z553" s="36">
        <f>IFERROR(IF(Y553=0,"",ROUNDUP(Y553/H553,0)*0.00902),"")</f>
        <v>0.24354000000000001</v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99.48333333333332</v>
      </c>
      <c r="BN553" s="64">
        <f t="shared" si="112"/>
        <v>102.86999999999999</v>
      </c>
      <c r="BO553" s="64">
        <f t="shared" si="113"/>
        <v>0.19781144781144783</v>
      </c>
      <c r="BP553" s="64">
        <f t="shared" si="114"/>
        <v>0.20454545454545456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411.14898989898984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415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4.8840200000000005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2127</v>
      </c>
      <c r="Y563" s="789">
        <f>IFERROR(SUM(Y547:Y561),"0")</f>
        <v>2145.84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820</v>
      </c>
      <c r="Y565" s="788">
        <f>IFERROR(IF(X565="",0,CEILING((X565/$H565),1)*$H565),"")</f>
        <v>823.68000000000006</v>
      </c>
      <c r="Z565" s="36">
        <f>IFERROR(IF(Y565=0,"",ROUNDUP(Y565/H565,0)*0.01196),"")</f>
        <v>1.8657600000000001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875.90909090909088</v>
      </c>
      <c r="BN565" s="64">
        <f>IFERROR(Y565*I565/H565,"0")</f>
        <v>879.83999999999992</v>
      </c>
      <c r="BO565" s="64">
        <f>IFERROR(1/J565*(X565/H565),"0")</f>
        <v>1.4932983682983683</v>
      </c>
      <c r="BP565" s="64">
        <f>IFERROR(1/J565*(Y565/H565),"0")</f>
        <v>1.5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155.30303030303028</v>
      </c>
      <c r="Y570" s="789">
        <f>IFERROR(Y565/H565,"0")+IFERROR(Y566/H566,"0")+IFERROR(Y567/H567,"0")+IFERROR(Y568/H568,"0")+IFERROR(Y569/H569,"0")</f>
        <v>156</v>
      </c>
      <c r="Z570" s="789">
        <f>IFERROR(IF(Z565="",0,Z565),"0")+IFERROR(IF(Z566="",0,Z566),"0")+IFERROR(IF(Z567="",0,Z567),"0")+IFERROR(IF(Z568="",0,Z568),"0")+IFERROR(IF(Z569="",0,Z569),"0")</f>
        <v>1.8657600000000001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820</v>
      </c>
      <c r="Y571" s="789">
        <f>IFERROR(SUM(Y565:Y569),"0")</f>
        <v>823.68000000000006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121</v>
      </c>
      <c r="Y574" s="788">
        <f t="shared" si="115"/>
        <v>121.44000000000001</v>
      </c>
      <c r="Z574" s="36">
        <f>IFERROR(IF(Y574=0,"",ROUNDUP(Y574/H574,0)*0.01196),"")</f>
        <v>0.27507999999999999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129.24999999999997</v>
      </c>
      <c r="BN574" s="64">
        <f t="shared" si="117"/>
        <v>129.72</v>
      </c>
      <c r="BO574" s="64">
        <f t="shared" si="118"/>
        <v>0.2203525641025641</v>
      </c>
      <c r="BP574" s="64">
        <f t="shared" si="119"/>
        <v>0.22115384615384617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22.916666666666664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0.27507999999999999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121</v>
      </c>
      <c r="Y587" s="789">
        <f>IFERROR(SUM(Y573:Y585),"0")</f>
        <v>121.44000000000001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17406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17594.509999999998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18367.75314461087</v>
      </c>
      <c r="Y671" s="789">
        <f>IFERROR(SUM(BN22:BN667),"0")</f>
        <v>18566.855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31</v>
      </c>
      <c r="Y672" s="38">
        <f>ROUNDUP(SUM(BP22:BP667),0)</f>
        <v>32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19142.75314461087</v>
      </c>
      <c r="Y673" s="789">
        <f>GrossWeightTotalR+PalletQtyTotalR*25</f>
        <v>19366.855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2541.2061754719807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2571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37.289760000000008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1536.4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1418.4</v>
      </c>
      <c r="E680" s="46">
        <f>IFERROR(Y106*1,"0")+IFERROR(Y107*1,"0")+IFERROR(Y108*1,"0")+IFERROR(Y112*1,"0")+IFERROR(Y113*1,"0")+IFERROR(Y114*1,"0")+IFERROR(Y115*1,"0")+IFERROR(Y116*1,"0")+IFERROR(Y117*1,"0")</f>
        <v>1729.8000000000002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2531.7999999999997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163.80000000000001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1947.6000000000001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279.60000000000002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237.59999999999997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440.55</v>
      </c>
      <c r="V680" s="46">
        <f>IFERROR(Y404*1,"0")+IFERROR(Y408*1,"0")+IFERROR(Y409*1,"0")+IFERROR(Y410*1,"0")</f>
        <v>16.2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3273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897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31.8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3090.9600000000005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