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22BA273-2AFB-49CF-A4F3-2EA00764BC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Y603" i="1"/>
  <c r="X603" i="1"/>
  <c r="BP602" i="1"/>
  <c r="BO602" i="1"/>
  <c r="BN602" i="1"/>
  <c r="BM602" i="1"/>
  <c r="Z602" i="1"/>
  <c r="Z603" i="1" s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P534" i="1"/>
  <c r="BO533" i="1"/>
  <c r="BM533" i="1"/>
  <c r="Y533" i="1"/>
  <c r="BO532" i="1"/>
  <c r="BM532" i="1"/>
  <c r="Y532" i="1"/>
  <c r="Y538" i="1" s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1" i="1" s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Y466" i="1" s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Y454" i="1" s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N424" i="1"/>
  <c r="BM424" i="1"/>
  <c r="Z424" i="1"/>
  <c r="Y424" i="1"/>
  <c r="BP424" i="1" s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Y428" i="1" s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Y400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4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Y388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80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80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80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9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80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7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80" i="1"/>
  <c r="X671" i="1"/>
  <c r="X672" i="1"/>
  <c r="X674" i="1"/>
  <c r="Y24" i="1"/>
  <c r="Z27" i="1"/>
  <c r="Z34" i="1" s="1"/>
  <c r="BN27" i="1"/>
  <c r="BP27" i="1"/>
  <c r="Z32" i="1"/>
  <c r="BN32" i="1"/>
  <c r="C680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0" i="1"/>
  <c r="Z63" i="1"/>
  <c r="Z71" i="1" s="1"/>
  <c r="BN63" i="1"/>
  <c r="BP63" i="1"/>
  <c r="Z65" i="1"/>
  <c r="BN65" i="1"/>
  <c r="Z67" i="1"/>
  <c r="BN67" i="1"/>
  <c r="Z69" i="1"/>
  <c r="BN69" i="1"/>
  <c r="Y72" i="1"/>
  <c r="Z75" i="1"/>
  <c r="Z78" i="1" s="1"/>
  <c r="BN75" i="1"/>
  <c r="BP75" i="1"/>
  <c r="Z77" i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Z144" i="1" s="1"/>
  <c r="BN138" i="1"/>
  <c r="BP138" i="1"/>
  <c r="Z140" i="1"/>
  <c r="BN140" i="1"/>
  <c r="Z142" i="1"/>
  <c r="BN142" i="1"/>
  <c r="Z148" i="1"/>
  <c r="Z149" i="1" s="1"/>
  <c r="BN148" i="1"/>
  <c r="BP148" i="1"/>
  <c r="G680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80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80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80" i="1"/>
  <c r="Y272" i="1"/>
  <c r="Z263" i="1"/>
  <c r="BN263" i="1"/>
  <c r="BP263" i="1"/>
  <c r="Z265" i="1"/>
  <c r="BN265" i="1"/>
  <c r="Z267" i="1"/>
  <c r="BN267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80" i="1"/>
  <c r="Y312" i="1"/>
  <c r="BP305" i="1"/>
  <c r="BN305" i="1"/>
  <c r="Z305" i="1"/>
  <c r="BP309" i="1"/>
  <c r="BN309" i="1"/>
  <c r="Z309" i="1"/>
  <c r="S680" i="1"/>
  <c r="Y338" i="1"/>
  <c r="Y365" i="1"/>
  <c r="BP357" i="1"/>
  <c r="BN357" i="1"/>
  <c r="Z357" i="1"/>
  <c r="Z364" i="1" s="1"/>
  <c r="F9" i="1"/>
  <c r="J9" i="1"/>
  <c r="Y110" i="1"/>
  <c r="Y128" i="1"/>
  <c r="Y191" i="1"/>
  <c r="Y258" i="1"/>
  <c r="Y674" i="1" s="1"/>
  <c r="Z271" i="1"/>
  <c r="BP280" i="1"/>
  <c r="Y672" i="1" s="1"/>
  <c r="BN280" i="1"/>
  <c r="Z280" i="1"/>
  <c r="Z289" i="1" s="1"/>
  <c r="BP284" i="1"/>
  <c r="BN284" i="1"/>
  <c r="Y671" i="1" s="1"/>
  <c r="Y673" i="1" s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80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M680" i="1"/>
  <c r="Y289" i="1"/>
  <c r="Y317" i="1"/>
  <c r="Y330" i="1"/>
  <c r="U680" i="1"/>
  <c r="Z361" i="1"/>
  <c r="BN361" i="1"/>
  <c r="Z363" i="1"/>
  <c r="BN363" i="1"/>
  <c r="Y364" i="1"/>
  <c r="Z367" i="1"/>
  <c r="BN367" i="1"/>
  <c r="BP367" i="1"/>
  <c r="Z369" i="1"/>
  <c r="BN369" i="1"/>
  <c r="Y372" i="1"/>
  <c r="Z375" i="1"/>
  <c r="Z380" i="1" s="1"/>
  <c r="BN375" i="1"/>
  <c r="BP375" i="1"/>
  <c r="Z377" i="1"/>
  <c r="BN377" i="1"/>
  <c r="Z379" i="1"/>
  <c r="BN379" i="1"/>
  <c r="Z383" i="1"/>
  <c r="Z387" i="1" s="1"/>
  <c r="BN383" i="1"/>
  <c r="BP383" i="1"/>
  <c r="Z385" i="1"/>
  <c r="BN385" i="1"/>
  <c r="Z386" i="1"/>
  <c r="BN386" i="1"/>
  <c r="Y387" i="1"/>
  <c r="Z392" i="1"/>
  <c r="Z394" i="1" s="1"/>
  <c r="BN392" i="1"/>
  <c r="BP392" i="1"/>
  <c r="Z398" i="1"/>
  <c r="Z400" i="1" s="1"/>
  <c r="BN398" i="1"/>
  <c r="BP398" i="1"/>
  <c r="V680" i="1"/>
  <c r="Y406" i="1"/>
  <c r="Z409" i="1"/>
  <c r="Z411" i="1" s="1"/>
  <c r="BN409" i="1"/>
  <c r="BP409" i="1"/>
  <c r="W680" i="1"/>
  <c r="Y427" i="1"/>
  <c r="Z417" i="1"/>
  <c r="Z427" i="1" s="1"/>
  <c r="BN417" i="1"/>
  <c r="BP417" i="1"/>
  <c r="Z419" i="1"/>
  <c r="BN419" i="1"/>
  <c r="Z421" i="1"/>
  <c r="BN421" i="1"/>
  <c r="Z423" i="1"/>
  <c r="BN423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BP426" i="1"/>
  <c r="BN426" i="1"/>
  <c r="Z426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Z453" i="1" s="1"/>
  <c r="BP450" i="1"/>
  <c r="BN450" i="1"/>
  <c r="Z450" i="1"/>
  <c r="Y467" i="1"/>
  <c r="BP461" i="1"/>
  <c r="BN461" i="1"/>
  <c r="Z461" i="1"/>
  <c r="BP464" i="1"/>
  <c r="BN464" i="1"/>
  <c r="Z464" i="1"/>
  <c r="BP484" i="1"/>
  <c r="BN484" i="1"/>
  <c r="Z484" i="1"/>
  <c r="Z500" i="1" s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Z523" i="1" s="1"/>
  <c r="Y523" i="1"/>
  <c r="BP532" i="1"/>
  <c r="BN532" i="1"/>
  <c r="Z532" i="1"/>
  <c r="Z537" i="1" s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Z650" i="1" s="1"/>
  <c r="BP648" i="1"/>
  <c r="BN648" i="1"/>
  <c r="Z648" i="1"/>
  <c r="AF680" i="1"/>
  <c r="Y657" i="1"/>
  <c r="Z632" i="1" l="1"/>
  <c r="Z615" i="1"/>
  <c r="Z592" i="1"/>
  <c r="Z570" i="1"/>
  <c r="Z311" i="1"/>
  <c r="X673" i="1"/>
  <c r="Z586" i="1"/>
  <c r="Z466" i="1"/>
  <c r="Z562" i="1"/>
  <c r="Z437" i="1"/>
  <c r="Z371" i="1"/>
  <c r="Z258" i="1"/>
  <c r="Z246" i="1"/>
  <c r="Z237" i="1"/>
  <c r="Z201" i="1"/>
  <c r="Z134" i="1"/>
  <c r="Z127" i="1"/>
  <c r="Z118" i="1"/>
  <c r="Z109" i="1"/>
  <c r="Z102" i="1"/>
  <c r="Z675" i="1" s="1"/>
  <c r="Y670" i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<sst xmlns="http://schemas.openxmlformats.org/spreadsheetml/2006/main" count="3191" uniqueCount="1100">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</sst>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60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38</v>
      </c>
      <c r="Y106" s="788">
        <f>IFERROR(IF(X106="",0,CEILING((X106/$H106),1)*$H106),"")</f>
        <v>43.2</v>
      </c>
      <c r="Z106" s="36">
        <f>IFERROR(IF(Y106=0,"",ROUNDUP(Y106/H106,0)*0.02175),"")</f>
        <v>8.6999999999999994E-2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39.688888888888883</v>
      </c>
      <c r="BN106" s="64">
        <f>IFERROR(Y106*I106/H106,"0")</f>
        <v>45.12</v>
      </c>
      <c r="BO106" s="64">
        <f>IFERROR(1/J106*(X106/H106),"0")</f>
        <v>6.283068783068782E-2</v>
      </c>
      <c r="BP106" s="64">
        <f>IFERROR(1/J106*(Y106/H106),"0")</f>
        <v>7.1428571428571425E-2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3.5185185185185182</v>
      </c>
      <c r="Y109" s="789">
        <f>IFERROR(Y106/H106,"0")+IFERROR(Y107/H107,"0")+IFERROR(Y108/H108,"0")</f>
        <v>4</v>
      </c>
      <c r="Z109" s="789">
        <f>IFERROR(IF(Z106="",0,Z106),"0")+IFERROR(IF(Z107="",0,Z107),"0")+IFERROR(IF(Z108="",0,Z108),"0")</f>
        <v>8.6999999999999994E-2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38</v>
      </c>
      <c r="Y110" s="789">
        <f>IFERROR(SUM(Y106:Y108),"0")</f>
        <v>43.2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81</v>
      </c>
      <c r="Y193" s="788">
        <f t="shared" ref="Y193:Y200" si="36">IFERROR(IF(X193="",0,CEILING((X193/$H193),1)*$H193),"")</f>
        <v>84</v>
      </c>
      <c r="Z193" s="36">
        <f>IFERROR(IF(Y193=0,"",ROUNDUP(Y193/H193,0)*0.00902),"")</f>
        <v>0.1804</v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86.207142857142856</v>
      </c>
      <c r="BN193" s="64">
        <f t="shared" ref="BN193:BN200" si="38">IFERROR(Y193*I193/H193,"0")</f>
        <v>89.399999999999991</v>
      </c>
      <c r="BO193" s="64">
        <f t="shared" ref="BO193:BO200" si="39">IFERROR(1/J193*(X193/H193),"0")</f>
        <v>0.1461038961038961</v>
      </c>
      <c r="BP193" s="64">
        <f t="shared" ref="BP193:BP200" si="40">IFERROR(1/J193*(Y193/H193),"0")</f>
        <v>0.15151515151515152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6</v>
      </c>
      <c r="Y198" s="788">
        <f t="shared" si="36"/>
        <v>6.3000000000000007</v>
      </c>
      <c r="Z198" s="36">
        <f>IFERROR(IF(Y198=0,"",ROUNDUP(Y198/H198,0)*0.00502),"")</f>
        <v>1.506E-2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6.2857142857142856</v>
      </c>
      <c r="BN198" s="64">
        <f t="shared" si="38"/>
        <v>6.6000000000000014</v>
      </c>
      <c r="BO198" s="64">
        <f t="shared" si="39"/>
        <v>1.2210012210012212E-2</v>
      </c>
      <c r="BP198" s="64">
        <f t="shared" si="40"/>
        <v>1.2820512820512822E-2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22.142857142857142</v>
      </c>
      <c r="Y201" s="789">
        <f>IFERROR(Y193/H193,"0")+IFERROR(Y194/H194,"0")+IFERROR(Y195/H195,"0")+IFERROR(Y196/H196,"0")+IFERROR(Y197/H197,"0")+IFERROR(Y198/H198,"0")+IFERROR(Y199/H199,"0")+IFERROR(Y200/H200,"0")</f>
        <v>23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0.19545999999999999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87</v>
      </c>
      <c r="Y202" s="789">
        <f>IFERROR(SUM(Y193:Y200),"0")</f>
        <v>90.3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104</v>
      </c>
      <c r="Y215" s="788">
        <f t="shared" ref="Y215:Y222" si="41">IFERROR(IF(X215="",0,CEILING((X215/$H215),1)*$H215),"")</f>
        <v>108</v>
      </c>
      <c r="Z215" s="36">
        <f>IFERROR(IF(Y215=0,"",ROUNDUP(Y215/H215,0)*0.00902),"")</f>
        <v>0.1804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108.04444444444445</v>
      </c>
      <c r="BN215" s="64">
        <f t="shared" ref="BN215:BN222" si="43">IFERROR(Y215*I215/H215,"0")</f>
        <v>112.19999999999999</v>
      </c>
      <c r="BO215" s="64">
        <f t="shared" ref="BO215:BO222" si="44">IFERROR(1/J215*(X215/H215),"0")</f>
        <v>0.14590347923681257</v>
      </c>
      <c r="BP215" s="64">
        <f t="shared" ref="BP215:BP222" si="45">IFERROR(1/J215*(Y215/H215),"0")</f>
        <v>0.15151515151515152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64</v>
      </c>
      <c r="Y216" s="788">
        <f t="shared" si="41"/>
        <v>64.800000000000011</v>
      </c>
      <c r="Z216" s="36">
        <f>IFERROR(IF(Y216=0,"",ROUNDUP(Y216/H216,0)*0.00902),"")</f>
        <v>0.10824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66.488888888888894</v>
      </c>
      <c r="BN216" s="64">
        <f t="shared" si="43"/>
        <v>67.320000000000007</v>
      </c>
      <c r="BO216" s="64">
        <f t="shared" si="44"/>
        <v>8.9786756453423114E-2</v>
      </c>
      <c r="BP216" s="64">
        <f t="shared" si="45"/>
        <v>9.0909090909090925E-2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29</v>
      </c>
      <c r="Y219" s="788">
        <f t="shared" si="41"/>
        <v>30.6</v>
      </c>
      <c r="Z219" s="36">
        <f>IFERROR(IF(Y219=0,"",ROUNDUP(Y219/H219,0)*0.00502),"")</f>
        <v>8.5339999999999999E-2</v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31.094444444444441</v>
      </c>
      <c r="BN219" s="64">
        <f t="shared" si="43"/>
        <v>32.81</v>
      </c>
      <c r="BO219" s="64">
        <f t="shared" si="44"/>
        <v>6.8850902184235521E-2</v>
      </c>
      <c r="BP219" s="64">
        <f t="shared" si="45"/>
        <v>7.2649572649572655E-2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47.222222222222221</v>
      </c>
      <c r="Y223" s="789">
        <f>IFERROR(Y215/H215,"0")+IFERROR(Y216/H216,"0")+IFERROR(Y217/H217,"0")+IFERROR(Y218/H218,"0")+IFERROR(Y219/H219,"0")+IFERROR(Y220/H220,"0")+IFERROR(Y221/H221,"0")+IFERROR(Y222/H222,"0")</f>
        <v>49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0.37397999999999998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197</v>
      </c>
      <c r="Y224" s="789">
        <f>IFERROR(SUM(Y215:Y222),"0")</f>
        <v>203.4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201</v>
      </c>
      <c r="Y227" s="788">
        <f t="shared" si="46"/>
        <v>202.79999999999998</v>
      </c>
      <c r="Z227" s="36">
        <f>IFERROR(IF(Y227=0,"",ROUNDUP(Y227/H227,0)*0.02175),"")</f>
        <v>0.5655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215.53384615384618</v>
      </c>
      <c r="BN227" s="64">
        <f t="shared" si="48"/>
        <v>217.464</v>
      </c>
      <c r="BO227" s="64">
        <f t="shared" si="49"/>
        <v>0.46016483516483514</v>
      </c>
      <c r="BP227" s="64">
        <f t="shared" si="50"/>
        <v>0.46428571428571425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99</v>
      </c>
      <c r="Y233" s="788">
        <f t="shared" si="46"/>
        <v>100.8</v>
      </c>
      <c r="Z233" s="36">
        <f t="shared" si="51"/>
        <v>0.27342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109.39500000000001</v>
      </c>
      <c r="BN233" s="64">
        <f t="shared" si="48"/>
        <v>111.384</v>
      </c>
      <c r="BO233" s="64">
        <f t="shared" si="49"/>
        <v>0.22664835164835168</v>
      </c>
      <c r="BP233" s="64">
        <f t="shared" si="50"/>
        <v>0.23076923076923078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3</v>
      </c>
      <c r="Y235" s="788">
        <f t="shared" si="46"/>
        <v>4.8</v>
      </c>
      <c r="Z235" s="36">
        <f t="shared" si="51"/>
        <v>1.302E-2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3.3150000000000004</v>
      </c>
      <c r="BN235" s="64">
        <f t="shared" si="48"/>
        <v>5.3040000000000003</v>
      </c>
      <c r="BO235" s="64">
        <f t="shared" si="49"/>
        <v>6.8681318681318689E-3</v>
      </c>
      <c r="BP235" s="64">
        <f t="shared" si="50"/>
        <v>1.098901098901099E-2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26</v>
      </c>
      <c r="Y236" s="788">
        <f t="shared" si="46"/>
        <v>26.4</v>
      </c>
      <c r="Z236" s="36">
        <f t="shared" si="51"/>
        <v>7.1610000000000007E-2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28.795000000000002</v>
      </c>
      <c r="BN236" s="64">
        <f t="shared" si="48"/>
        <v>29.238</v>
      </c>
      <c r="BO236" s="64">
        <f t="shared" si="49"/>
        <v>5.9523809523809534E-2</v>
      </c>
      <c r="BP236" s="64">
        <f t="shared" si="50"/>
        <v>6.0439560439560447E-2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79.102564102564102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81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0.92355000000000009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329</v>
      </c>
      <c r="Y238" s="789">
        <f>IFERROR(SUM(Y226:Y236),"0")</f>
        <v>334.79999999999995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40</v>
      </c>
      <c r="Y244" s="788">
        <f t="shared" si="52"/>
        <v>40.799999999999997</v>
      </c>
      <c r="Z244" s="36">
        <f>IFERROR(IF(Y244=0,"",ROUNDUP(Y244/H244,0)*0.00651),"")</f>
        <v>0.11067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44.20000000000001</v>
      </c>
      <c r="BN244" s="64">
        <f t="shared" si="54"/>
        <v>45.084000000000003</v>
      </c>
      <c r="BO244" s="64">
        <f t="shared" si="55"/>
        <v>9.1575091575091583E-2</v>
      </c>
      <c r="BP244" s="64">
        <f t="shared" si="56"/>
        <v>9.3406593406593408E-2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24</v>
      </c>
      <c r="Y245" s="788">
        <f t="shared" si="52"/>
        <v>24</v>
      </c>
      <c r="Z245" s="36">
        <f>IFERROR(IF(Y245=0,"",ROUNDUP(Y245/H245,0)*0.00651),"")</f>
        <v>6.5100000000000005E-2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26.520000000000003</v>
      </c>
      <c r="BN245" s="64">
        <f t="shared" si="54"/>
        <v>26.520000000000003</v>
      </c>
      <c r="BO245" s="64">
        <f t="shared" si="55"/>
        <v>5.4945054945054951E-2</v>
      </c>
      <c r="BP245" s="64">
        <f t="shared" si="56"/>
        <v>5.4945054945054951E-2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26.666666666666668</v>
      </c>
      <c r="Y246" s="789">
        <f>IFERROR(Y240/H240,"0")+IFERROR(Y241/H241,"0")+IFERROR(Y242/H242,"0")+IFERROR(Y243/H243,"0")+IFERROR(Y244/H244,"0")+IFERROR(Y245/H245,"0")</f>
        <v>27</v>
      </c>
      <c r="Z246" s="789">
        <f>IFERROR(IF(Z240="",0,Z240),"0")+IFERROR(IF(Z241="",0,Z241),"0")+IFERROR(IF(Z242="",0,Z242),"0")+IFERROR(IF(Z243="",0,Z243),"0")+IFERROR(IF(Z244="",0,Z244),"0")+IFERROR(IF(Z245="",0,Z245),"0")</f>
        <v>0.17577000000000001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64</v>
      </c>
      <c r="Y247" s="789">
        <f>IFERROR(SUM(Y240:Y245),"0")</f>
        <v>64.8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4</v>
      </c>
      <c r="Y356" s="788">
        <f t="shared" ref="Y356:Y363" si="77">IFERROR(IF(X356="",0,CEILING((X356/$H356),1)*$H356),"")</f>
        <v>10.8</v>
      </c>
      <c r="Z356" s="36">
        <f>IFERROR(IF(Y356=0,"",ROUNDUP(Y356/H356,0)*0.02175),"")</f>
        <v>2.1749999999999999E-2</v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4.1777777777777771</v>
      </c>
      <c r="BN356" s="64">
        <f t="shared" ref="BN356:BN363" si="79">IFERROR(Y356*I356/H356,"0")</f>
        <v>11.28</v>
      </c>
      <c r="BO356" s="64">
        <f t="shared" ref="BO356:BO363" si="80">IFERROR(1/J356*(X356/H356),"0")</f>
        <v>6.6137566137566134E-3</v>
      </c>
      <c r="BP356" s="64">
        <f t="shared" ref="BP356:BP363" si="81">IFERROR(1/J356*(Y356/H356),"0")</f>
        <v>1.7857142857142856E-2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4</v>
      </c>
      <c r="Y358" s="788">
        <f t="shared" si="77"/>
        <v>10.8</v>
      </c>
      <c r="Z358" s="36">
        <f>IFERROR(IF(Y358=0,"",ROUNDUP(Y358/H358,0)*0.02175),"")</f>
        <v>2.1749999999999999E-2</v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4.1777777777777771</v>
      </c>
      <c r="BN358" s="64">
        <f t="shared" si="79"/>
        <v>11.28</v>
      </c>
      <c r="BO358" s="64">
        <f t="shared" si="80"/>
        <v>6.6137566137566134E-3</v>
      </c>
      <c r="BP358" s="64">
        <f t="shared" si="81"/>
        <v>1.7857142857142856E-2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0.7407407407407407</v>
      </c>
      <c r="Y364" s="789">
        <f>IFERROR(Y356/H356,"0")+IFERROR(Y357/H357,"0")+IFERROR(Y358/H358,"0")+IFERROR(Y359/H359,"0")+IFERROR(Y360/H360,"0")+IFERROR(Y361/H361,"0")+IFERROR(Y362/H362,"0")+IFERROR(Y363/H363,"0")</f>
        <v>2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4.3499999999999997E-2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8</v>
      </c>
      <c r="Y365" s="789">
        <f>IFERROR(SUM(Y356:Y363),"0")</f>
        <v>21.6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125</v>
      </c>
      <c r="Y383" s="788">
        <f>IFERROR(IF(X383="",0,CEILING((X383/$H383),1)*$H383),"")</f>
        <v>126</v>
      </c>
      <c r="Z383" s="36">
        <f>IFERROR(IF(Y383=0,"",ROUNDUP(Y383/H383,0)*0.02175),"")</f>
        <v>0.32624999999999998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133.39285714285714</v>
      </c>
      <c r="BN383" s="64">
        <f>IFERROR(Y383*I383/H383,"0")</f>
        <v>134.45999999999998</v>
      </c>
      <c r="BO383" s="64">
        <f>IFERROR(1/J383*(X383/H383),"0")</f>
        <v>0.26573129251700678</v>
      </c>
      <c r="BP383" s="64">
        <f>IFERROR(1/J383*(Y383/H383),"0")</f>
        <v>0.26785714285714285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207</v>
      </c>
      <c r="Y384" s="788">
        <f>IFERROR(IF(X384="",0,CEILING((X384/$H384),1)*$H384),"")</f>
        <v>210.6</v>
      </c>
      <c r="Z384" s="36">
        <f>IFERROR(IF(Y384=0,"",ROUNDUP(Y384/H384,0)*0.02175),"")</f>
        <v>0.58724999999999994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221.96769230769235</v>
      </c>
      <c r="BN384" s="64">
        <f>IFERROR(Y384*I384/H384,"0")</f>
        <v>225.82800000000003</v>
      </c>
      <c r="BO384" s="64">
        <f>IFERROR(1/J384*(X384/H384),"0")</f>
        <v>0.47390109890109888</v>
      </c>
      <c r="BP384" s="64">
        <f>IFERROR(1/J384*(Y384/H384),"0")</f>
        <v>0.4821428571428571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35</v>
      </c>
      <c r="Y385" s="788">
        <f>IFERROR(IF(X385="",0,CEILING((X385/$H385),1)*$H385),"")</f>
        <v>42</v>
      </c>
      <c r="Z385" s="36">
        <f>IFERROR(IF(Y385=0,"",ROUNDUP(Y385/H385,0)*0.02175),"")</f>
        <v>0.10874999999999999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37.35</v>
      </c>
      <c r="BN385" s="64">
        <f>IFERROR(Y385*I385/H385,"0")</f>
        <v>44.82</v>
      </c>
      <c r="BO385" s="64">
        <f>IFERROR(1/J385*(X385/H385),"0")</f>
        <v>7.440476190476189E-2</v>
      </c>
      <c r="BP385" s="64">
        <f>IFERROR(1/J385*(Y385/H385),"0")</f>
        <v>8.9285714285714274E-2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45.586080586080584</v>
      </c>
      <c r="Y387" s="789">
        <f>IFERROR(Y383/H383,"0")+IFERROR(Y384/H384,"0")+IFERROR(Y385/H385,"0")+IFERROR(Y386/H386,"0")</f>
        <v>47</v>
      </c>
      <c r="Z387" s="789">
        <f>IFERROR(IF(Z383="",0,Z383),"0")+IFERROR(IF(Z384="",0,Z384),"0")+IFERROR(IF(Z385="",0,Z385),"0")+IFERROR(IF(Z386="",0,Z386),"0")</f>
        <v>1.0222499999999999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367</v>
      </c>
      <c r="Y388" s="789">
        <f>IFERROR(SUM(Y383:Y386),"0")</f>
        <v>378.6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1222</v>
      </c>
      <c r="Y417" s="788">
        <f t="shared" si="87"/>
        <v>1230</v>
      </c>
      <c r="Z417" s="36">
        <f>IFERROR(IF(Y417=0,"",ROUNDUP(Y417/H417,0)*0.02175),"")</f>
        <v>1.7834999999999999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1261.104</v>
      </c>
      <c r="BN417" s="64">
        <f t="shared" si="89"/>
        <v>1269.3600000000001</v>
      </c>
      <c r="BO417" s="64">
        <f t="shared" si="90"/>
        <v>1.6972222222222222</v>
      </c>
      <c r="BP417" s="64">
        <f t="shared" si="91"/>
        <v>1.7083333333333333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355</v>
      </c>
      <c r="Y419" s="788">
        <f t="shared" si="87"/>
        <v>360</v>
      </c>
      <c r="Z419" s="36">
        <f>IFERROR(IF(Y419=0,"",ROUNDUP(Y419/H419,0)*0.02175),"")</f>
        <v>0.52200000000000002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366.36</v>
      </c>
      <c r="BN419" s="64">
        <f t="shared" si="89"/>
        <v>371.52000000000004</v>
      </c>
      <c r="BO419" s="64">
        <f t="shared" si="90"/>
        <v>0.49305555555555558</v>
      </c>
      <c r="BP419" s="64">
        <f t="shared" si="91"/>
        <v>0.5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105.13333333333334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106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2.3054999999999999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1577</v>
      </c>
      <c r="Y428" s="789">
        <f>IFERROR(SUM(Y416:Y426),"0")</f>
        <v>1590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113</v>
      </c>
      <c r="Y436" s="788">
        <f>IFERROR(IF(X436="",0,CEILING((X436/$H436),1)*$H436),"")</f>
        <v>117</v>
      </c>
      <c r="Z436" s="36">
        <f>IFERROR(IF(Y436=0,"",ROUNDUP(Y436/H436,0)*0.02175),"")</f>
        <v>0.28275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120.08133333333333</v>
      </c>
      <c r="BN436" s="64">
        <f>IFERROR(Y436*I436/H436,"0")</f>
        <v>124.33200000000001</v>
      </c>
      <c r="BO436" s="64">
        <f>IFERROR(1/J436*(X436/H436),"0")</f>
        <v>0.22420634920634919</v>
      </c>
      <c r="BP436" s="64">
        <f>IFERROR(1/J436*(Y436/H436),"0")</f>
        <v>0.23214285714285712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12.555555555555555</v>
      </c>
      <c r="Y437" s="789">
        <f>IFERROR(Y435/H435,"0")+IFERROR(Y436/H436,"0")</f>
        <v>13</v>
      </c>
      <c r="Z437" s="789">
        <f>IFERROR(IF(Z435="",0,Z435),"0")+IFERROR(IF(Z436="",0,Z436),"0")</f>
        <v>0.28275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113</v>
      </c>
      <c r="Y438" s="789">
        <f>IFERROR(SUM(Y435:Y436),"0")</f>
        <v>117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115</v>
      </c>
      <c r="Y461" s="788">
        <f>IFERROR(IF(X461="",0,CEILING((X461/$H461),1)*$H461),"")</f>
        <v>117</v>
      </c>
      <c r="Z461" s="36">
        <f>IFERROR(IF(Y461=0,"",ROUNDUP(Y461/H461,0)*0.02175),"")</f>
        <v>0.28275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122.20666666666665</v>
      </c>
      <c r="BN461" s="64">
        <f>IFERROR(Y461*I461/H461,"0")</f>
        <v>124.33200000000001</v>
      </c>
      <c r="BO461" s="64">
        <f>IFERROR(1/J461*(X461/H461),"0")</f>
        <v>0.22817460317460317</v>
      </c>
      <c r="BP461" s="64">
        <f>IFERROR(1/J461*(Y461/H461),"0")</f>
        <v>0.23214285714285712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12.777777777777779</v>
      </c>
      <c r="Y466" s="789">
        <f>IFERROR(Y461/H461,"0")+IFERROR(Y462/H462,"0")+IFERROR(Y463/H463,"0")+IFERROR(Y464/H464,"0")+IFERROR(Y465/H465,"0")</f>
        <v>13</v>
      </c>
      <c r="Z466" s="789">
        <f>IFERROR(IF(Z461="",0,Z461),"0")+IFERROR(IF(Z462="",0,Z462),"0")+IFERROR(IF(Z463="",0,Z463),"0")+IFERROR(IF(Z464="",0,Z464),"0")+IFERROR(IF(Z465="",0,Z465),"0")</f>
        <v>0.28275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115</v>
      </c>
      <c r="Y467" s="789">
        <f>IFERROR(SUM(Y461:Y465),"0")</f>
        <v>117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15</v>
      </c>
      <c r="Y495" s="788">
        <f t="shared" si="98"/>
        <v>16.8</v>
      </c>
      <c r="Z495" s="36">
        <f t="shared" si="103"/>
        <v>4.0160000000000001E-2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15.928571428571429</v>
      </c>
      <c r="BN495" s="64">
        <f t="shared" si="100"/>
        <v>17.84</v>
      </c>
      <c r="BO495" s="64">
        <f t="shared" si="101"/>
        <v>3.0525030525030528E-2</v>
      </c>
      <c r="BP495" s="64">
        <f t="shared" si="102"/>
        <v>3.4188034188034191E-2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7.1428571428571423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8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4.0160000000000001E-2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15</v>
      </c>
      <c r="Y501" s="789">
        <f>IFERROR(SUM(Y479:Y499),"0")</f>
        <v>16.8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1</v>
      </c>
      <c r="Y508" s="788">
        <f>IFERROR(IF(X508="",0,CEILING((X508/$H508),1)*$H508),"")</f>
        <v>1.2</v>
      </c>
      <c r="Z508" s="36">
        <f>IFERROR(IF(Y508=0,"",ROUNDUP(Y508/H508,0)*0.00627),"")</f>
        <v>6.2700000000000004E-3</v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1.5</v>
      </c>
      <c r="BN508" s="64">
        <f>IFERROR(Y508*I508/H508,"0")</f>
        <v>1.8000000000000003</v>
      </c>
      <c r="BO508" s="64">
        <f>IFERROR(1/J508*(X508/H508),"0")</f>
        <v>4.1666666666666666E-3</v>
      </c>
      <c r="BP508" s="64">
        <f>IFERROR(1/J508*(Y508/H508),"0")</f>
        <v>5.0000000000000001E-3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0.83333333333333337</v>
      </c>
      <c r="Y510" s="789">
        <f>IFERROR(Y508/H508,"0")+IFERROR(Y509/H509,"0")</f>
        <v>1</v>
      </c>
      <c r="Z510" s="789">
        <f>IFERROR(IF(Z508="",0,Z508),"0")+IFERROR(IF(Z509="",0,Z509),"0")</f>
        <v>6.2700000000000004E-3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1</v>
      </c>
      <c r="Y511" s="789">
        <f>IFERROR(SUM(Y508:Y509),"0")</f>
        <v>1.2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3</v>
      </c>
      <c r="Y526" s="788">
        <f>IFERROR(IF(X526="",0,CEILING((X526/$H526),1)*$H526),"")</f>
        <v>3</v>
      </c>
      <c r="Z526" s="36">
        <f>IFERROR(IF(Y526=0,"",ROUNDUP(Y526/H526,0)*0.00627),"")</f>
        <v>6.2700000000000004E-3</v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3.6</v>
      </c>
      <c r="BN526" s="64">
        <f>IFERROR(Y526*I526/H526,"0")</f>
        <v>3.6</v>
      </c>
      <c r="BO526" s="64">
        <f>IFERROR(1/J526*(X526/H526),"0")</f>
        <v>5.0000000000000001E-3</v>
      </c>
      <c r="BP526" s="64">
        <f>IFERROR(1/J526*(Y526/H526),"0")</f>
        <v>5.0000000000000001E-3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1</v>
      </c>
      <c r="Y527" s="789">
        <f>IFERROR(Y526/H526,"0")</f>
        <v>1</v>
      </c>
      <c r="Z527" s="789">
        <f>IFERROR(IF(Z526="",0,Z526),"0")</f>
        <v>6.2700000000000004E-3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3</v>
      </c>
      <c r="Y528" s="789">
        <f>IFERROR(SUM(Y526:Y526),"0")</f>
        <v>3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120</v>
      </c>
      <c r="Y547" s="788">
        <f t="shared" ref="Y547:Y561" si="109">IFERROR(IF(X547="",0,CEILING((X547/$H547),1)*$H547),"")</f>
        <v>121.44000000000001</v>
      </c>
      <c r="Z547" s="36">
        <f t="shared" ref="Z547:Z552" si="110">IFERROR(IF(Y547=0,"",ROUNDUP(Y547/H547,0)*0.01196),"")</f>
        <v>0.27507999999999999</v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128.18181818181816</v>
      </c>
      <c r="BN547" s="64">
        <f t="shared" ref="BN547:BN561" si="112">IFERROR(Y547*I547/H547,"0")</f>
        <v>129.72</v>
      </c>
      <c r="BO547" s="64">
        <f t="shared" ref="BO547:BO561" si="113">IFERROR(1/J547*(X547/H547),"0")</f>
        <v>0.21853146853146854</v>
      </c>
      <c r="BP547" s="64">
        <f t="shared" ref="BP547:BP561" si="114">IFERROR(1/J547*(Y547/H547),"0")</f>
        <v>0.22115384615384617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385</v>
      </c>
      <c r="Y550" s="788">
        <f t="shared" si="109"/>
        <v>385.44</v>
      </c>
      <c r="Z550" s="36">
        <f t="shared" si="110"/>
        <v>0.87307999999999997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411.25</v>
      </c>
      <c r="BN550" s="64">
        <f t="shared" si="112"/>
        <v>411.71999999999991</v>
      </c>
      <c r="BO550" s="64">
        <f t="shared" si="113"/>
        <v>0.70112179487179482</v>
      </c>
      <c r="BP550" s="64">
        <f t="shared" si="114"/>
        <v>0.70192307692307698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123</v>
      </c>
      <c r="Y552" s="788">
        <f t="shared" si="109"/>
        <v>126.72</v>
      </c>
      <c r="Z552" s="36">
        <f t="shared" si="110"/>
        <v>0.28704000000000002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131.38636363636363</v>
      </c>
      <c r="BN552" s="64">
        <f t="shared" si="112"/>
        <v>135.35999999999999</v>
      </c>
      <c r="BO552" s="64">
        <f t="shared" si="113"/>
        <v>0.22399475524475523</v>
      </c>
      <c r="BP552" s="64">
        <f t="shared" si="114"/>
        <v>0.23076923076923078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118.93939393939392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120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1.4351999999999998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628</v>
      </c>
      <c r="Y563" s="789">
        <f>IFERROR(SUM(Y547:Y561),"0")</f>
        <v>633.6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143</v>
      </c>
      <c r="Y574" s="788">
        <f t="shared" si="115"/>
        <v>147.84</v>
      </c>
      <c r="Z574" s="36">
        <f>IFERROR(IF(Y574=0,"",ROUNDUP(Y574/H574,0)*0.01196),"")</f>
        <v>0.33488000000000001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152.75</v>
      </c>
      <c r="BN574" s="64">
        <f t="shared" si="117"/>
        <v>157.91999999999999</v>
      </c>
      <c r="BO574" s="64">
        <f t="shared" si="118"/>
        <v>0.26041666666666669</v>
      </c>
      <c r="BP574" s="64">
        <f t="shared" si="119"/>
        <v>0.26923076923076927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27.083333333333332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28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0.33488000000000001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143</v>
      </c>
      <c r="Y587" s="789">
        <f>IFERROR(SUM(Y573:Y585),"0")</f>
        <v>147.84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3685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3763.14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3880.9832282162279</v>
      </c>
      <c r="Y671" s="789">
        <f>IFERROR(SUM(BN22:BN667),"0")</f>
        <v>3963.6159999999995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7</v>
      </c>
      <c r="Y672" s="38">
        <f>ROUNDUP(SUM(BP22:BP667),0)</f>
        <v>7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4055.9832282162279</v>
      </c>
      <c r="Y673" s="789">
        <f>GrossWeightTotalR+PalletQtyTotalR*25</f>
        <v>4138.616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510.44523439523437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523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7.5152900000000002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46">
        <f>IFERROR(Y106*1,"0")+IFERROR(Y107*1,"0")+IFERROR(Y108*1,"0")+IFERROR(Y112*1,"0")+IFERROR(Y113*1,"0")+IFERROR(Y114*1,"0")+IFERROR(Y115*1,"0")+IFERROR(Y116*1,"0")+IFERROR(Y117*1,"0")</f>
        <v>43.2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90.3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603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400.2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1707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117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18</v>
      </c>
      <c r="Z680" s="46">
        <f>IFERROR(Y514*1,"0")+IFERROR(Y518*1,"0")+IFERROR(Y519*1,"0")+IFERROR(Y520*1,"0")+IFERROR(Y521*1,"0")+IFERROR(Y522*1,"0")+IFERROR(Y526*1,"0")</f>
        <v>3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781.44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2025-01-09T07:53:05Z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