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"/>
    </mc:Choice>
  </mc:AlternateContent>
  <xr:revisionPtr revIDLastSave="0" documentId="13_ncr:1_{8ED7D774-41F1-4C51-A0CE-C1E8C48C79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7" i="1" l="1"/>
  <c r="Q73" i="1"/>
  <c r="Q63" i="1"/>
  <c r="Q55" i="1"/>
  <c r="Q54" i="1"/>
  <c r="Q46" i="1"/>
  <c r="Q43" i="1"/>
  <c r="Q31" i="1"/>
  <c r="Q19" i="1"/>
  <c r="Q16" i="1"/>
  <c r="O7" i="1" l="1"/>
  <c r="V7" i="1" s="1"/>
  <c r="O8" i="1"/>
  <c r="O9" i="1"/>
  <c r="V9" i="1" s="1"/>
  <c r="O10" i="1"/>
  <c r="O11" i="1"/>
  <c r="V11" i="1" s="1"/>
  <c r="O12" i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O29" i="1"/>
  <c r="V29" i="1" s="1"/>
  <c r="O30" i="1"/>
  <c r="O31" i="1"/>
  <c r="V31" i="1" s="1"/>
  <c r="O32" i="1"/>
  <c r="V32" i="1" s="1"/>
  <c r="O33" i="1"/>
  <c r="V33" i="1" s="1"/>
  <c r="O34" i="1"/>
  <c r="U34" i="1" s="1"/>
  <c r="O35" i="1"/>
  <c r="V35" i="1" s="1"/>
  <c r="O36" i="1"/>
  <c r="U36" i="1" s="1"/>
  <c r="O37" i="1"/>
  <c r="V37" i="1" s="1"/>
  <c r="O38" i="1"/>
  <c r="U38" i="1" s="1"/>
  <c r="O39" i="1"/>
  <c r="O40" i="1"/>
  <c r="O41" i="1"/>
  <c r="V41" i="1" s="1"/>
  <c r="O42" i="1"/>
  <c r="V42" i="1" s="1"/>
  <c r="O43" i="1"/>
  <c r="V43" i="1" s="1"/>
  <c r="O44" i="1"/>
  <c r="Q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O57" i="1"/>
  <c r="V57" i="1" s="1"/>
  <c r="O58" i="1"/>
  <c r="U58" i="1" s="1"/>
  <c r="O59" i="1"/>
  <c r="V59" i="1" s="1"/>
  <c r="O60" i="1"/>
  <c r="U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O69" i="1"/>
  <c r="V69" i="1" s="1"/>
  <c r="O70" i="1"/>
  <c r="U70" i="1" s="1"/>
  <c r="O71" i="1"/>
  <c r="V71" i="1" s="1"/>
  <c r="O72" i="1"/>
  <c r="U72" i="1" s="1"/>
  <c r="O73" i="1"/>
  <c r="V73" i="1" s="1"/>
  <c r="O74" i="1"/>
  <c r="V74" i="1" s="1"/>
  <c r="O75" i="1"/>
  <c r="V75" i="1" s="1"/>
  <c r="O76" i="1"/>
  <c r="Q76" i="1" s="1"/>
  <c r="O77" i="1"/>
  <c r="V77" i="1" s="1"/>
  <c r="O6" i="1"/>
  <c r="V6" i="1" s="1"/>
  <c r="V39" i="1" l="1"/>
  <c r="Q39" i="1"/>
  <c r="V30" i="1"/>
  <c r="Q30" i="1"/>
  <c r="Q50" i="1"/>
  <c r="AF50" i="1" s="1"/>
  <c r="Q51" i="1"/>
  <c r="AF51" i="1" s="1"/>
  <c r="V76" i="1"/>
  <c r="V60" i="1"/>
  <c r="V44" i="1"/>
  <c r="Q26" i="1"/>
  <c r="AH26" i="1" s="1"/>
  <c r="AH32" i="1"/>
  <c r="AF66" i="1"/>
  <c r="AH74" i="1"/>
  <c r="V68" i="1"/>
  <c r="V36" i="1"/>
  <c r="AH30" i="1"/>
  <c r="Q42" i="1"/>
  <c r="AH42" i="1" s="1"/>
  <c r="AH64" i="1"/>
  <c r="U69" i="1"/>
  <c r="U59" i="1"/>
  <c r="U41" i="1"/>
  <c r="U33" i="1"/>
  <c r="U17" i="1"/>
  <c r="AF7" i="1"/>
  <c r="AH11" i="1"/>
  <c r="Q15" i="1"/>
  <c r="AH15" i="1" s="1"/>
  <c r="AF19" i="1"/>
  <c r="AF39" i="1"/>
  <c r="AF55" i="1"/>
  <c r="AH57" i="1"/>
  <c r="U71" i="1"/>
  <c r="U61" i="1"/>
  <c r="U49" i="1"/>
  <c r="U35" i="1"/>
  <c r="U29" i="1"/>
  <c r="U13" i="1"/>
  <c r="V72" i="1"/>
  <c r="V56" i="1"/>
  <c r="V40" i="1"/>
  <c r="AF9" i="1"/>
  <c r="AH16" i="1"/>
  <c r="AH23" i="1"/>
  <c r="AH27" i="1"/>
  <c r="AH31" i="1"/>
  <c r="AH37" i="1"/>
  <c r="AH43" i="1"/>
  <c r="Q45" i="1"/>
  <c r="AH45" i="1" s="1"/>
  <c r="Q47" i="1"/>
  <c r="AH47" i="1" s="1"/>
  <c r="AF54" i="1"/>
  <c r="AF63" i="1"/>
  <c r="Q67" i="1"/>
  <c r="AH67" i="1" s="1"/>
  <c r="AH73" i="1"/>
  <c r="AH75" i="1"/>
  <c r="AF77" i="1"/>
  <c r="U28" i="1"/>
  <c r="V28" i="1"/>
  <c r="U20" i="1"/>
  <c r="V20" i="1"/>
  <c r="U12" i="1"/>
  <c r="V12" i="1"/>
  <c r="U10" i="1"/>
  <c r="V10" i="1"/>
  <c r="U8" i="1"/>
  <c r="V8" i="1"/>
  <c r="V70" i="1"/>
  <c r="V58" i="1"/>
  <c r="V38" i="1"/>
  <c r="V34" i="1"/>
  <c r="AH65" i="1"/>
  <c r="AL65" i="1" s="1"/>
  <c r="AF65" i="1"/>
  <c r="R65" i="1"/>
  <c r="U65" i="1" s="1"/>
  <c r="AH77" i="1"/>
  <c r="AL77" i="1" s="1"/>
  <c r="K77" i="1"/>
  <c r="AH76" i="1"/>
  <c r="AL76" i="1" s="1"/>
  <c r="AF76" i="1"/>
  <c r="R76" i="1"/>
  <c r="U76" i="1" s="1"/>
  <c r="K76" i="1"/>
  <c r="K75" i="1"/>
  <c r="K74" i="1"/>
  <c r="K73" i="1"/>
  <c r="K72" i="1"/>
  <c r="K71" i="1"/>
  <c r="K70" i="1"/>
  <c r="K69" i="1"/>
  <c r="AH68" i="1"/>
  <c r="AL68" i="1" s="1"/>
  <c r="AF68" i="1"/>
  <c r="R68" i="1"/>
  <c r="U68" i="1" s="1"/>
  <c r="K68" i="1"/>
  <c r="K67" i="1"/>
  <c r="K66" i="1"/>
  <c r="K65" i="1"/>
  <c r="K64" i="1"/>
  <c r="K63" i="1"/>
  <c r="AH62" i="1"/>
  <c r="AI62" i="1" s="1"/>
  <c r="AF62" i="1"/>
  <c r="R62" i="1"/>
  <c r="U62" i="1" s="1"/>
  <c r="K62" i="1"/>
  <c r="K61" i="1"/>
  <c r="K60" i="1"/>
  <c r="K59" i="1"/>
  <c r="K58" i="1"/>
  <c r="K57" i="1"/>
  <c r="AH56" i="1"/>
  <c r="AL56" i="1" s="1"/>
  <c r="AF56" i="1"/>
  <c r="R56" i="1"/>
  <c r="U56" i="1" s="1"/>
  <c r="K56" i="1"/>
  <c r="K55" i="1"/>
  <c r="K54" i="1"/>
  <c r="AH53" i="1"/>
  <c r="AL53" i="1" s="1"/>
  <c r="AF53" i="1"/>
  <c r="R53" i="1"/>
  <c r="U53" i="1" s="1"/>
  <c r="K53" i="1"/>
  <c r="AH52" i="1"/>
  <c r="AL52" i="1" s="1"/>
  <c r="AF52" i="1"/>
  <c r="R52" i="1"/>
  <c r="U52" i="1" s="1"/>
  <c r="K52" i="1"/>
  <c r="K51" i="1"/>
  <c r="K50" i="1"/>
  <c r="K49" i="1"/>
  <c r="AH48" i="1"/>
  <c r="AI48" i="1" s="1"/>
  <c r="AF48" i="1"/>
  <c r="R48" i="1"/>
  <c r="U48" i="1" s="1"/>
  <c r="K48" i="1"/>
  <c r="K47" i="1"/>
  <c r="AH46" i="1"/>
  <c r="AI46" i="1" s="1"/>
  <c r="AF46" i="1"/>
  <c r="R46" i="1"/>
  <c r="U46" i="1" s="1"/>
  <c r="K46" i="1"/>
  <c r="K45" i="1"/>
  <c r="AH44" i="1"/>
  <c r="AI44" i="1" s="1"/>
  <c r="AF44" i="1"/>
  <c r="R44" i="1"/>
  <c r="U44" i="1" s="1"/>
  <c r="K44" i="1"/>
  <c r="K43" i="1"/>
  <c r="K42" i="1"/>
  <c r="K41" i="1"/>
  <c r="AH40" i="1"/>
  <c r="AL40" i="1" s="1"/>
  <c r="AF40" i="1"/>
  <c r="R40" i="1"/>
  <c r="U40" i="1" s="1"/>
  <c r="K40" i="1"/>
  <c r="K39" i="1"/>
  <c r="K38" i="1"/>
  <c r="AF37" i="1"/>
  <c r="K37" i="1"/>
  <c r="K36" i="1"/>
  <c r="K35" i="1"/>
  <c r="K34" i="1"/>
  <c r="K33" i="1"/>
  <c r="K32" i="1"/>
  <c r="AF31" i="1"/>
  <c r="K31" i="1"/>
  <c r="K30" i="1"/>
  <c r="K29" i="1"/>
  <c r="K28" i="1"/>
  <c r="K27" i="1"/>
  <c r="AF26" i="1"/>
  <c r="K26" i="1"/>
  <c r="AH25" i="1"/>
  <c r="AI25" i="1" s="1"/>
  <c r="AF25" i="1"/>
  <c r="R25" i="1"/>
  <c r="U25" i="1" s="1"/>
  <c r="K25" i="1"/>
  <c r="AH24" i="1"/>
  <c r="AI24" i="1" s="1"/>
  <c r="AF24" i="1"/>
  <c r="R24" i="1"/>
  <c r="U24" i="1" s="1"/>
  <c r="K24" i="1"/>
  <c r="AF23" i="1"/>
  <c r="K23" i="1"/>
  <c r="AH22" i="1"/>
  <c r="AI22" i="1" s="1"/>
  <c r="AF22" i="1"/>
  <c r="R22" i="1"/>
  <c r="U22" i="1" s="1"/>
  <c r="K22" i="1"/>
  <c r="AH21" i="1"/>
  <c r="AI21" i="1" s="1"/>
  <c r="AF21" i="1"/>
  <c r="R21" i="1"/>
  <c r="U21" i="1" s="1"/>
  <c r="K21" i="1"/>
  <c r="K20" i="1"/>
  <c r="AH19" i="1"/>
  <c r="AL19" i="1" s="1"/>
  <c r="K19" i="1"/>
  <c r="AH18" i="1"/>
  <c r="AL18" i="1" s="1"/>
  <c r="AF18" i="1"/>
  <c r="R18" i="1"/>
  <c r="U18" i="1" s="1"/>
  <c r="K18" i="1"/>
  <c r="K17" i="1"/>
  <c r="K16" i="1"/>
  <c r="K15" i="1"/>
  <c r="AH14" i="1"/>
  <c r="AI14" i="1" s="1"/>
  <c r="AF14" i="1"/>
  <c r="R14" i="1"/>
  <c r="U14" i="1" s="1"/>
  <c r="K14" i="1"/>
  <c r="K13" i="1"/>
  <c r="K12" i="1"/>
  <c r="K11" i="1"/>
  <c r="K10" i="1"/>
  <c r="K9" i="1"/>
  <c r="K8" i="1"/>
  <c r="K7" i="1"/>
  <c r="AH6" i="1"/>
  <c r="AI6" i="1" s="1"/>
  <c r="AF6" i="1"/>
  <c r="R6" i="1"/>
  <c r="U6" i="1" s="1"/>
  <c r="K6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F47" i="1" l="1"/>
  <c r="AH51" i="1"/>
  <c r="AL51" i="1" s="1"/>
  <c r="AH54" i="1"/>
  <c r="AL54" i="1" s="1"/>
  <c r="AF11" i="1"/>
  <c r="AF32" i="1"/>
  <c r="AF74" i="1"/>
  <c r="AH7" i="1"/>
  <c r="AI7" i="1" s="1"/>
  <c r="AF73" i="1"/>
  <c r="AF42" i="1"/>
  <c r="AF43" i="1"/>
  <c r="AF57" i="1"/>
  <c r="AF15" i="1"/>
  <c r="AF30" i="1"/>
  <c r="AH39" i="1"/>
  <c r="AF64" i="1"/>
  <c r="AH66" i="1"/>
  <c r="R77" i="1"/>
  <c r="U77" i="1" s="1"/>
  <c r="AL73" i="1"/>
  <c r="R73" i="1"/>
  <c r="U73" i="1" s="1"/>
  <c r="AI15" i="1"/>
  <c r="R15" i="1"/>
  <c r="U15" i="1" s="1"/>
  <c r="AI64" i="1"/>
  <c r="R64" i="1"/>
  <c r="U64" i="1" s="1"/>
  <c r="AI30" i="1"/>
  <c r="R30" i="1"/>
  <c r="U30" i="1" s="1"/>
  <c r="AI26" i="1"/>
  <c r="R26" i="1"/>
  <c r="U26" i="1" s="1"/>
  <c r="Q5" i="1"/>
  <c r="AF16" i="1"/>
  <c r="AF27" i="1"/>
  <c r="AF45" i="1"/>
  <c r="AH50" i="1"/>
  <c r="AI50" i="1" s="1"/>
  <c r="R54" i="1"/>
  <c r="U54" i="1" s="1"/>
  <c r="AH55" i="1"/>
  <c r="AI55" i="1" s="1"/>
  <c r="AH63" i="1"/>
  <c r="AI63" i="1" s="1"/>
  <c r="AI47" i="1"/>
  <c r="R47" i="1"/>
  <c r="U47" i="1" s="1"/>
  <c r="AI43" i="1"/>
  <c r="R43" i="1"/>
  <c r="U43" i="1" s="1"/>
  <c r="AI31" i="1"/>
  <c r="R31" i="1"/>
  <c r="U31" i="1" s="1"/>
  <c r="AL57" i="1"/>
  <c r="R57" i="1"/>
  <c r="U57" i="1" s="1"/>
  <c r="AI42" i="1"/>
  <c r="R42" i="1"/>
  <c r="U42" i="1" s="1"/>
  <c r="AL74" i="1"/>
  <c r="R74" i="1"/>
  <c r="U74" i="1" s="1"/>
  <c r="AI32" i="1"/>
  <c r="R32" i="1"/>
  <c r="U32" i="1" s="1"/>
  <c r="AH9" i="1"/>
  <c r="R19" i="1"/>
  <c r="U19" i="1" s="1"/>
  <c r="R51" i="1"/>
  <c r="U51" i="1" s="1"/>
  <c r="R63" i="1"/>
  <c r="U63" i="1" s="1"/>
  <c r="AF67" i="1"/>
  <c r="AF75" i="1"/>
  <c r="AL75" i="1"/>
  <c r="R75" i="1"/>
  <c r="U75" i="1" s="1"/>
  <c r="AL67" i="1"/>
  <c r="R67" i="1"/>
  <c r="U67" i="1" s="1"/>
  <c r="AI45" i="1"/>
  <c r="R45" i="1"/>
  <c r="U45" i="1" s="1"/>
  <c r="AI37" i="1"/>
  <c r="R37" i="1"/>
  <c r="U37" i="1" s="1"/>
  <c r="AI27" i="1"/>
  <c r="R27" i="1"/>
  <c r="U27" i="1" s="1"/>
  <c r="AI23" i="1"/>
  <c r="R23" i="1"/>
  <c r="U23" i="1" s="1"/>
  <c r="AI16" i="1"/>
  <c r="R16" i="1"/>
  <c r="U16" i="1" s="1"/>
  <c r="AI11" i="1"/>
  <c r="R11" i="1"/>
  <c r="U11" i="1" s="1"/>
  <c r="AI74" i="1"/>
  <c r="AI18" i="1"/>
  <c r="K5" i="1"/>
  <c r="AI52" i="1"/>
  <c r="AI56" i="1"/>
  <c r="AI68" i="1"/>
  <c r="AI76" i="1"/>
  <c r="AI65" i="1"/>
  <c r="AI19" i="1"/>
  <c r="AI40" i="1"/>
  <c r="AI53" i="1"/>
  <c r="AI57" i="1"/>
  <c r="AI67" i="1"/>
  <c r="AI73" i="1"/>
  <c r="AI75" i="1"/>
  <c r="AI77" i="1"/>
  <c r="AL6" i="1"/>
  <c r="AL7" i="1"/>
  <c r="AL11" i="1"/>
  <c r="AL14" i="1"/>
  <c r="AL15" i="1"/>
  <c r="AL16" i="1"/>
  <c r="AL21" i="1"/>
  <c r="AL22" i="1"/>
  <c r="AL23" i="1"/>
  <c r="AL24" i="1"/>
  <c r="AL25" i="1"/>
  <c r="AL26" i="1"/>
  <c r="AL27" i="1"/>
  <c r="AL30" i="1"/>
  <c r="AL31" i="1"/>
  <c r="AL32" i="1"/>
  <c r="AL37" i="1"/>
  <c r="AL42" i="1"/>
  <c r="AL43" i="1"/>
  <c r="AL44" i="1"/>
  <c r="AL45" i="1"/>
  <c r="AL46" i="1"/>
  <c r="AL47" i="1"/>
  <c r="AL48" i="1"/>
  <c r="AL62" i="1"/>
  <c r="AL63" i="1"/>
  <c r="AL64" i="1"/>
  <c r="AI51" i="1" l="1"/>
  <c r="AF5" i="1"/>
  <c r="AI54" i="1"/>
  <c r="R7" i="1"/>
  <c r="U7" i="1" s="1"/>
  <c r="AL66" i="1"/>
  <c r="R66" i="1"/>
  <c r="U66" i="1" s="1"/>
  <c r="AL39" i="1"/>
  <c r="R39" i="1"/>
  <c r="U39" i="1" s="1"/>
  <c r="AI39" i="1"/>
  <c r="AI66" i="1"/>
  <c r="AH5" i="1"/>
  <c r="AL55" i="1"/>
  <c r="R55" i="1"/>
  <c r="U55" i="1" s="1"/>
  <c r="AL50" i="1"/>
  <c r="R50" i="1"/>
  <c r="U50" i="1" s="1"/>
  <c r="AL9" i="1"/>
  <c r="R9" i="1"/>
  <c r="AI9" i="1"/>
  <c r="AI5" i="1" l="1"/>
  <c r="AL5" i="1"/>
  <c r="U9" i="1"/>
  <c r="R5" i="1"/>
</calcChain>
</file>

<file path=xl/sharedStrings.xml><?xml version="1.0" encoding="utf-8"?>
<sst xmlns="http://schemas.openxmlformats.org/spreadsheetml/2006/main" count="327" uniqueCount="137">
  <si>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</si>
  <si>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</si>
  <si>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</si>
  <si>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</si>
  <si>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</si>
  <si>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</si>
  <si>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</si>
  <si>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</si>
  <si>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</si>
  <si>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</si>
  <si>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</si>
  <si>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</si>
  <si>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</si>
  <si>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</si>
  <si>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</si>
  <si>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</si>
  <si>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</si>
  <si>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</si>
  <si>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</si>
  <si>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</si>
  <si>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</si>
  <si>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</si>
  <si>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</si>
  <si>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</si>
  <si>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</si>
  <si>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</si>
  <si>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</si>
  <si>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</si>
  <si>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</si>
  <si>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</si>
  <si>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</si>
  <si>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</si>
  <si>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</si>
  <si>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</si>
  <si>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</si>
  <si>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</si>
  <si>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</si>
  <si>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</si>
  <si>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</si>
  <si>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</si>
  <si>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</si>
  <si>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</si>
  <si>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</si>
  <si>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</si>
  <si>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</si>
  <si>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</si>
  <si>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</si>
  <si>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</si>
  <si>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</si>
  <si>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</si>
  <si>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</si>
  <si>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</si>
  <si>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</si>
  <si>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</si>
  <si>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</si>
  <si>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</si>
  <si>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</si>
  <si>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</si>
  <si>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</si>
  <si>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</si>
  <si>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</si>
  <si>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</si>
  <si>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</si>
  <si>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</si>
  <si>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</si>
  <si>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</si>
  <si>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</si>
  <si>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</si>
  <si>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</si>
  <si>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</si>
  <si>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</si>
  <si>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</si>
  <si>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</si>
  <si>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</si>
  <si>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</si>
  <si>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</si>
  <si>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</si>
  <si>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</si>
  <si>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</si>
  <si>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</si>
  <si>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</si>
  <si>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нужно увеличить продажи / 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</si>
  <si>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</si>
  <si>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</si>
  <si>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</si>
  <si>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</si>
  <si>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</si>
  <si>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</si>
  <si>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</si>
  <si>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</si>
  <si>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</si>
  <si>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</si>
  <si>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</si>
  <si>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</si>
  <si>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</si>
  <si>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</si>
  <si>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</si>
  <si>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вывод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</si>
  <si>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</si>
  <si>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</si>
  <si>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</si>
  <si>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</si>
  <si>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</si>
  <si>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</si>
  <si>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</si>
  <si>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</si>
  <si>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</si>
  <si>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</si>
  <si>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</si>
  <si>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</si>
  <si>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</si>
  <si>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</si>
  <si>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</si>
  <si>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</si>
  <si>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</si>
  <si>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</si>
  <si>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</si>
  <si>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</si>
  <si>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</si>
  <si>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</si>
  <si>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</si>
  <si>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</si>
  <si>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</si>
  <si>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</si>
  <si>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</si>
  <si>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</si>
  <si>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</si>
  <si>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сниженый ОСГ (помощь заводу)</t>
  </si>
  <si>
    <t>вывод / нужно продавать</t>
  </si>
  <si>
    <t>Мини-пицца с ветчиной и сыром ТМ Зареченские продукты. ВЕС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</si>
  <si>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</si>
  <si>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Акция Мера маркет</t>
  </si>
  <si>
    <t>ИТОГО</t>
  </si>
  <si>
    <t>сети / 30,12,24 филиал обнулил</t>
  </si>
  <si>
    <t>новинка / сети</t>
  </si>
  <si>
    <t>06,01,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</si>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</sst>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1" fillId="7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4" sqref="T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85546875" customWidth="1"/>
    <col min="10" max="11" width="7" customWidth="1"/>
    <col min="12" max="13" width="1" customWidth="1"/>
    <col min="14" max="15" width="6.7109375" customWidth="1"/>
    <col min="16" max="18" width="8.5703125" customWidth="1"/>
    <col min="19" max="19" width="7" customWidth="1"/>
    <col min="20" max="20" width="14.28515625" customWidth="1"/>
    <col min="21" max="22" width="5" customWidth="1"/>
    <col min="23" max="30" width="6" customWidth="1"/>
    <col min="31" max="31" width="21.85546875" customWidth="1"/>
    <col min="32" max="32" width="7" customWidth="1"/>
    <col min="33" max="33" width="7" style="9" customWidth="1"/>
    <col min="34" max="34" width="7" style="13" customWidth="1"/>
    <col min="35" max="37" width="7" customWidth="1"/>
    <col min="38" max="38" width="7" style="13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7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8" t="s">
        <v>24</v>
      </c>
      <c r="AH3" s="11" t="s">
        <v>25</v>
      </c>
      <c r="AI3" s="2" t="s">
        <v>26</v>
      </c>
      <c r="AJ3" s="2" t="s">
        <v>27</v>
      </c>
      <c r="AK3" s="2" t="s">
        <v>28</v>
      </c>
      <c r="AL3" s="11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/>
      <c r="AF4" s="1"/>
      <c r="AG4" s="7"/>
      <c r="AH4" s="10" t="s">
        <v>135</v>
      </c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25032.075000000001</v>
      </c>
      <c r="F5" s="4">
        <f>SUM(F6:F498)</f>
        <v>23234.2</v>
      </c>
      <c r="G5" s="7"/>
      <c r="H5" s="1"/>
      <c r="I5" s="1"/>
      <c r="J5" s="4">
        <f t="shared" ref="J5:S5" si="0">SUM(J6:J498)</f>
        <v>26443.600000000002</v>
      </c>
      <c r="K5" s="4">
        <f t="shared" si="0"/>
        <v>-1411.5250000000001</v>
      </c>
      <c r="L5" s="4">
        <f t="shared" si="0"/>
        <v>0</v>
      </c>
      <c r="M5" s="4">
        <f t="shared" si="0"/>
        <v>0</v>
      </c>
      <c r="N5" s="4">
        <f t="shared" si="0"/>
        <v>14074.8</v>
      </c>
      <c r="O5" s="4">
        <f t="shared" si="0"/>
        <v>5006.415</v>
      </c>
      <c r="P5" s="4">
        <v>31863.995000000006</v>
      </c>
      <c r="Q5" s="4">
        <f t="shared" si="0"/>
        <v>17545.994999999999</v>
      </c>
      <c r="R5" s="4">
        <f t="shared" si="0"/>
        <v>17379.599999999999</v>
      </c>
      <c r="S5" s="4">
        <f t="shared" si="0"/>
        <v>9516</v>
      </c>
      <c r="T5" s="1"/>
      <c r="U5" s="1"/>
      <c r="V5" s="1"/>
      <c r="W5" s="4">
        <f t="shared" ref="W5:AD5" si="1">SUM(W6:W498)</f>
        <v>3214.8029999999994</v>
      </c>
      <c r="X5" s="4">
        <f t="shared" si="1"/>
        <v>3412.8599999999997</v>
      </c>
      <c r="Y5" s="4">
        <f t="shared" si="1"/>
        <v>3270.9599999999996</v>
      </c>
      <c r="Z5" s="4">
        <f t="shared" si="1"/>
        <v>3307.38</v>
      </c>
      <c r="AA5" s="4">
        <f t="shared" si="1"/>
        <v>3446.96</v>
      </c>
      <c r="AB5" s="4">
        <f t="shared" si="1"/>
        <v>3154.2600000000007</v>
      </c>
      <c r="AC5" s="4">
        <f t="shared" si="1"/>
        <v>4327.0000000000018</v>
      </c>
      <c r="AD5" s="4">
        <f t="shared" si="1"/>
        <v>2968.2999999999993</v>
      </c>
      <c r="AE5" s="1"/>
      <c r="AF5" s="4">
        <f>SUM(AF6:AF498)</f>
        <v>6886.9950000000008</v>
      </c>
      <c r="AG5" s="7"/>
      <c r="AH5" s="12">
        <f>SUM(AH6:AH498)</f>
        <v>1712</v>
      </c>
      <c r="AI5" s="4">
        <f>SUM(AI6:AI498)</f>
        <v>6941.0400000000009</v>
      </c>
      <c r="AJ5" s="1"/>
      <c r="AK5" s="1"/>
      <c r="AL5" s="12">
        <f>SUM(AL6:AL498)</f>
        <v>20.475091575091579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60</v>
      </c>
      <c r="D6" s="1"/>
      <c r="E6" s="1">
        <v>30</v>
      </c>
      <c r="F6" s="1">
        <v>30</v>
      </c>
      <c r="G6" s="7">
        <v>1</v>
      </c>
      <c r="H6" s="1">
        <v>90</v>
      </c>
      <c r="I6" s="1" t="s">
        <v>41</v>
      </c>
      <c r="J6" s="1">
        <v>35</v>
      </c>
      <c r="K6" s="1">
        <f t="shared" ref="K6:K36" si="2">E6-J6</f>
        <v>-5</v>
      </c>
      <c r="L6" s="1"/>
      <c r="M6" s="1"/>
      <c r="N6" s="1">
        <v>60</v>
      </c>
      <c r="O6" s="1">
        <f>E6/5</f>
        <v>6</v>
      </c>
      <c r="P6" s="5"/>
      <c r="Q6" s="5"/>
      <c r="R6" s="5">
        <f>AG6*AH6</f>
        <v>0</v>
      </c>
      <c r="S6" s="5"/>
      <c r="T6" s="1"/>
      <c r="U6" s="1">
        <f>(F6+N6+R6)/O6</f>
        <v>15</v>
      </c>
      <c r="V6" s="1">
        <f>(F6+N6)/O6</f>
        <v>15</v>
      </c>
      <c r="W6" s="1">
        <v>5</v>
      </c>
      <c r="X6" s="1">
        <v>1</v>
      </c>
      <c r="Y6" s="1">
        <v>6</v>
      </c>
      <c r="Z6" s="1">
        <v>4</v>
      </c>
      <c r="AA6" s="1">
        <v>1</v>
      </c>
      <c r="AB6" s="1">
        <v>7</v>
      </c>
      <c r="AC6" s="1">
        <v>10</v>
      </c>
      <c r="AD6" s="1">
        <v>7</v>
      </c>
      <c r="AE6" s="24" t="s">
        <v>42</v>
      </c>
      <c r="AF6" s="1">
        <f>G6*Q6</f>
        <v>0</v>
      </c>
      <c r="AG6" s="7">
        <v>5</v>
      </c>
      <c r="AH6" s="10">
        <f>MROUND(Q6, AG6*AJ6)/AG6</f>
        <v>0</v>
      </c>
      <c r="AI6" s="1">
        <f>AH6*AG6*G6</f>
        <v>0</v>
      </c>
      <c r="AJ6" s="1">
        <v>12</v>
      </c>
      <c r="AK6" s="1">
        <v>144</v>
      </c>
      <c r="AL6" s="10">
        <f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43</v>
      </c>
      <c r="B7" s="1" t="s">
        <v>44</v>
      </c>
      <c r="C7" s="1">
        <v>985</v>
      </c>
      <c r="D7" s="1">
        <v>168</v>
      </c>
      <c r="E7" s="1">
        <v>845</v>
      </c>
      <c r="F7" s="1">
        <v>305</v>
      </c>
      <c r="G7" s="7">
        <v>0.3</v>
      </c>
      <c r="H7" s="1">
        <v>180</v>
      </c>
      <c r="I7" s="1" t="s">
        <v>41</v>
      </c>
      <c r="J7" s="1">
        <v>830</v>
      </c>
      <c r="K7" s="1">
        <f t="shared" si="2"/>
        <v>15</v>
      </c>
      <c r="L7" s="1"/>
      <c r="M7" s="1"/>
      <c r="N7" s="1">
        <v>168</v>
      </c>
      <c r="O7" s="1">
        <f t="shared" ref="O7:O70" si="3">E7/5</f>
        <v>169</v>
      </c>
      <c r="P7" s="5">
        <v>1724</v>
      </c>
      <c r="Q7" s="5">
        <v>700</v>
      </c>
      <c r="R7" s="5">
        <f>AG7*AH7</f>
        <v>672</v>
      </c>
      <c r="S7" s="32">
        <v>500</v>
      </c>
      <c r="T7" s="1"/>
      <c r="U7" s="1">
        <f t="shared" ref="U7:U70" si="4">(F7+N7+R7)/O7</f>
        <v>6.775147928994083</v>
      </c>
      <c r="V7" s="1">
        <f t="shared" ref="V7:V70" si="5">(F7+N7)/O7</f>
        <v>2.7988165680473371</v>
      </c>
      <c r="W7" s="1">
        <v>73.599999999999994</v>
      </c>
      <c r="X7" s="1">
        <v>93.2</v>
      </c>
      <c r="Y7" s="1">
        <v>96.8</v>
      </c>
      <c r="Z7" s="1">
        <v>89.4</v>
      </c>
      <c r="AA7" s="1">
        <v>65</v>
      </c>
      <c r="AB7" s="1">
        <v>87.2</v>
      </c>
      <c r="AC7" s="1">
        <v>66.2</v>
      </c>
      <c r="AD7" s="1">
        <v>72.400000000000006</v>
      </c>
      <c r="AE7" s="1"/>
      <c r="AF7" s="1">
        <f>G7*Q7</f>
        <v>210</v>
      </c>
      <c r="AG7" s="7">
        <v>12</v>
      </c>
      <c r="AH7" s="10">
        <f>MROUND(Q7, AG7*AJ7)/AG7</f>
        <v>56</v>
      </c>
      <c r="AI7" s="1">
        <f>AH7*AG7*G7</f>
        <v>201.6</v>
      </c>
      <c r="AJ7" s="1">
        <v>14</v>
      </c>
      <c r="AK7" s="1">
        <v>70</v>
      </c>
      <c r="AL7" s="10">
        <f>AH7/AK7</f>
        <v>0.8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7" t="s">
        <v>45</v>
      </c>
      <c r="B8" s="27" t="s">
        <v>44</v>
      </c>
      <c r="C8" s="27"/>
      <c r="D8" s="27"/>
      <c r="E8" s="27"/>
      <c r="F8" s="27"/>
      <c r="G8" s="28">
        <v>0</v>
      </c>
      <c r="H8" s="27">
        <v>180</v>
      </c>
      <c r="I8" s="27" t="s">
        <v>41</v>
      </c>
      <c r="J8" s="27"/>
      <c r="K8" s="27">
        <f t="shared" si="2"/>
        <v>0</v>
      </c>
      <c r="L8" s="27"/>
      <c r="M8" s="27"/>
      <c r="N8" s="27"/>
      <c r="O8" s="27">
        <f t="shared" si="3"/>
        <v>0</v>
      </c>
      <c r="P8" s="29"/>
      <c r="Q8" s="29"/>
      <c r="R8" s="29"/>
      <c r="S8" s="29"/>
      <c r="T8" s="27"/>
      <c r="U8" s="27" t="e">
        <f t="shared" si="4"/>
        <v>#DIV/0!</v>
      </c>
      <c r="V8" s="27" t="e">
        <f t="shared" si="5"/>
        <v>#DIV/0!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 t="s">
        <v>46</v>
      </c>
      <c r="AF8" s="27"/>
      <c r="AG8" s="28">
        <v>12</v>
      </c>
      <c r="AH8" s="30"/>
      <c r="AI8" s="27"/>
      <c r="AJ8" s="27">
        <v>14</v>
      </c>
      <c r="AK8" s="27">
        <v>70</v>
      </c>
      <c r="AL8" s="30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47</v>
      </c>
      <c r="B9" s="1" t="s">
        <v>44</v>
      </c>
      <c r="C9" s="1">
        <v>2078</v>
      </c>
      <c r="D9" s="1">
        <v>175</v>
      </c>
      <c r="E9" s="1">
        <v>1403</v>
      </c>
      <c r="F9" s="1">
        <v>850</v>
      </c>
      <c r="G9" s="7">
        <v>0.3</v>
      </c>
      <c r="H9" s="1">
        <v>180</v>
      </c>
      <c r="I9" s="1" t="s">
        <v>41</v>
      </c>
      <c r="J9" s="1">
        <v>1420</v>
      </c>
      <c r="K9" s="1">
        <f t="shared" si="2"/>
        <v>-17</v>
      </c>
      <c r="L9" s="1"/>
      <c r="M9" s="1"/>
      <c r="N9" s="1">
        <v>504</v>
      </c>
      <c r="O9" s="1">
        <f t="shared" si="3"/>
        <v>280.60000000000002</v>
      </c>
      <c r="P9" s="5">
        <v>2293.8000000000002</v>
      </c>
      <c r="Q9" s="5">
        <v>900</v>
      </c>
      <c r="R9" s="5">
        <f>AG9*AH9</f>
        <v>840</v>
      </c>
      <c r="S9" s="32">
        <v>700</v>
      </c>
      <c r="T9" s="1"/>
      <c r="U9" s="1">
        <f t="shared" si="4"/>
        <v>7.8189593727726292</v>
      </c>
      <c r="V9" s="1">
        <f t="shared" si="5"/>
        <v>4.8253741981468279</v>
      </c>
      <c r="W9" s="1">
        <v>149.80000000000001</v>
      </c>
      <c r="X9" s="1">
        <v>177</v>
      </c>
      <c r="Y9" s="1">
        <v>189.4</v>
      </c>
      <c r="Z9" s="1">
        <v>158.6</v>
      </c>
      <c r="AA9" s="1">
        <v>250.2</v>
      </c>
      <c r="AB9" s="1">
        <v>192.2</v>
      </c>
      <c r="AC9" s="1">
        <v>263</v>
      </c>
      <c r="AD9" s="1">
        <v>189.2</v>
      </c>
      <c r="AE9" s="1" t="s">
        <v>48</v>
      </c>
      <c r="AF9" s="1">
        <f>G9*Q9</f>
        <v>270</v>
      </c>
      <c r="AG9" s="7">
        <v>12</v>
      </c>
      <c r="AH9" s="10">
        <f>MROUND(Q9, AG9*AJ9)/AG9</f>
        <v>70</v>
      </c>
      <c r="AI9" s="1">
        <f>AH9*AG9*G9</f>
        <v>252</v>
      </c>
      <c r="AJ9" s="1">
        <v>14</v>
      </c>
      <c r="AK9" s="1">
        <v>70</v>
      </c>
      <c r="AL9" s="10">
        <f>AH9/AK9</f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7" t="s">
        <v>49</v>
      </c>
      <c r="B10" s="27" t="s">
        <v>44</v>
      </c>
      <c r="C10" s="27"/>
      <c r="D10" s="27"/>
      <c r="E10" s="27"/>
      <c r="F10" s="27"/>
      <c r="G10" s="28">
        <v>0</v>
      </c>
      <c r="H10" s="27">
        <v>180</v>
      </c>
      <c r="I10" s="27" t="s">
        <v>41</v>
      </c>
      <c r="J10" s="27"/>
      <c r="K10" s="27">
        <f t="shared" si="2"/>
        <v>0</v>
      </c>
      <c r="L10" s="27"/>
      <c r="M10" s="27"/>
      <c r="N10" s="27"/>
      <c r="O10" s="27">
        <f t="shared" si="3"/>
        <v>0</v>
      </c>
      <c r="P10" s="29"/>
      <c r="Q10" s="29"/>
      <c r="R10" s="29"/>
      <c r="S10" s="29"/>
      <c r="T10" s="27"/>
      <c r="U10" s="27" t="e">
        <f t="shared" si="4"/>
        <v>#DIV/0!</v>
      </c>
      <c r="V10" s="27" t="e">
        <f t="shared" si="5"/>
        <v>#DIV/0!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 t="s">
        <v>46</v>
      </c>
      <c r="AF10" s="27"/>
      <c r="AG10" s="28">
        <v>12</v>
      </c>
      <c r="AH10" s="30"/>
      <c r="AI10" s="27"/>
      <c r="AJ10" s="27">
        <v>14</v>
      </c>
      <c r="AK10" s="27">
        <v>70</v>
      </c>
      <c r="AL10" s="3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50</v>
      </c>
      <c r="B11" s="1" t="s">
        <v>44</v>
      </c>
      <c r="C11" s="1">
        <v>2525</v>
      </c>
      <c r="D11" s="1">
        <v>1008</v>
      </c>
      <c r="E11" s="1">
        <v>1769</v>
      </c>
      <c r="F11" s="1">
        <v>1764</v>
      </c>
      <c r="G11" s="7">
        <v>0.3</v>
      </c>
      <c r="H11" s="1">
        <v>180</v>
      </c>
      <c r="I11" s="1" t="s">
        <v>41</v>
      </c>
      <c r="J11" s="1">
        <v>1748</v>
      </c>
      <c r="K11" s="1">
        <f t="shared" si="2"/>
        <v>21</v>
      </c>
      <c r="L11" s="1"/>
      <c r="M11" s="1"/>
      <c r="N11" s="1">
        <v>168</v>
      </c>
      <c r="O11" s="1">
        <f t="shared" si="3"/>
        <v>353.8</v>
      </c>
      <c r="P11" s="5">
        <v>2667.4000000000005</v>
      </c>
      <c r="Q11" s="5">
        <v>900</v>
      </c>
      <c r="R11" s="5">
        <f>AG11*AH11</f>
        <v>840</v>
      </c>
      <c r="S11" s="32">
        <v>0</v>
      </c>
      <c r="T11" s="1"/>
      <c r="U11" s="1">
        <f t="shared" si="4"/>
        <v>7.8349349915206332</v>
      </c>
      <c r="V11" s="1">
        <f t="shared" si="5"/>
        <v>5.4607122668174108</v>
      </c>
      <c r="W11" s="1">
        <v>191</v>
      </c>
      <c r="X11" s="1">
        <v>264</v>
      </c>
      <c r="Y11" s="1">
        <v>249.2</v>
      </c>
      <c r="Z11" s="1">
        <v>259</v>
      </c>
      <c r="AA11" s="1">
        <v>260.8</v>
      </c>
      <c r="AB11" s="1">
        <v>244.4</v>
      </c>
      <c r="AC11" s="1">
        <v>301</v>
      </c>
      <c r="AD11" s="1">
        <v>216.6</v>
      </c>
      <c r="AE11" s="1" t="s">
        <v>48</v>
      </c>
      <c r="AF11" s="1">
        <f>G11*Q11</f>
        <v>270</v>
      </c>
      <c r="AG11" s="7">
        <v>12</v>
      </c>
      <c r="AH11" s="10">
        <f>MROUND(Q11, AG11*AJ11)/AG11</f>
        <v>70</v>
      </c>
      <c r="AI11" s="1">
        <f>AH11*AG11*G11</f>
        <v>252</v>
      </c>
      <c r="AJ11" s="1">
        <v>14</v>
      </c>
      <c r="AK11" s="1">
        <v>70</v>
      </c>
      <c r="AL11" s="10">
        <f>AH11/AK11</f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7" t="s">
        <v>51</v>
      </c>
      <c r="B12" s="27" t="s">
        <v>44</v>
      </c>
      <c r="C12" s="27"/>
      <c r="D12" s="27"/>
      <c r="E12" s="27"/>
      <c r="F12" s="27"/>
      <c r="G12" s="28">
        <v>0</v>
      </c>
      <c r="H12" s="27">
        <v>180</v>
      </c>
      <c r="I12" s="27" t="s">
        <v>41</v>
      </c>
      <c r="J12" s="27"/>
      <c r="K12" s="27">
        <f t="shared" si="2"/>
        <v>0</v>
      </c>
      <c r="L12" s="27"/>
      <c r="M12" s="27"/>
      <c r="N12" s="27"/>
      <c r="O12" s="27">
        <f t="shared" si="3"/>
        <v>0</v>
      </c>
      <c r="P12" s="29"/>
      <c r="Q12" s="29"/>
      <c r="R12" s="29"/>
      <c r="S12" s="29"/>
      <c r="T12" s="27"/>
      <c r="U12" s="27" t="e">
        <f t="shared" si="4"/>
        <v>#DIV/0!</v>
      </c>
      <c r="V12" s="27" t="e">
        <f t="shared" si="5"/>
        <v>#DIV/0!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 t="s">
        <v>46</v>
      </c>
      <c r="AF12" s="27"/>
      <c r="AG12" s="28">
        <v>24</v>
      </c>
      <c r="AH12" s="30"/>
      <c r="AI12" s="27"/>
      <c r="AJ12" s="27">
        <v>14</v>
      </c>
      <c r="AK12" s="27">
        <v>126</v>
      </c>
      <c r="AL12" s="30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7" t="s">
        <v>52</v>
      </c>
      <c r="B13" s="27" t="s">
        <v>44</v>
      </c>
      <c r="C13" s="27"/>
      <c r="D13" s="27"/>
      <c r="E13" s="27"/>
      <c r="F13" s="27"/>
      <c r="G13" s="28">
        <v>0</v>
      </c>
      <c r="H13" s="27">
        <v>180</v>
      </c>
      <c r="I13" s="27" t="s">
        <v>41</v>
      </c>
      <c r="J13" s="27"/>
      <c r="K13" s="27">
        <f t="shared" si="2"/>
        <v>0</v>
      </c>
      <c r="L13" s="27"/>
      <c r="M13" s="27"/>
      <c r="N13" s="27"/>
      <c r="O13" s="27">
        <f t="shared" si="3"/>
        <v>0</v>
      </c>
      <c r="P13" s="29"/>
      <c r="Q13" s="29"/>
      <c r="R13" s="29"/>
      <c r="S13" s="29"/>
      <c r="T13" s="27"/>
      <c r="U13" s="27" t="e">
        <f t="shared" si="4"/>
        <v>#DIV/0!</v>
      </c>
      <c r="V13" s="27" t="e">
        <f t="shared" si="5"/>
        <v>#DIV/0!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 t="s">
        <v>46</v>
      </c>
      <c r="AF13" s="27"/>
      <c r="AG13" s="28">
        <v>10</v>
      </c>
      <c r="AH13" s="30"/>
      <c r="AI13" s="27"/>
      <c r="AJ13" s="27">
        <v>14</v>
      </c>
      <c r="AK13" s="27">
        <v>70</v>
      </c>
      <c r="AL13" s="30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44</v>
      </c>
      <c r="C14" s="1">
        <v>215</v>
      </c>
      <c r="D14" s="1"/>
      <c r="E14" s="1">
        <v>42</v>
      </c>
      <c r="F14" s="1">
        <v>173</v>
      </c>
      <c r="G14" s="7">
        <v>0.2</v>
      </c>
      <c r="H14" s="1">
        <v>180</v>
      </c>
      <c r="I14" s="1" t="s">
        <v>41</v>
      </c>
      <c r="J14" s="1">
        <v>43</v>
      </c>
      <c r="K14" s="1">
        <f t="shared" si="2"/>
        <v>-1</v>
      </c>
      <c r="L14" s="1"/>
      <c r="M14" s="1"/>
      <c r="N14" s="1">
        <v>0</v>
      </c>
      <c r="O14" s="1">
        <f t="shared" si="3"/>
        <v>8.4</v>
      </c>
      <c r="P14" s="5"/>
      <c r="Q14" s="5"/>
      <c r="R14" s="5">
        <f>AG14*AH14</f>
        <v>0</v>
      </c>
      <c r="S14" s="5"/>
      <c r="T14" s="1"/>
      <c r="U14" s="1">
        <f t="shared" si="4"/>
        <v>20.595238095238095</v>
      </c>
      <c r="V14" s="1">
        <f t="shared" si="5"/>
        <v>20.595238095238095</v>
      </c>
      <c r="W14" s="1">
        <v>2.8</v>
      </c>
      <c r="X14" s="1">
        <v>1.8</v>
      </c>
      <c r="Y14" s="1">
        <v>3.8</v>
      </c>
      <c r="Z14" s="1">
        <v>8.6</v>
      </c>
      <c r="AA14" s="1">
        <v>9.4</v>
      </c>
      <c r="AB14" s="1">
        <v>0</v>
      </c>
      <c r="AC14" s="1">
        <v>0</v>
      </c>
      <c r="AD14" s="1">
        <v>0</v>
      </c>
      <c r="AE14" s="26" t="s">
        <v>130</v>
      </c>
      <c r="AF14" s="1">
        <f>G14*Q14</f>
        <v>0</v>
      </c>
      <c r="AG14" s="7">
        <v>12</v>
      </c>
      <c r="AH14" s="10">
        <f>MROUND(Q14, AG14*AJ14)/AG14</f>
        <v>0</v>
      </c>
      <c r="AI14" s="1">
        <f>AH14*AG14*G14</f>
        <v>0</v>
      </c>
      <c r="AJ14" s="1">
        <v>14</v>
      </c>
      <c r="AK14" s="1">
        <v>70</v>
      </c>
      <c r="AL14" s="10">
        <f>AH14/AK14</f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44</v>
      </c>
      <c r="C15" s="1">
        <v>251</v>
      </c>
      <c r="D15" s="1"/>
      <c r="E15" s="1">
        <v>127</v>
      </c>
      <c r="F15" s="1">
        <v>124</v>
      </c>
      <c r="G15" s="7">
        <v>0.2</v>
      </c>
      <c r="H15" s="1">
        <v>180</v>
      </c>
      <c r="I15" s="1" t="s">
        <v>41</v>
      </c>
      <c r="J15" s="1">
        <v>126</v>
      </c>
      <c r="K15" s="1">
        <f t="shared" si="2"/>
        <v>1</v>
      </c>
      <c r="L15" s="1"/>
      <c r="M15" s="1"/>
      <c r="N15" s="1">
        <v>0</v>
      </c>
      <c r="O15" s="1">
        <f t="shared" si="3"/>
        <v>25.4</v>
      </c>
      <c r="P15" s="5">
        <v>206.2</v>
      </c>
      <c r="Q15" s="5">
        <f t="shared" ref="Q15" si="6">13*O15-N15-F15</f>
        <v>206.2</v>
      </c>
      <c r="R15" s="5">
        <f>AG15*AH15</f>
        <v>168</v>
      </c>
      <c r="S15" s="33"/>
      <c r="T15" s="1"/>
      <c r="U15" s="1">
        <f t="shared" si="4"/>
        <v>11.496062992125985</v>
      </c>
      <c r="V15" s="1">
        <f t="shared" si="5"/>
        <v>4.8818897637795278</v>
      </c>
      <c r="W15" s="1">
        <v>11.8</v>
      </c>
      <c r="X15" s="1">
        <v>16.600000000000001</v>
      </c>
      <c r="Y15" s="1">
        <v>18.399999999999999</v>
      </c>
      <c r="Z15" s="1">
        <v>14.2</v>
      </c>
      <c r="AA15" s="1">
        <v>5.6</v>
      </c>
      <c r="AB15" s="1">
        <v>28</v>
      </c>
      <c r="AC15" s="1">
        <v>0</v>
      </c>
      <c r="AD15" s="1"/>
      <c r="AE15" s="1" t="s">
        <v>55</v>
      </c>
      <c r="AF15" s="1">
        <f>G15*Q15</f>
        <v>41.24</v>
      </c>
      <c r="AG15" s="7">
        <v>12</v>
      </c>
      <c r="AH15" s="10">
        <f>MROUND(Q15, AG15*AJ15)/AG15</f>
        <v>14</v>
      </c>
      <c r="AI15" s="1">
        <f>AH15*AG15*G15</f>
        <v>33.6</v>
      </c>
      <c r="AJ15" s="1">
        <v>14</v>
      </c>
      <c r="AK15" s="1">
        <v>70</v>
      </c>
      <c r="AL15" s="10">
        <f>AH15/AK15</f>
        <v>0.2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44</v>
      </c>
      <c r="C16" s="1">
        <v>65</v>
      </c>
      <c r="D16" s="1"/>
      <c r="E16" s="1">
        <v>42</v>
      </c>
      <c r="F16" s="1">
        <v>23</v>
      </c>
      <c r="G16" s="7">
        <v>0.2</v>
      </c>
      <c r="H16" s="1">
        <v>180</v>
      </c>
      <c r="I16" s="1" t="s">
        <v>41</v>
      </c>
      <c r="J16" s="1">
        <v>42</v>
      </c>
      <c r="K16" s="1">
        <f t="shared" si="2"/>
        <v>0</v>
      </c>
      <c r="L16" s="1"/>
      <c r="M16" s="1"/>
      <c r="N16" s="1">
        <v>0</v>
      </c>
      <c r="O16" s="1">
        <f t="shared" si="3"/>
        <v>8.4</v>
      </c>
      <c r="P16" s="5">
        <v>86.2</v>
      </c>
      <c r="Q16" s="5">
        <f>S16</f>
        <v>24</v>
      </c>
      <c r="R16" s="5">
        <f>AG16*AH16</f>
        <v>0</v>
      </c>
      <c r="S16" s="32">
        <v>24</v>
      </c>
      <c r="T16" s="1"/>
      <c r="U16" s="1">
        <f t="shared" si="4"/>
        <v>2.7380952380952381</v>
      </c>
      <c r="V16" s="1">
        <f t="shared" si="5"/>
        <v>2.7380952380952381</v>
      </c>
      <c r="W16" s="1">
        <v>3.2</v>
      </c>
      <c r="X16" s="1">
        <v>1.8</v>
      </c>
      <c r="Y16" s="1">
        <v>2.6</v>
      </c>
      <c r="Z16" s="1">
        <v>8</v>
      </c>
      <c r="AA16" s="1">
        <v>7.8</v>
      </c>
      <c r="AB16" s="1">
        <v>0</v>
      </c>
      <c r="AC16" s="1">
        <v>0</v>
      </c>
      <c r="AD16" s="1">
        <v>0</v>
      </c>
      <c r="AE16" s="14" t="s">
        <v>55</v>
      </c>
      <c r="AF16" s="1">
        <f>G16*Q16</f>
        <v>4.8000000000000007</v>
      </c>
      <c r="AG16" s="7">
        <v>12</v>
      </c>
      <c r="AH16" s="10">
        <f>MROUND(Q16, AG16*AJ16)/AG16</f>
        <v>0</v>
      </c>
      <c r="AI16" s="1">
        <f>AH16*AG16*G16</f>
        <v>0</v>
      </c>
      <c r="AJ16" s="1">
        <v>14</v>
      </c>
      <c r="AK16" s="1">
        <v>70</v>
      </c>
      <c r="AL16" s="10">
        <f>AH16/AK16</f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9" t="s">
        <v>57</v>
      </c>
      <c r="B17" s="19" t="s">
        <v>40</v>
      </c>
      <c r="C17" s="19">
        <v>37</v>
      </c>
      <c r="D17" s="19"/>
      <c r="E17" s="19"/>
      <c r="F17" s="19">
        <v>37</v>
      </c>
      <c r="G17" s="20">
        <v>0</v>
      </c>
      <c r="H17" s="19">
        <v>180</v>
      </c>
      <c r="I17" s="19" t="s">
        <v>58</v>
      </c>
      <c r="J17" s="19"/>
      <c r="K17" s="19">
        <f t="shared" si="2"/>
        <v>0</v>
      </c>
      <c r="L17" s="19"/>
      <c r="M17" s="19"/>
      <c r="N17" s="19"/>
      <c r="O17" s="19">
        <f t="shared" si="3"/>
        <v>0</v>
      </c>
      <c r="P17" s="21"/>
      <c r="Q17" s="21"/>
      <c r="R17" s="21"/>
      <c r="S17" s="21"/>
      <c r="T17" s="19"/>
      <c r="U17" s="19" t="e">
        <f t="shared" si="4"/>
        <v>#DIV/0!</v>
      </c>
      <c r="V17" s="19" t="e">
        <f t="shared" si="5"/>
        <v>#DIV/0!</v>
      </c>
      <c r="W17" s="19">
        <v>1.48</v>
      </c>
      <c r="X17" s="19">
        <v>0</v>
      </c>
      <c r="Y17" s="19">
        <v>0</v>
      </c>
      <c r="Z17" s="19">
        <v>2.2200000000000002</v>
      </c>
      <c r="AA17" s="19">
        <v>0</v>
      </c>
      <c r="AB17" s="19">
        <v>2.2200000000000002</v>
      </c>
      <c r="AC17" s="19">
        <v>0</v>
      </c>
      <c r="AD17" s="19">
        <v>0</v>
      </c>
      <c r="AE17" s="25" t="s">
        <v>59</v>
      </c>
      <c r="AF17" s="19"/>
      <c r="AG17" s="20"/>
      <c r="AH17" s="22"/>
      <c r="AI17" s="19"/>
      <c r="AJ17" s="19"/>
      <c r="AK17" s="19"/>
      <c r="AL17" s="22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7" t="s">
        <v>60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18">
        <v>300</v>
      </c>
      <c r="Q18" s="18">
        <v>300</v>
      </c>
      <c r="R18" s="5">
        <f>AG18*AH18</f>
        <v>300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6" t="s">
        <v>136</v>
      </c>
      <c r="AF18" s="1">
        <f>G18*Q18</f>
        <v>21.000000000000004</v>
      </c>
      <c r="AG18" s="7">
        <v>30</v>
      </c>
      <c r="AH18" s="10">
        <f>MROUND(Q18, AG18*AJ18)/AG18</f>
        <v>10</v>
      </c>
      <c r="AI18" s="1">
        <f>AH18*AG18*G18</f>
        <v>21.000000000000004</v>
      </c>
      <c r="AJ18" s="1">
        <v>10</v>
      </c>
      <c r="AK18" s="1">
        <v>130</v>
      </c>
      <c r="AL18" s="10">
        <f>AH18/AK18</f>
        <v>7.6923076923076927E-2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61</v>
      </c>
      <c r="B19" s="1" t="s">
        <v>44</v>
      </c>
      <c r="C19" s="1">
        <v>1475</v>
      </c>
      <c r="D19" s="1"/>
      <c r="E19" s="1">
        <v>448</v>
      </c>
      <c r="F19" s="1">
        <v>980</v>
      </c>
      <c r="G19" s="7">
        <v>0.25</v>
      </c>
      <c r="H19" s="1">
        <v>180</v>
      </c>
      <c r="I19" s="1" t="s">
        <v>41</v>
      </c>
      <c r="J19" s="1">
        <v>452</v>
      </c>
      <c r="K19" s="1">
        <f t="shared" si="2"/>
        <v>-4</v>
      </c>
      <c r="L19" s="1"/>
      <c r="M19" s="1"/>
      <c r="N19" s="1">
        <v>168</v>
      </c>
      <c r="O19" s="1">
        <f t="shared" si="3"/>
        <v>89.6</v>
      </c>
      <c r="P19" s="5"/>
      <c r="Q19" s="5">
        <f>S19</f>
        <v>700</v>
      </c>
      <c r="R19" s="5">
        <f>AG19*AH19</f>
        <v>672</v>
      </c>
      <c r="S19" s="32">
        <v>700</v>
      </c>
      <c r="T19" s="24" t="s">
        <v>131</v>
      </c>
      <c r="U19" s="1">
        <f t="shared" si="4"/>
        <v>20.3125</v>
      </c>
      <c r="V19" s="1">
        <f t="shared" si="5"/>
        <v>12.8125</v>
      </c>
      <c r="W19" s="1">
        <v>81.2</v>
      </c>
      <c r="X19" s="1">
        <v>89.6</v>
      </c>
      <c r="Y19" s="1">
        <v>72.2</v>
      </c>
      <c r="Z19" s="1">
        <v>53.4</v>
      </c>
      <c r="AA19" s="1">
        <v>148.4</v>
      </c>
      <c r="AB19" s="1">
        <v>58.4</v>
      </c>
      <c r="AC19" s="1">
        <v>170</v>
      </c>
      <c r="AD19" s="1">
        <v>80.400000000000006</v>
      </c>
      <c r="AE19" s="1" t="s">
        <v>48</v>
      </c>
      <c r="AF19" s="1">
        <f>G19*Q19</f>
        <v>175</v>
      </c>
      <c r="AG19" s="7">
        <v>12</v>
      </c>
      <c r="AH19" s="10">
        <f>MROUND(Q19, AG19*AJ19)/AG19</f>
        <v>56</v>
      </c>
      <c r="AI19" s="1">
        <f>AH19*AG19*G19</f>
        <v>168</v>
      </c>
      <c r="AJ19" s="1">
        <v>14</v>
      </c>
      <c r="AK19" s="1">
        <v>70</v>
      </c>
      <c r="AL19" s="10">
        <f>AH19/AK19</f>
        <v>0.8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7" t="s">
        <v>62</v>
      </c>
      <c r="B20" s="27" t="s">
        <v>44</v>
      </c>
      <c r="C20" s="27"/>
      <c r="D20" s="27"/>
      <c r="E20" s="27"/>
      <c r="F20" s="27"/>
      <c r="G20" s="28">
        <v>0</v>
      </c>
      <c r="H20" s="27">
        <v>180</v>
      </c>
      <c r="I20" s="27" t="s">
        <v>41</v>
      </c>
      <c r="J20" s="27"/>
      <c r="K20" s="27">
        <f t="shared" si="2"/>
        <v>0</v>
      </c>
      <c r="L20" s="27"/>
      <c r="M20" s="27"/>
      <c r="N20" s="27"/>
      <c r="O20" s="27">
        <f t="shared" si="3"/>
        <v>0</v>
      </c>
      <c r="P20" s="29"/>
      <c r="Q20" s="29"/>
      <c r="R20" s="29"/>
      <c r="S20" s="29"/>
      <c r="T20" s="27"/>
      <c r="U20" s="27" t="e">
        <f t="shared" si="4"/>
        <v>#DIV/0!</v>
      </c>
      <c r="V20" s="27" t="e">
        <f t="shared" si="5"/>
        <v>#DIV/0!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 t="s">
        <v>46</v>
      </c>
      <c r="AF20" s="27"/>
      <c r="AG20" s="28">
        <v>12</v>
      </c>
      <c r="AH20" s="30"/>
      <c r="AI20" s="27"/>
      <c r="AJ20" s="27">
        <v>14</v>
      </c>
      <c r="AK20" s="27">
        <v>70</v>
      </c>
      <c r="AL20" s="30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63</v>
      </c>
      <c r="B21" s="1" t="s">
        <v>40</v>
      </c>
      <c r="C21" s="1">
        <v>625.29999999999995</v>
      </c>
      <c r="D21" s="1">
        <v>6</v>
      </c>
      <c r="E21" s="1">
        <v>146.6</v>
      </c>
      <c r="F21" s="1">
        <v>481</v>
      </c>
      <c r="G21" s="7">
        <v>1</v>
      </c>
      <c r="H21" s="1">
        <v>180</v>
      </c>
      <c r="I21" s="1" t="s">
        <v>41</v>
      </c>
      <c r="J21" s="1">
        <v>147</v>
      </c>
      <c r="K21" s="1">
        <f t="shared" si="2"/>
        <v>-0.40000000000000568</v>
      </c>
      <c r="L21" s="1"/>
      <c r="M21" s="1"/>
      <c r="N21" s="1">
        <v>0</v>
      </c>
      <c r="O21" s="1">
        <f t="shared" si="3"/>
        <v>29.32</v>
      </c>
      <c r="P21" s="5"/>
      <c r="Q21" s="5"/>
      <c r="R21" s="5">
        <f t="shared" ref="R21:R27" si="7">AG21*AH21</f>
        <v>0</v>
      </c>
      <c r="S21" s="5"/>
      <c r="T21" s="1"/>
      <c r="U21" s="1">
        <f t="shared" si="4"/>
        <v>16.405184174624829</v>
      </c>
      <c r="V21" s="1">
        <f t="shared" si="5"/>
        <v>16.405184174624829</v>
      </c>
      <c r="W21" s="1">
        <v>29.32</v>
      </c>
      <c r="X21" s="1">
        <v>29.6</v>
      </c>
      <c r="Y21" s="1">
        <v>52.54</v>
      </c>
      <c r="Z21" s="1">
        <v>42.92</v>
      </c>
      <c r="AA21" s="1">
        <v>34.9</v>
      </c>
      <c r="AB21" s="1">
        <v>38.479999999999997</v>
      </c>
      <c r="AC21" s="1">
        <v>49.58</v>
      </c>
      <c r="AD21" s="1">
        <v>42.92</v>
      </c>
      <c r="AE21" s="1"/>
      <c r="AF21" s="1">
        <f t="shared" ref="AF21:AF27" si="8">G21*Q21</f>
        <v>0</v>
      </c>
      <c r="AG21" s="7">
        <v>3.7</v>
      </c>
      <c r="AH21" s="10">
        <f t="shared" ref="AH21:AH27" si="9">MROUND(Q21, AG21*AJ21)/AG21</f>
        <v>0</v>
      </c>
      <c r="AI21" s="1">
        <f t="shared" ref="AI21:AI27" si="10">AH21*AG21*G21</f>
        <v>0</v>
      </c>
      <c r="AJ21" s="1">
        <v>14</v>
      </c>
      <c r="AK21" s="1">
        <v>126</v>
      </c>
      <c r="AL21" s="10">
        <f t="shared" ref="AL21:AL27" si="11">AH21/AK21</f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44</v>
      </c>
      <c r="C22" s="1">
        <v>132</v>
      </c>
      <c r="D22" s="1"/>
      <c r="E22" s="1">
        <v>14</v>
      </c>
      <c r="F22" s="1">
        <v>103</v>
      </c>
      <c r="G22" s="7">
        <v>0.3</v>
      </c>
      <c r="H22" s="1">
        <v>180</v>
      </c>
      <c r="I22" s="1" t="s">
        <v>65</v>
      </c>
      <c r="J22" s="1">
        <v>14</v>
      </c>
      <c r="K22" s="1">
        <f t="shared" si="2"/>
        <v>0</v>
      </c>
      <c r="L22" s="1"/>
      <c r="M22" s="1"/>
      <c r="N22" s="1">
        <v>0</v>
      </c>
      <c r="O22" s="1">
        <f t="shared" si="3"/>
        <v>2.8</v>
      </c>
      <c r="P22" s="5"/>
      <c r="Q22" s="5"/>
      <c r="R22" s="5">
        <f t="shared" si="7"/>
        <v>0</v>
      </c>
      <c r="S22" s="5"/>
      <c r="T22" s="1"/>
      <c r="U22" s="1">
        <f t="shared" si="4"/>
        <v>36.785714285714285</v>
      </c>
      <c r="V22" s="1">
        <f t="shared" si="5"/>
        <v>36.785714285714285</v>
      </c>
      <c r="W22" s="1">
        <v>2.8</v>
      </c>
      <c r="X22" s="1">
        <v>4.4000000000000004</v>
      </c>
      <c r="Y22" s="1">
        <v>3.8</v>
      </c>
      <c r="Z22" s="1">
        <v>3</v>
      </c>
      <c r="AA22" s="1">
        <v>2.4</v>
      </c>
      <c r="AB22" s="1">
        <v>5</v>
      </c>
      <c r="AC22" s="1">
        <v>2.4</v>
      </c>
      <c r="AD22" s="1">
        <v>6.2</v>
      </c>
      <c r="AE22" s="25" t="s">
        <v>59</v>
      </c>
      <c r="AF22" s="1">
        <f t="shared" si="8"/>
        <v>0</v>
      </c>
      <c r="AG22" s="7">
        <v>9</v>
      </c>
      <c r="AH22" s="10">
        <f t="shared" si="9"/>
        <v>0</v>
      </c>
      <c r="AI22" s="1">
        <f t="shared" si="10"/>
        <v>0</v>
      </c>
      <c r="AJ22" s="1">
        <v>14</v>
      </c>
      <c r="AK22" s="1">
        <v>126</v>
      </c>
      <c r="AL22" s="10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66</v>
      </c>
      <c r="B23" s="1" t="s">
        <v>40</v>
      </c>
      <c r="C23" s="1">
        <v>203.5</v>
      </c>
      <c r="D23" s="1"/>
      <c r="E23" s="1">
        <v>66</v>
      </c>
      <c r="F23" s="1">
        <v>132</v>
      </c>
      <c r="G23" s="7">
        <v>1</v>
      </c>
      <c r="H23" s="1">
        <v>180</v>
      </c>
      <c r="I23" s="1" t="s">
        <v>41</v>
      </c>
      <c r="J23" s="1">
        <v>66</v>
      </c>
      <c r="K23" s="1">
        <f t="shared" si="2"/>
        <v>0</v>
      </c>
      <c r="L23" s="1"/>
      <c r="M23" s="1"/>
      <c r="N23" s="1">
        <v>66</v>
      </c>
      <c r="O23" s="1">
        <f t="shared" si="3"/>
        <v>13.2</v>
      </c>
      <c r="P23" s="5"/>
      <c r="Q23" s="5"/>
      <c r="R23" s="5">
        <f t="shared" si="7"/>
        <v>0</v>
      </c>
      <c r="S23" s="5"/>
      <c r="T23" s="1"/>
      <c r="U23" s="1">
        <f t="shared" si="4"/>
        <v>15</v>
      </c>
      <c r="V23" s="1">
        <f t="shared" si="5"/>
        <v>15</v>
      </c>
      <c r="W23" s="1">
        <v>11</v>
      </c>
      <c r="X23" s="1">
        <v>6.6</v>
      </c>
      <c r="Y23" s="1">
        <v>15.4</v>
      </c>
      <c r="Z23" s="1">
        <v>14.3</v>
      </c>
      <c r="AA23" s="1">
        <v>20.9</v>
      </c>
      <c r="AB23" s="1">
        <v>17.600000000000001</v>
      </c>
      <c r="AC23" s="1">
        <v>16.5</v>
      </c>
      <c r="AD23" s="1">
        <v>14.3</v>
      </c>
      <c r="AE23" s="24" t="s">
        <v>67</v>
      </c>
      <c r="AF23" s="1">
        <f t="shared" si="8"/>
        <v>0</v>
      </c>
      <c r="AG23" s="7">
        <v>5.5</v>
      </c>
      <c r="AH23" s="10">
        <f t="shared" si="9"/>
        <v>0</v>
      </c>
      <c r="AI23" s="1">
        <f t="shared" si="10"/>
        <v>0</v>
      </c>
      <c r="AJ23" s="1">
        <v>12</v>
      </c>
      <c r="AK23" s="1">
        <v>84</v>
      </c>
      <c r="AL23" s="10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68</v>
      </c>
      <c r="B24" s="1" t="s">
        <v>44</v>
      </c>
      <c r="C24" s="1">
        <v>162</v>
      </c>
      <c r="D24" s="1">
        <v>5</v>
      </c>
      <c r="E24" s="1">
        <v>14</v>
      </c>
      <c r="F24" s="1">
        <v>153</v>
      </c>
      <c r="G24" s="7">
        <v>0.3</v>
      </c>
      <c r="H24" s="1">
        <v>180</v>
      </c>
      <c r="I24" s="1" t="s">
        <v>65</v>
      </c>
      <c r="J24" s="1">
        <v>11</v>
      </c>
      <c r="K24" s="1">
        <f t="shared" si="2"/>
        <v>3</v>
      </c>
      <c r="L24" s="1"/>
      <c r="M24" s="1"/>
      <c r="N24" s="1">
        <v>0</v>
      </c>
      <c r="O24" s="1">
        <f t="shared" si="3"/>
        <v>2.8</v>
      </c>
      <c r="P24" s="5"/>
      <c r="Q24" s="5"/>
      <c r="R24" s="5">
        <f t="shared" si="7"/>
        <v>0</v>
      </c>
      <c r="S24" s="5"/>
      <c r="T24" s="1"/>
      <c r="U24" s="1">
        <f t="shared" si="4"/>
        <v>54.642857142857146</v>
      </c>
      <c r="V24" s="1">
        <f t="shared" si="5"/>
        <v>54.642857142857146</v>
      </c>
      <c r="W24" s="1">
        <v>1.8</v>
      </c>
      <c r="X24" s="1">
        <v>2</v>
      </c>
      <c r="Y24" s="1">
        <v>5.6</v>
      </c>
      <c r="Z24" s="1">
        <v>2.4</v>
      </c>
      <c r="AA24" s="1">
        <v>0.8</v>
      </c>
      <c r="AB24" s="1">
        <v>5.4</v>
      </c>
      <c r="AC24" s="1">
        <v>1.2</v>
      </c>
      <c r="AD24" s="1">
        <v>6.2</v>
      </c>
      <c r="AE24" s="25" t="s">
        <v>59</v>
      </c>
      <c r="AF24" s="1">
        <f t="shared" si="8"/>
        <v>0</v>
      </c>
      <c r="AG24" s="7">
        <v>9</v>
      </c>
      <c r="AH24" s="10">
        <f t="shared" si="9"/>
        <v>0</v>
      </c>
      <c r="AI24" s="1">
        <f t="shared" si="10"/>
        <v>0</v>
      </c>
      <c r="AJ24" s="1">
        <v>18</v>
      </c>
      <c r="AK24" s="1">
        <v>234</v>
      </c>
      <c r="AL24" s="10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69</v>
      </c>
      <c r="B25" s="1" t="s">
        <v>44</v>
      </c>
      <c r="C25" s="1">
        <v>74</v>
      </c>
      <c r="D25" s="1">
        <v>4</v>
      </c>
      <c r="E25" s="1">
        <v>9</v>
      </c>
      <c r="F25" s="1">
        <v>69</v>
      </c>
      <c r="G25" s="7">
        <v>0.3</v>
      </c>
      <c r="H25" s="1">
        <v>180</v>
      </c>
      <c r="I25" s="1" t="s">
        <v>65</v>
      </c>
      <c r="J25" s="1">
        <v>6</v>
      </c>
      <c r="K25" s="1">
        <f t="shared" si="2"/>
        <v>3</v>
      </c>
      <c r="L25" s="1"/>
      <c r="M25" s="1"/>
      <c r="N25" s="1">
        <v>0</v>
      </c>
      <c r="O25" s="1">
        <f t="shared" si="3"/>
        <v>1.8</v>
      </c>
      <c r="P25" s="5"/>
      <c r="Q25" s="5"/>
      <c r="R25" s="5">
        <f t="shared" si="7"/>
        <v>0</v>
      </c>
      <c r="S25" s="5"/>
      <c r="T25" s="1"/>
      <c r="U25" s="1">
        <f t="shared" si="4"/>
        <v>38.333333333333336</v>
      </c>
      <c r="V25" s="1">
        <f t="shared" si="5"/>
        <v>38.333333333333336</v>
      </c>
      <c r="W25" s="1">
        <v>3.6</v>
      </c>
      <c r="X25" s="1">
        <v>3</v>
      </c>
      <c r="Y25" s="1">
        <v>5</v>
      </c>
      <c r="Z25" s="1">
        <v>2.2000000000000002</v>
      </c>
      <c r="AA25" s="1">
        <v>0.6</v>
      </c>
      <c r="AB25" s="1">
        <v>1.2</v>
      </c>
      <c r="AC25" s="1">
        <v>1.2</v>
      </c>
      <c r="AD25" s="1">
        <v>3</v>
      </c>
      <c r="AE25" s="25" t="s">
        <v>59</v>
      </c>
      <c r="AF25" s="1">
        <f t="shared" si="8"/>
        <v>0</v>
      </c>
      <c r="AG25" s="7">
        <v>9</v>
      </c>
      <c r="AH25" s="10">
        <f t="shared" si="9"/>
        <v>0</v>
      </c>
      <c r="AI25" s="1">
        <f t="shared" si="10"/>
        <v>0</v>
      </c>
      <c r="AJ25" s="1">
        <v>18</v>
      </c>
      <c r="AK25" s="1">
        <v>234</v>
      </c>
      <c r="AL25" s="10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40</v>
      </c>
      <c r="C26" s="1">
        <v>216</v>
      </c>
      <c r="D26" s="1"/>
      <c r="E26" s="1">
        <v>81.7</v>
      </c>
      <c r="F26" s="1">
        <v>120</v>
      </c>
      <c r="G26" s="7">
        <v>1</v>
      </c>
      <c r="H26" s="1">
        <v>180</v>
      </c>
      <c r="I26" s="1" t="s">
        <v>41</v>
      </c>
      <c r="J26" s="1">
        <v>81.7</v>
      </c>
      <c r="K26" s="1">
        <f t="shared" si="2"/>
        <v>0</v>
      </c>
      <c r="L26" s="1"/>
      <c r="M26" s="1"/>
      <c r="N26" s="1">
        <v>0</v>
      </c>
      <c r="O26" s="1">
        <f t="shared" si="3"/>
        <v>16.34</v>
      </c>
      <c r="P26" s="5">
        <v>92.419999999999987</v>
      </c>
      <c r="Q26" s="5">
        <f t="shared" ref="Q26" si="12">13*O26-N26-F26</f>
        <v>92.419999999999987</v>
      </c>
      <c r="R26" s="5">
        <f t="shared" si="7"/>
        <v>84</v>
      </c>
      <c r="S26" s="5"/>
      <c r="T26" s="1"/>
      <c r="U26" s="1">
        <f t="shared" si="4"/>
        <v>12.484700122399021</v>
      </c>
      <c r="V26" s="1">
        <f t="shared" si="5"/>
        <v>7.3439412484700126</v>
      </c>
      <c r="W26" s="1">
        <v>10.199999999999999</v>
      </c>
      <c r="X26" s="1">
        <v>11.4</v>
      </c>
      <c r="Y26" s="1">
        <v>18</v>
      </c>
      <c r="Z26" s="1">
        <v>21</v>
      </c>
      <c r="AA26" s="1">
        <v>18</v>
      </c>
      <c r="AB26" s="1">
        <v>23.4</v>
      </c>
      <c r="AC26" s="1">
        <v>15.6</v>
      </c>
      <c r="AD26" s="1">
        <v>26.4</v>
      </c>
      <c r="AE26" s="1"/>
      <c r="AF26" s="1">
        <f t="shared" si="8"/>
        <v>92.419999999999987</v>
      </c>
      <c r="AG26" s="7">
        <v>3</v>
      </c>
      <c r="AH26" s="10">
        <f t="shared" si="9"/>
        <v>28</v>
      </c>
      <c r="AI26" s="1">
        <f t="shared" si="10"/>
        <v>84</v>
      </c>
      <c r="AJ26" s="1">
        <v>14</v>
      </c>
      <c r="AK26" s="1">
        <v>126</v>
      </c>
      <c r="AL26" s="10">
        <f t="shared" si="11"/>
        <v>0.22222222222222221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71</v>
      </c>
      <c r="B27" s="1" t="s">
        <v>44</v>
      </c>
      <c r="C27" s="1">
        <v>1272</v>
      </c>
      <c r="D27" s="1">
        <v>672</v>
      </c>
      <c r="E27" s="1">
        <v>926</v>
      </c>
      <c r="F27" s="1">
        <v>1010</v>
      </c>
      <c r="G27" s="7">
        <v>0.25</v>
      </c>
      <c r="H27" s="1">
        <v>180</v>
      </c>
      <c r="I27" s="1" t="s">
        <v>41</v>
      </c>
      <c r="J27" s="1">
        <v>920</v>
      </c>
      <c r="K27" s="1">
        <f t="shared" si="2"/>
        <v>6</v>
      </c>
      <c r="L27" s="1"/>
      <c r="M27" s="1"/>
      <c r="N27" s="1">
        <v>336</v>
      </c>
      <c r="O27" s="1">
        <f t="shared" si="3"/>
        <v>185.2</v>
      </c>
      <c r="P27" s="5">
        <v>1061.5999999999999</v>
      </c>
      <c r="Q27" s="5">
        <v>600</v>
      </c>
      <c r="R27" s="5">
        <f t="shared" si="7"/>
        <v>588</v>
      </c>
      <c r="S27" s="32">
        <v>500</v>
      </c>
      <c r="T27" s="1"/>
      <c r="U27" s="1">
        <f t="shared" si="4"/>
        <v>10.442764578833694</v>
      </c>
      <c r="V27" s="1">
        <f t="shared" si="5"/>
        <v>7.2678185745140391</v>
      </c>
      <c r="W27" s="1">
        <v>123.4</v>
      </c>
      <c r="X27" s="1">
        <v>153.19999999999999</v>
      </c>
      <c r="Y27" s="1">
        <v>101.2</v>
      </c>
      <c r="Z27" s="1">
        <v>170.4</v>
      </c>
      <c r="AA27" s="1">
        <v>195.6</v>
      </c>
      <c r="AB27" s="1">
        <v>99</v>
      </c>
      <c r="AC27" s="1">
        <v>237.6</v>
      </c>
      <c r="AD27" s="1">
        <v>117.8</v>
      </c>
      <c r="AE27" s="1" t="s">
        <v>48</v>
      </c>
      <c r="AF27" s="1">
        <f t="shared" si="8"/>
        <v>150</v>
      </c>
      <c r="AG27" s="7">
        <v>6</v>
      </c>
      <c r="AH27" s="10">
        <f t="shared" si="9"/>
        <v>98</v>
      </c>
      <c r="AI27" s="1">
        <f t="shared" si="10"/>
        <v>147</v>
      </c>
      <c r="AJ27" s="1">
        <v>14</v>
      </c>
      <c r="AK27" s="1">
        <v>140</v>
      </c>
      <c r="AL27" s="10">
        <f t="shared" si="11"/>
        <v>0.7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7" t="s">
        <v>72</v>
      </c>
      <c r="B28" s="27" t="s">
        <v>44</v>
      </c>
      <c r="C28" s="27"/>
      <c r="D28" s="27"/>
      <c r="E28" s="27"/>
      <c r="F28" s="27"/>
      <c r="G28" s="28">
        <v>0</v>
      </c>
      <c r="H28" s="27">
        <v>180</v>
      </c>
      <c r="I28" s="27" t="s">
        <v>41</v>
      </c>
      <c r="J28" s="27"/>
      <c r="K28" s="27">
        <f t="shared" si="2"/>
        <v>0</v>
      </c>
      <c r="L28" s="27"/>
      <c r="M28" s="27"/>
      <c r="N28" s="27"/>
      <c r="O28" s="27">
        <f t="shared" si="3"/>
        <v>0</v>
      </c>
      <c r="P28" s="29"/>
      <c r="Q28" s="29"/>
      <c r="R28" s="29"/>
      <c r="S28" s="29"/>
      <c r="T28" s="27"/>
      <c r="U28" s="27" t="e">
        <f t="shared" si="4"/>
        <v>#DIV/0!</v>
      </c>
      <c r="V28" s="27" t="e">
        <f t="shared" si="5"/>
        <v>#DIV/0!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 t="s">
        <v>46</v>
      </c>
      <c r="AF28" s="27"/>
      <c r="AG28" s="28">
        <v>6</v>
      </c>
      <c r="AH28" s="30"/>
      <c r="AI28" s="27"/>
      <c r="AJ28" s="27">
        <v>14</v>
      </c>
      <c r="AK28" s="27">
        <v>140</v>
      </c>
      <c r="AL28" s="30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7" t="s">
        <v>73</v>
      </c>
      <c r="B29" s="27" t="s">
        <v>44</v>
      </c>
      <c r="C29" s="27"/>
      <c r="D29" s="27"/>
      <c r="E29" s="27"/>
      <c r="F29" s="27"/>
      <c r="G29" s="28">
        <v>0</v>
      </c>
      <c r="H29" s="27">
        <v>180</v>
      </c>
      <c r="I29" s="27" t="s">
        <v>41</v>
      </c>
      <c r="J29" s="27"/>
      <c r="K29" s="27">
        <f t="shared" si="2"/>
        <v>0</v>
      </c>
      <c r="L29" s="27"/>
      <c r="M29" s="27"/>
      <c r="N29" s="27"/>
      <c r="O29" s="27">
        <f t="shared" si="3"/>
        <v>0</v>
      </c>
      <c r="P29" s="29"/>
      <c r="Q29" s="29"/>
      <c r="R29" s="29"/>
      <c r="S29" s="29"/>
      <c r="T29" s="27"/>
      <c r="U29" s="27" t="e">
        <f t="shared" si="4"/>
        <v>#DIV/0!</v>
      </c>
      <c r="V29" s="27" t="e">
        <f t="shared" si="5"/>
        <v>#DIV/0!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 t="s">
        <v>46</v>
      </c>
      <c r="AF29" s="27"/>
      <c r="AG29" s="28">
        <v>6</v>
      </c>
      <c r="AH29" s="30"/>
      <c r="AI29" s="27"/>
      <c r="AJ29" s="27">
        <v>14</v>
      </c>
      <c r="AK29" s="27">
        <v>140</v>
      </c>
      <c r="AL29" s="30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74</v>
      </c>
      <c r="B30" s="1" t="s">
        <v>40</v>
      </c>
      <c r="C30" s="1">
        <v>714</v>
      </c>
      <c r="D30" s="1">
        <v>72</v>
      </c>
      <c r="E30" s="1">
        <v>552</v>
      </c>
      <c r="F30" s="1">
        <v>222</v>
      </c>
      <c r="G30" s="7">
        <v>1</v>
      </c>
      <c r="H30" s="1">
        <v>180</v>
      </c>
      <c r="I30" s="1" t="s">
        <v>41</v>
      </c>
      <c r="J30" s="1">
        <v>546</v>
      </c>
      <c r="K30" s="1">
        <f t="shared" si="2"/>
        <v>6</v>
      </c>
      <c r="L30" s="1"/>
      <c r="M30" s="1"/>
      <c r="N30" s="1">
        <v>648</v>
      </c>
      <c r="O30" s="1">
        <f t="shared" si="3"/>
        <v>110.4</v>
      </c>
      <c r="P30" s="5">
        <v>565.20000000000005</v>
      </c>
      <c r="Q30" s="5">
        <f>15*O30-N30-F30</f>
        <v>786</v>
      </c>
      <c r="R30" s="5">
        <f>AG30*AH30</f>
        <v>792</v>
      </c>
      <c r="S30" s="5"/>
      <c r="T30" s="1"/>
      <c r="U30" s="1">
        <f t="shared" si="4"/>
        <v>15.054347826086955</v>
      </c>
      <c r="V30" s="1">
        <f t="shared" si="5"/>
        <v>7.8804347826086953</v>
      </c>
      <c r="W30" s="1">
        <v>73.2</v>
      </c>
      <c r="X30" s="1">
        <v>61.2</v>
      </c>
      <c r="Y30" s="1">
        <v>68.400000000000006</v>
      </c>
      <c r="Z30" s="1">
        <v>81.599999999999994</v>
      </c>
      <c r="AA30" s="1">
        <v>79.2</v>
      </c>
      <c r="AB30" s="1">
        <v>99.6</v>
      </c>
      <c r="AC30" s="1">
        <v>92.4</v>
      </c>
      <c r="AD30" s="1">
        <v>92.4</v>
      </c>
      <c r="AE30" s="1"/>
      <c r="AF30" s="1">
        <f>G30*Q30</f>
        <v>786</v>
      </c>
      <c r="AG30" s="7">
        <v>6</v>
      </c>
      <c r="AH30" s="10">
        <f>MROUND(Q30, AG30*AJ30)/AG30</f>
        <v>132</v>
      </c>
      <c r="AI30" s="1">
        <f>AH30*AG30*G30</f>
        <v>792</v>
      </c>
      <c r="AJ30" s="1">
        <v>12</v>
      </c>
      <c r="AK30" s="1">
        <v>84</v>
      </c>
      <c r="AL30" s="10">
        <f>AH30/AK30</f>
        <v>1.5714285714285714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75</v>
      </c>
      <c r="B31" s="1" t="s">
        <v>44</v>
      </c>
      <c r="C31" s="1">
        <v>1228</v>
      </c>
      <c r="D31" s="1">
        <v>504</v>
      </c>
      <c r="E31" s="1">
        <v>1206</v>
      </c>
      <c r="F31" s="1">
        <v>526</v>
      </c>
      <c r="G31" s="7">
        <v>0.25</v>
      </c>
      <c r="H31" s="1">
        <v>365</v>
      </c>
      <c r="I31" s="1" t="s">
        <v>41</v>
      </c>
      <c r="J31" s="1">
        <v>1176</v>
      </c>
      <c r="K31" s="1">
        <f t="shared" si="2"/>
        <v>30</v>
      </c>
      <c r="L31" s="1"/>
      <c r="M31" s="1"/>
      <c r="N31" s="1">
        <v>840</v>
      </c>
      <c r="O31" s="1">
        <f t="shared" si="3"/>
        <v>241.2</v>
      </c>
      <c r="P31" s="5">
        <v>1769.6</v>
      </c>
      <c r="Q31" s="5">
        <f t="shared" ref="Q31" si="13">S31</f>
        <v>1000</v>
      </c>
      <c r="R31" s="5">
        <f>AG31*AH31</f>
        <v>1008</v>
      </c>
      <c r="S31" s="32">
        <v>1000</v>
      </c>
      <c r="T31" s="1"/>
      <c r="U31" s="1">
        <f t="shared" si="4"/>
        <v>9.8424543946932008</v>
      </c>
      <c r="V31" s="1">
        <f t="shared" si="5"/>
        <v>5.6633499170812609</v>
      </c>
      <c r="W31" s="1">
        <v>127.4</v>
      </c>
      <c r="X31" s="1">
        <v>137</v>
      </c>
      <c r="Y31" s="1">
        <v>94.2</v>
      </c>
      <c r="Z31" s="1">
        <v>88.2</v>
      </c>
      <c r="AA31" s="1">
        <v>178.8</v>
      </c>
      <c r="AB31" s="1">
        <v>35.4</v>
      </c>
      <c r="AC31" s="1">
        <v>210.4</v>
      </c>
      <c r="AD31" s="1">
        <v>95.8</v>
      </c>
      <c r="AE31" s="1"/>
      <c r="AF31" s="1">
        <f>G31*Q31</f>
        <v>250</v>
      </c>
      <c r="AG31" s="7">
        <v>12</v>
      </c>
      <c r="AH31" s="10">
        <f>MROUND(Q31, AG31*AJ31)/AG31</f>
        <v>84</v>
      </c>
      <c r="AI31" s="1">
        <f>AH31*AG31*G31</f>
        <v>252</v>
      </c>
      <c r="AJ31" s="1">
        <v>14</v>
      </c>
      <c r="AK31" s="1">
        <v>70</v>
      </c>
      <c r="AL31" s="10">
        <f>AH31/AK31</f>
        <v>1.2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76</v>
      </c>
      <c r="B32" s="1" t="s">
        <v>44</v>
      </c>
      <c r="C32" s="1">
        <v>685</v>
      </c>
      <c r="D32" s="1">
        <v>857</v>
      </c>
      <c r="E32" s="1">
        <v>701</v>
      </c>
      <c r="F32" s="1">
        <v>840</v>
      </c>
      <c r="G32" s="7">
        <v>0.25</v>
      </c>
      <c r="H32" s="1">
        <v>180</v>
      </c>
      <c r="I32" s="1" t="s">
        <v>41</v>
      </c>
      <c r="J32" s="1">
        <v>750</v>
      </c>
      <c r="K32" s="1">
        <f t="shared" si="2"/>
        <v>-49</v>
      </c>
      <c r="L32" s="1"/>
      <c r="M32" s="1"/>
      <c r="N32" s="1">
        <v>168</v>
      </c>
      <c r="O32" s="1">
        <f t="shared" si="3"/>
        <v>140.19999999999999</v>
      </c>
      <c r="P32" s="5">
        <v>814.59999999999991</v>
      </c>
      <c r="Q32" s="5">
        <v>450</v>
      </c>
      <c r="R32" s="5">
        <f>AG32*AH32</f>
        <v>504</v>
      </c>
      <c r="S32" s="32">
        <v>300</v>
      </c>
      <c r="T32" s="1"/>
      <c r="U32" s="1">
        <f t="shared" si="4"/>
        <v>10.784593437945793</v>
      </c>
      <c r="V32" s="1">
        <f t="shared" si="5"/>
        <v>7.1897289586305284</v>
      </c>
      <c r="W32" s="1">
        <v>91.4</v>
      </c>
      <c r="X32" s="1">
        <v>119.6</v>
      </c>
      <c r="Y32" s="1">
        <v>86.6</v>
      </c>
      <c r="Z32" s="1">
        <v>75.599999999999994</v>
      </c>
      <c r="AA32" s="1">
        <v>125.4</v>
      </c>
      <c r="AB32" s="1">
        <v>67.599999999999994</v>
      </c>
      <c r="AC32" s="1">
        <v>157.4</v>
      </c>
      <c r="AD32" s="1">
        <v>79.400000000000006</v>
      </c>
      <c r="AE32" s="1" t="s">
        <v>48</v>
      </c>
      <c r="AF32" s="1">
        <f>G32*Q32</f>
        <v>112.5</v>
      </c>
      <c r="AG32" s="7">
        <v>12</v>
      </c>
      <c r="AH32" s="10">
        <f>MROUND(Q32, AG32*AJ32)/AG32</f>
        <v>42</v>
      </c>
      <c r="AI32" s="1">
        <f>AH32*AG32*G32</f>
        <v>126</v>
      </c>
      <c r="AJ32" s="1">
        <v>14</v>
      </c>
      <c r="AK32" s="1">
        <v>70</v>
      </c>
      <c r="AL32" s="10">
        <f>AH32/AK32</f>
        <v>0.6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7" t="s">
        <v>77</v>
      </c>
      <c r="B33" s="27" t="s">
        <v>44</v>
      </c>
      <c r="C33" s="27"/>
      <c r="D33" s="27"/>
      <c r="E33" s="27"/>
      <c r="F33" s="27"/>
      <c r="G33" s="28">
        <v>0</v>
      </c>
      <c r="H33" s="27">
        <v>180</v>
      </c>
      <c r="I33" s="27" t="s">
        <v>41</v>
      </c>
      <c r="J33" s="27"/>
      <c r="K33" s="27">
        <f t="shared" si="2"/>
        <v>0</v>
      </c>
      <c r="L33" s="27"/>
      <c r="M33" s="27"/>
      <c r="N33" s="27"/>
      <c r="O33" s="27">
        <f t="shared" si="3"/>
        <v>0</v>
      </c>
      <c r="P33" s="29"/>
      <c r="Q33" s="29"/>
      <c r="R33" s="29"/>
      <c r="S33" s="29"/>
      <c r="T33" s="27"/>
      <c r="U33" s="27" t="e">
        <f t="shared" si="4"/>
        <v>#DIV/0!</v>
      </c>
      <c r="V33" s="27" t="e">
        <f t="shared" si="5"/>
        <v>#DIV/0!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 t="s">
        <v>46</v>
      </c>
      <c r="AF33" s="27"/>
      <c r="AG33" s="28">
        <v>6</v>
      </c>
      <c r="AH33" s="30"/>
      <c r="AI33" s="27"/>
      <c r="AJ33" s="27">
        <v>14</v>
      </c>
      <c r="AK33" s="27">
        <v>126</v>
      </c>
      <c r="AL33" s="30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7" t="s">
        <v>78</v>
      </c>
      <c r="B34" s="27" t="s">
        <v>44</v>
      </c>
      <c r="C34" s="27"/>
      <c r="D34" s="27"/>
      <c r="E34" s="27"/>
      <c r="F34" s="27"/>
      <c r="G34" s="28">
        <v>0</v>
      </c>
      <c r="H34" s="27">
        <v>180</v>
      </c>
      <c r="I34" s="27" t="s">
        <v>41</v>
      </c>
      <c r="J34" s="27"/>
      <c r="K34" s="27">
        <f t="shared" si="2"/>
        <v>0</v>
      </c>
      <c r="L34" s="27"/>
      <c r="M34" s="27"/>
      <c r="N34" s="27"/>
      <c r="O34" s="27">
        <f t="shared" si="3"/>
        <v>0</v>
      </c>
      <c r="P34" s="29"/>
      <c r="Q34" s="29"/>
      <c r="R34" s="29"/>
      <c r="S34" s="29"/>
      <c r="T34" s="27"/>
      <c r="U34" s="27" t="e">
        <f t="shared" si="4"/>
        <v>#DIV/0!</v>
      </c>
      <c r="V34" s="27" t="e">
        <f t="shared" si="5"/>
        <v>#DIV/0!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 t="s">
        <v>46</v>
      </c>
      <c r="AF34" s="27"/>
      <c r="AG34" s="28">
        <v>12</v>
      </c>
      <c r="AH34" s="30"/>
      <c r="AI34" s="27"/>
      <c r="AJ34" s="27">
        <v>14</v>
      </c>
      <c r="AK34" s="27">
        <v>70</v>
      </c>
      <c r="AL34" s="30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7" t="s">
        <v>79</v>
      </c>
      <c r="B35" s="27" t="s">
        <v>44</v>
      </c>
      <c r="C35" s="27"/>
      <c r="D35" s="27"/>
      <c r="E35" s="27"/>
      <c r="F35" s="27"/>
      <c r="G35" s="28">
        <v>0</v>
      </c>
      <c r="H35" s="27">
        <v>180</v>
      </c>
      <c r="I35" s="27" t="s">
        <v>41</v>
      </c>
      <c r="J35" s="27"/>
      <c r="K35" s="27">
        <f t="shared" si="2"/>
        <v>0</v>
      </c>
      <c r="L35" s="27"/>
      <c r="M35" s="27"/>
      <c r="N35" s="27"/>
      <c r="O35" s="27">
        <f t="shared" si="3"/>
        <v>0</v>
      </c>
      <c r="P35" s="29"/>
      <c r="Q35" s="29"/>
      <c r="R35" s="29"/>
      <c r="S35" s="29"/>
      <c r="T35" s="27"/>
      <c r="U35" s="27" t="e">
        <f t="shared" si="4"/>
        <v>#DIV/0!</v>
      </c>
      <c r="V35" s="27" t="e">
        <f t="shared" si="5"/>
        <v>#DIV/0!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 t="s">
        <v>46</v>
      </c>
      <c r="AF35" s="27"/>
      <c r="AG35" s="28">
        <v>8</v>
      </c>
      <c r="AH35" s="30"/>
      <c r="AI35" s="27"/>
      <c r="AJ35" s="27">
        <v>12</v>
      </c>
      <c r="AK35" s="27">
        <v>84</v>
      </c>
      <c r="AL35" s="30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9" t="s">
        <v>80</v>
      </c>
      <c r="B36" s="19" t="s">
        <v>44</v>
      </c>
      <c r="C36" s="19">
        <v>1278</v>
      </c>
      <c r="D36" s="19">
        <v>5</v>
      </c>
      <c r="E36" s="19">
        <v>688</v>
      </c>
      <c r="F36" s="19">
        <v>585</v>
      </c>
      <c r="G36" s="20">
        <v>0</v>
      </c>
      <c r="H36" s="19">
        <v>180</v>
      </c>
      <c r="I36" s="19" t="s">
        <v>58</v>
      </c>
      <c r="J36" s="19">
        <v>683</v>
      </c>
      <c r="K36" s="19">
        <f t="shared" si="2"/>
        <v>5</v>
      </c>
      <c r="L36" s="19"/>
      <c r="M36" s="19"/>
      <c r="N36" s="19"/>
      <c r="O36" s="19">
        <f t="shared" si="3"/>
        <v>137.6</v>
      </c>
      <c r="P36" s="21"/>
      <c r="Q36" s="21"/>
      <c r="R36" s="21"/>
      <c r="S36" s="21"/>
      <c r="T36" s="19"/>
      <c r="U36" s="19">
        <f t="shared" si="4"/>
        <v>4.2514534883720936</v>
      </c>
      <c r="V36" s="19">
        <f t="shared" si="5"/>
        <v>4.2514534883720936</v>
      </c>
      <c r="W36" s="19">
        <v>96.8</v>
      </c>
      <c r="X36" s="19">
        <v>60.6</v>
      </c>
      <c r="Y36" s="19">
        <v>113.6</v>
      </c>
      <c r="Z36" s="19">
        <v>97.6</v>
      </c>
      <c r="AA36" s="19">
        <v>67.599999999999994</v>
      </c>
      <c r="AB36" s="19">
        <v>76.8</v>
      </c>
      <c r="AC36" s="19">
        <v>116.4</v>
      </c>
      <c r="AD36" s="19">
        <v>70.400000000000006</v>
      </c>
      <c r="AE36" s="24" t="s">
        <v>81</v>
      </c>
      <c r="AF36" s="19"/>
      <c r="AG36" s="20"/>
      <c r="AH36" s="22"/>
      <c r="AI36" s="19"/>
      <c r="AJ36" s="19"/>
      <c r="AK36" s="19"/>
      <c r="AL36" s="22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44</v>
      </c>
      <c r="C37" s="1"/>
      <c r="D37" s="1">
        <v>720</v>
      </c>
      <c r="E37" s="1"/>
      <c r="F37" s="1">
        <v>720</v>
      </c>
      <c r="G37" s="7">
        <v>0.7</v>
      </c>
      <c r="H37" s="1">
        <v>180</v>
      </c>
      <c r="I37" s="1" t="s">
        <v>41</v>
      </c>
      <c r="J37" s="1">
        <v>8</v>
      </c>
      <c r="K37" s="1">
        <f t="shared" ref="K37:K67" si="14">E37-J37</f>
        <v>-8</v>
      </c>
      <c r="L37" s="1"/>
      <c r="M37" s="1"/>
      <c r="N37" s="1">
        <v>0</v>
      </c>
      <c r="O37" s="1">
        <f t="shared" si="3"/>
        <v>0</v>
      </c>
      <c r="P37" s="5"/>
      <c r="Q37" s="5"/>
      <c r="R37" s="5">
        <f>AG37*AH37</f>
        <v>0</v>
      </c>
      <c r="S37" s="5"/>
      <c r="T37" s="1"/>
      <c r="U37" s="1" t="e">
        <f t="shared" si="4"/>
        <v>#DIV/0!</v>
      </c>
      <c r="V37" s="1" t="e">
        <f t="shared" si="5"/>
        <v>#DIV/0!</v>
      </c>
      <c r="W37" s="1">
        <v>42.6</v>
      </c>
      <c r="X37" s="1">
        <v>54.6</v>
      </c>
      <c r="Y37" s="1">
        <v>0</v>
      </c>
      <c r="Z37" s="1">
        <v>23.6</v>
      </c>
      <c r="AA37" s="1">
        <v>0</v>
      </c>
      <c r="AB37" s="1">
        <v>0</v>
      </c>
      <c r="AC37" s="1">
        <v>0</v>
      </c>
      <c r="AD37" s="1">
        <v>0</v>
      </c>
      <c r="AE37" s="1" t="s">
        <v>55</v>
      </c>
      <c r="AF37" s="1">
        <f>G37*Q37</f>
        <v>0</v>
      </c>
      <c r="AG37" s="7">
        <v>10</v>
      </c>
      <c r="AH37" s="10">
        <f>MROUND(Q37, AG37*AJ37)/AG37</f>
        <v>0</v>
      </c>
      <c r="AI37" s="1">
        <f>AH37*AG37*G37</f>
        <v>0</v>
      </c>
      <c r="AJ37" s="1">
        <v>12</v>
      </c>
      <c r="AK37" s="1">
        <v>84</v>
      </c>
      <c r="AL37" s="10">
        <f>AH37/AK37</f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7" t="s">
        <v>83</v>
      </c>
      <c r="B38" s="27" t="s">
        <v>44</v>
      </c>
      <c r="C38" s="27"/>
      <c r="D38" s="27"/>
      <c r="E38" s="27"/>
      <c r="F38" s="27"/>
      <c r="G38" s="28">
        <v>0</v>
      </c>
      <c r="H38" s="27">
        <v>180</v>
      </c>
      <c r="I38" s="27" t="s">
        <v>41</v>
      </c>
      <c r="J38" s="27"/>
      <c r="K38" s="27">
        <f t="shared" si="14"/>
        <v>0</v>
      </c>
      <c r="L38" s="27"/>
      <c r="M38" s="27"/>
      <c r="N38" s="27"/>
      <c r="O38" s="27">
        <f t="shared" si="3"/>
        <v>0</v>
      </c>
      <c r="P38" s="29"/>
      <c r="Q38" s="29"/>
      <c r="R38" s="29"/>
      <c r="S38" s="29"/>
      <c r="T38" s="27"/>
      <c r="U38" s="27" t="e">
        <f t="shared" si="4"/>
        <v>#DIV/0!</v>
      </c>
      <c r="V38" s="27" t="e">
        <f t="shared" si="5"/>
        <v>#DIV/0!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 t="s">
        <v>46</v>
      </c>
      <c r="AF38" s="27"/>
      <c r="AG38" s="28">
        <v>16</v>
      </c>
      <c r="AH38" s="30"/>
      <c r="AI38" s="27"/>
      <c r="AJ38" s="27">
        <v>12</v>
      </c>
      <c r="AK38" s="27">
        <v>84</v>
      </c>
      <c r="AL38" s="30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44</v>
      </c>
      <c r="C39" s="1">
        <v>120</v>
      </c>
      <c r="D39" s="1">
        <v>32</v>
      </c>
      <c r="E39" s="1">
        <v>152</v>
      </c>
      <c r="F39" s="1"/>
      <c r="G39" s="7">
        <v>0.7</v>
      </c>
      <c r="H39" s="1">
        <v>180</v>
      </c>
      <c r="I39" s="1" t="s">
        <v>41</v>
      </c>
      <c r="J39" s="1">
        <v>148</v>
      </c>
      <c r="K39" s="1">
        <f t="shared" si="14"/>
        <v>4</v>
      </c>
      <c r="L39" s="1"/>
      <c r="M39" s="1"/>
      <c r="N39" s="1">
        <v>120</v>
      </c>
      <c r="O39" s="1">
        <f t="shared" si="3"/>
        <v>30.4</v>
      </c>
      <c r="P39" s="5">
        <v>275.2</v>
      </c>
      <c r="Q39" s="5">
        <f>16*O39-N39-F39</f>
        <v>366.4</v>
      </c>
      <c r="R39" s="5">
        <f>AG39*AH39</f>
        <v>360</v>
      </c>
      <c r="S39" s="5"/>
      <c r="T39" s="1"/>
      <c r="U39" s="1">
        <f t="shared" si="4"/>
        <v>15.789473684210527</v>
      </c>
      <c r="V39" s="1">
        <f t="shared" si="5"/>
        <v>3.9473684210526319</v>
      </c>
      <c r="W39" s="1">
        <v>14.2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85</v>
      </c>
      <c r="AF39" s="1">
        <f>G39*Q39</f>
        <v>256.47999999999996</v>
      </c>
      <c r="AG39" s="7">
        <v>10</v>
      </c>
      <c r="AH39" s="10">
        <f>MROUND(Q39, AG39*AJ39)/AG39</f>
        <v>36</v>
      </c>
      <c r="AI39" s="1">
        <f>AH39*AG39*G39</f>
        <v>251.99999999999997</v>
      </c>
      <c r="AJ39" s="1">
        <v>12</v>
      </c>
      <c r="AK39" s="1">
        <v>84</v>
      </c>
      <c r="AL39" s="10">
        <f>AH39/AK39</f>
        <v>0.42857142857142855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44</v>
      </c>
      <c r="C40" s="1">
        <v>344</v>
      </c>
      <c r="D40" s="1">
        <v>1152</v>
      </c>
      <c r="E40" s="1">
        <v>297</v>
      </c>
      <c r="F40" s="1">
        <v>1152</v>
      </c>
      <c r="G40" s="7">
        <v>0.9</v>
      </c>
      <c r="H40" s="1">
        <v>180</v>
      </c>
      <c r="I40" s="1" t="s">
        <v>41</v>
      </c>
      <c r="J40" s="1">
        <v>399</v>
      </c>
      <c r="K40" s="1">
        <f t="shared" si="14"/>
        <v>-102</v>
      </c>
      <c r="L40" s="1"/>
      <c r="M40" s="1"/>
      <c r="N40" s="1">
        <v>672</v>
      </c>
      <c r="O40" s="1">
        <f t="shared" si="3"/>
        <v>59.4</v>
      </c>
      <c r="P40" s="5"/>
      <c r="Q40" s="5"/>
      <c r="R40" s="5">
        <f>AG40*AH40</f>
        <v>0</v>
      </c>
      <c r="S40" s="5"/>
      <c r="T40" s="1"/>
      <c r="U40" s="1">
        <f t="shared" si="4"/>
        <v>30.707070707070709</v>
      </c>
      <c r="V40" s="1">
        <f t="shared" si="5"/>
        <v>30.707070707070709</v>
      </c>
      <c r="W40" s="1">
        <v>117</v>
      </c>
      <c r="X40" s="1">
        <v>120.2</v>
      </c>
      <c r="Y40" s="1">
        <v>57.4</v>
      </c>
      <c r="Z40" s="1">
        <v>15.8</v>
      </c>
      <c r="AA40" s="1">
        <v>97.8</v>
      </c>
      <c r="AB40" s="1">
        <v>38.6</v>
      </c>
      <c r="AC40" s="1">
        <v>131.6</v>
      </c>
      <c r="AD40" s="1">
        <v>60.2</v>
      </c>
      <c r="AE40" s="1" t="s">
        <v>48</v>
      </c>
      <c r="AF40" s="1">
        <f>G40*Q40</f>
        <v>0</v>
      </c>
      <c r="AG40" s="7">
        <v>8</v>
      </c>
      <c r="AH40" s="10">
        <f>MROUND(Q40, AG40*AJ40)/AG40</f>
        <v>0</v>
      </c>
      <c r="AI40" s="1">
        <f>AH40*AG40*G40</f>
        <v>0</v>
      </c>
      <c r="AJ40" s="1">
        <v>12</v>
      </c>
      <c r="AK40" s="1">
        <v>84</v>
      </c>
      <c r="AL40" s="10">
        <f>AH40/AK40</f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7" t="s">
        <v>87</v>
      </c>
      <c r="B41" s="27" t="s">
        <v>44</v>
      </c>
      <c r="C41" s="27"/>
      <c r="D41" s="27"/>
      <c r="E41" s="27"/>
      <c r="F41" s="27"/>
      <c r="G41" s="28">
        <v>0</v>
      </c>
      <c r="H41" s="27">
        <v>180</v>
      </c>
      <c r="I41" s="27" t="s">
        <v>41</v>
      </c>
      <c r="J41" s="27"/>
      <c r="K41" s="27">
        <f t="shared" si="14"/>
        <v>0</v>
      </c>
      <c r="L41" s="27"/>
      <c r="M41" s="27"/>
      <c r="N41" s="27"/>
      <c r="O41" s="27">
        <f t="shared" si="3"/>
        <v>0</v>
      </c>
      <c r="P41" s="29"/>
      <c r="Q41" s="29"/>
      <c r="R41" s="29"/>
      <c r="S41" s="29"/>
      <c r="T41" s="27"/>
      <c r="U41" s="27" t="e">
        <f t="shared" si="4"/>
        <v>#DIV/0!</v>
      </c>
      <c r="V41" s="27" t="e">
        <f t="shared" si="5"/>
        <v>#DIV/0!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 t="s">
        <v>46</v>
      </c>
      <c r="AF41" s="27"/>
      <c r="AG41" s="28">
        <v>8</v>
      </c>
      <c r="AH41" s="30"/>
      <c r="AI41" s="27"/>
      <c r="AJ41" s="27">
        <v>12</v>
      </c>
      <c r="AK41" s="27">
        <v>84</v>
      </c>
      <c r="AL41" s="30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88</v>
      </c>
      <c r="B42" s="1" t="s">
        <v>44</v>
      </c>
      <c r="C42" s="1">
        <v>120</v>
      </c>
      <c r="D42" s="1"/>
      <c r="E42" s="1">
        <v>120</v>
      </c>
      <c r="F42" s="1"/>
      <c r="G42" s="7">
        <v>0.7</v>
      </c>
      <c r="H42" s="1">
        <v>180</v>
      </c>
      <c r="I42" s="1" t="s">
        <v>41</v>
      </c>
      <c r="J42" s="1">
        <v>203</v>
      </c>
      <c r="K42" s="1">
        <f t="shared" si="14"/>
        <v>-83</v>
      </c>
      <c r="L42" s="1"/>
      <c r="M42" s="1"/>
      <c r="N42" s="1">
        <v>240</v>
      </c>
      <c r="O42" s="1">
        <f t="shared" si="3"/>
        <v>24</v>
      </c>
      <c r="P42" s="5">
        <v>72</v>
      </c>
      <c r="Q42" s="5">
        <f t="shared" ref="Q42:Q47" si="15">13*O42-N42-F42</f>
        <v>72</v>
      </c>
      <c r="R42" s="5">
        <f t="shared" ref="R42:R48" si="16">AG42*AH42</f>
        <v>120</v>
      </c>
      <c r="S42" s="5"/>
      <c r="T42" s="1"/>
      <c r="U42" s="1">
        <f t="shared" si="4"/>
        <v>15</v>
      </c>
      <c r="V42" s="1">
        <f t="shared" si="5"/>
        <v>10</v>
      </c>
      <c r="W42" s="1">
        <v>24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89</v>
      </c>
      <c r="AF42" s="1">
        <f t="shared" ref="AF42:AF48" si="17">G42*Q42</f>
        <v>50.4</v>
      </c>
      <c r="AG42" s="7">
        <v>10</v>
      </c>
      <c r="AH42" s="10">
        <f t="shared" ref="AH42:AH48" si="18">MROUND(Q42, AG42*AJ42)/AG42</f>
        <v>12</v>
      </c>
      <c r="AI42" s="1">
        <f t="shared" ref="AI42:AI48" si="19">AH42*AG42*G42</f>
        <v>84</v>
      </c>
      <c r="AJ42" s="1">
        <v>12</v>
      </c>
      <c r="AK42" s="1">
        <v>84</v>
      </c>
      <c r="AL42" s="10">
        <f t="shared" ref="AL42:AL48" si="20">AH42/AK42</f>
        <v>0.14285714285714285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90</v>
      </c>
      <c r="B43" s="1" t="s">
        <v>44</v>
      </c>
      <c r="C43" s="1">
        <v>194</v>
      </c>
      <c r="D43" s="1">
        <v>192</v>
      </c>
      <c r="E43" s="1">
        <v>192</v>
      </c>
      <c r="F43" s="1">
        <v>194</v>
      </c>
      <c r="G43" s="7">
        <v>0.4</v>
      </c>
      <c r="H43" s="1">
        <v>180</v>
      </c>
      <c r="I43" s="1" t="s">
        <v>41</v>
      </c>
      <c r="J43" s="1">
        <v>246</v>
      </c>
      <c r="K43" s="1">
        <f t="shared" si="14"/>
        <v>-54</v>
      </c>
      <c r="L43" s="1"/>
      <c r="M43" s="1"/>
      <c r="N43" s="1">
        <v>0</v>
      </c>
      <c r="O43" s="1">
        <f t="shared" si="3"/>
        <v>38.4</v>
      </c>
      <c r="P43" s="5">
        <v>305.2</v>
      </c>
      <c r="Q43" s="5">
        <f>S43</f>
        <v>192</v>
      </c>
      <c r="R43" s="5">
        <f t="shared" si="16"/>
        <v>192</v>
      </c>
      <c r="S43" s="32">
        <v>192</v>
      </c>
      <c r="T43" s="1"/>
      <c r="U43" s="1">
        <f t="shared" si="4"/>
        <v>10.052083333333334</v>
      </c>
      <c r="V43" s="1">
        <f t="shared" si="5"/>
        <v>5.0520833333333339</v>
      </c>
      <c r="W43" s="1">
        <v>23.4</v>
      </c>
      <c r="X43" s="1">
        <v>34.6</v>
      </c>
      <c r="Y43" s="1">
        <v>19.600000000000001</v>
      </c>
      <c r="Z43" s="1">
        <v>20.2</v>
      </c>
      <c r="AA43" s="1">
        <v>0</v>
      </c>
      <c r="AB43" s="1">
        <v>0</v>
      </c>
      <c r="AC43" s="1">
        <v>0</v>
      </c>
      <c r="AD43" s="1">
        <v>0</v>
      </c>
      <c r="AE43" s="1" t="s">
        <v>55</v>
      </c>
      <c r="AF43" s="1">
        <f t="shared" si="17"/>
        <v>76.800000000000011</v>
      </c>
      <c r="AG43" s="7">
        <v>16</v>
      </c>
      <c r="AH43" s="10">
        <f t="shared" si="18"/>
        <v>12</v>
      </c>
      <c r="AI43" s="1">
        <f t="shared" si="19"/>
        <v>76.800000000000011</v>
      </c>
      <c r="AJ43" s="1">
        <v>12</v>
      </c>
      <c r="AK43" s="1">
        <v>84</v>
      </c>
      <c r="AL43" s="10">
        <f t="shared" si="20"/>
        <v>0.14285714285714285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91</v>
      </c>
      <c r="B44" s="1" t="s">
        <v>40</v>
      </c>
      <c r="C44" s="1">
        <v>1945</v>
      </c>
      <c r="D44" s="1"/>
      <c r="E44" s="1">
        <v>860</v>
      </c>
      <c r="F44" s="1">
        <v>1030</v>
      </c>
      <c r="G44" s="7">
        <v>1</v>
      </c>
      <c r="H44" s="1">
        <v>180</v>
      </c>
      <c r="I44" s="1" t="s">
        <v>41</v>
      </c>
      <c r="J44" s="1">
        <v>855</v>
      </c>
      <c r="K44" s="1">
        <f t="shared" si="14"/>
        <v>5</v>
      </c>
      <c r="L44" s="1"/>
      <c r="M44" s="1"/>
      <c r="N44" s="1">
        <v>1020</v>
      </c>
      <c r="O44" s="1">
        <f t="shared" si="3"/>
        <v>172</v>
      </c>
      <c r="P44" s="5">
        <v>186</v>
      </c>
      <c r="Q44" s="5">
        <f>16*O44-N44-F44</f>
        <v>702</v>
      </c>
      <c r="R44" s="5">
        <f t="shared" si="16"/>
        <v>720</v>
      </c>
      <c r="S44" s="5"/>
      <c r="T44" s="1"/>
      <c r="U44" s="1">
        <f t="shared" si="4"/>
        <v>16.104651162790699</v>
      </c>
      <c r="V44" s="1">
        <f t="shared" si="5"/>
        <v>11.918604651162791</v>
      </c>
      <c r="W44" s="1">
        <v>157</v>
      </c>
      <c r="X44" s="1">
        <v>135</v>
      </c>
      <c r="Y44" s="1">
        <v>195</v>
      </c>
      <c r="Z44" s="1">
        <v>155</v>
      </c>
      <c r="AA44" s="1">
        <v>119</v>
      </c>
      <c r="AB44" s="1">
        <v>180</v>
      </c>
      <c r="AC44" s="1">
        <v>239</v>
      </c>
      <c r="AD44" s="1">
        <v>159</v>
      </c>
      <c r="AE44" s="1" t="s">
        <v>48</v>
      </c>
      <c r="AF44" s="1">
        <f t="shared" si="17"/>
        <v>702</v>
      </c>
      <c r="AG44" s="7">
        <v>5</v>
      </c>
      <c r="AH44" s="10">
        <f t="shared" si="18"/>
        <v>144</v>
      </c>
      <c r="AI44" s="1">
        <f t="shared" si="19"/>
        <v>720</v>
      </c>
      <c r="AJ44" s="1">
        <v>12</v>
      </c>
      <c r="AK44" s="1">
        <v>144</v>
      </c>
      <c r="AL44" s="10">
        <f t="shared" si="20"/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92</v>
      </c>
      <c r="B45" s="1" t="s">
        <v>44</v>
      </c>
      <c r="C45" s="1">
        <v>192</v>
      </c>
      <c r="D45" s="1"/>
      <c r="E45" s="1">
        <v>192</v>
      </c>
      <c r="F45" s="1"/>
      <c r="G45" s="7">
        <v>0.4</v>
      </c>
      <c r="H45" s="1">
        <v>180</v>
      </c>
      <c r="I45" s="1" t="s">
        <v>41</v>
      </c>
      <c r="J45" s="1">
        <v>407</v>
      </c>
      <c r="K45" s="1">
        <f t="shared" si="14"/>
        <v>-215</v>
      </c>
      <c r="L45" s="1"/>
      <c r="M45" s="1"/>
      <c r="N45" s="1">
        <v>192</v>
      </c>
      <c r="O45" s="1">
        <f t="shared" si="3"/>
        <v>38.4</v>
      </c>
      <c r="P45" s="5">
        <v>307.2</v>
      </c>
      <c r="Q45" s="5">
        <f t="shared" si="15"/>
        <v>307.2</v>
      </c>
      <c r="R45" s="5">
        <f t="shared" si="16"/>
        <v>384</v>
      </c>
      <c r="S45" s="5"/>
      <c r="T45" s="1"/>
      <c r="U45" s="1">
        <f t="shared" si="4"/>
        <v>15</v>
      </c>
      <c r="V45" s="1">
        <f t="shared" si="5"/>
        <v>5</v>
      </c>
      <c r="W45" s="1">
        <v>16.600000000000001</v>
      </c>
      <c r="X45" s="1">
        <v>12.6</v>
      </c>
      <c r="Y45" s="1">
        <v>13.6</v>
      </c>
      <c r="Z45" s="1">
        <v>5.6</v>
      </c>
      <c r="AA45" s="1">
        <v>0</v>
      </c>
      <c r="AB45" s="1">
        <v>0</v>
      </c>
      <c r="AC45" s="1">
        <v>0</v>
      </c>
      <c r="AD45" s="1">
        <v>0</v>
      </c>
      <c r="AE45" s="1" t="s">
        <v>55</v>
      </c>
      <c r="AF45" s="1">
        <f t="shared" si="17"/>
        <v>122.88</v>
      </c>
      <c r="AG45" s="7">
        <v>16</v>
      </c>
      <c r="AH45" s="10">
        <f t="shared" si="18"/>
        <v>24</v>
      </c>
      <c r="AI45" s="1">
        <f t="shared" si="19"/>
        <v>153.60000000000002</v>
      </c>
      <c r="AJ45" s="1">
        <v>12</v>
      </c>
      <c r="AK45" s="1">
        <v>84</v>
      </c>
      <c r="AL45" s="10">
        <f t="shared" si="20"/>
        <v>0.2857142857142857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93</v>
      </c>
      <c r="B46" s="1" t="s">
        <v>44</v>
      </c>
      <c r="C46" s="1">
        <v>120</v>
      </c>
      <c r="D46" s="1">
        <v>240</v>
      </c>
      <c r="E46" s="1">
        <v>119</v>
      </c>
      <c r="F46" s="1">
        <v>240</v>
      </c>
      <c r="G46" s="7">
        <v>0.7</v>
      </c>
      <c r="H46" s="1">
        <v>180</v>
      </c>
      <c r="I46" s="1" t="s">
        <v>41</v>
      </c>
      <c r="J46" s="1">
        <v>504</v>
      </c>
      <c r="K46" s="1">
        <f t="shared" si="14"/>
        <v>-385</v>
      </c>
      <c r="L46" s="1"/>
      <c r="M46" s="1"/>
      <c r="N46" s="1">
        <v>240</v>
      </c>
      <c r="O46" s="1">
        <f t="shared" si="3"/>
        <v>23.8</v>
      </c>
      <c r="P46" s="5"/>
      <c r="Q46" s="5">
        <f>S46</f>
        <v>1000</v>
      </c>
      <c r="R46" s="5">
        <f t="shared" si="16"/>
        <v>960</v>
      </c>
      <c r="S46" s="32">
        <v>1000</v>
      </c>
      <c r="T46" s="24" t="s">
        <v>131</v>
      </c>
      <c r="U46" s="1">
        <f t="shared" si="4"/>
        <v>60.504201680672267</v>
      </c>
      <c r="V46" s="1">
        <f t="shared" si="5"/>
        <v>20.168067226890756</v>
      </c>
      <c r="W46" s="1">
        <v>23.8</v>
      </c>
      <c r="X46" s="1">
        <v>24</v>
      </c>
      <c r="Y46" s="1">
        <v>12</v>
      </c>
      <c r="Z46" s="1">
        <v>8</v>
      </c>
      <c r="AA46" s="1">
        <v>0</v>
      </c>
      <c r="AB46" s="1">
        <v>0</v>
      </c>
      <c r="AC46" s="1">
        <v>0</v>
      </c>
      <c r="AD46" s="1">
        <v>0</v>
      </c>
      <c r="AE46" s="1" t="s">
        <v>134</v>
      </c>
      <c r="AF46" s="1">
        <f t="shared" si="17"/>
        <v>700</v>
      </c>
      <c r="AG46" s="7">
        <v>10</v>
      </c>
      <c r="AH46" s="10">
        <f t="shared" si="18"/>
        <v>96</v>
      </c>
      <c r="AI46" s="1">
        <f t="shared" si="19"/>
        <v>672</v>
      </c>
      <c r="AJ46" s="1">
        <v>12</v>
      </c>
      <c r="AK46" s="1">
        <v>84</v>
      </c>
      <c r="AL46" s="10">
        <f t="shared" si="20"/>
        <v>1.1428571428571428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94</v>
      </c>
      <c r="B47" s="1" t="s">
        <v>44</v>
      </c>
      <c r="C47" s="1">
        <v>384</v>
      </c>
      <c r="D47" s="1"/>
      <c r="E47" s="1">
        <v>383</v>
      </c>
      <c r="F47" s="1"/>
      <c r="G47" s="7">
        <v>0.4</v>
      </c>
      <c r="H47" s="1">
        <v>180</v>
      </c>
      <c r="I47" s="1" t="s">
        <v>41</v>
      </c>
      <c r="J47" s="1">
        <v>557</v>
      </c>
      <c r="K47" s="1">
        <f t="shared" si="14"/>
        <v>-174</v>
      </c>
      <c r="L47" s="1"/>
      <c r="M47" s="1"/>
      <c r="N47" s="1">
        <v>192</v>
      </c>
      <c r="O47" s="1">
        <f t="shared" si="3"/>
        <v>76.599999999999994</v>
      </c>
      <c r="P47" s="5">
        <v>803.8</v>
      </c>
      <c r="Q47" s="5">
        <f t="shared" si="15"/>
        <v>803.8</v>
      </c>
      <c r="R47" s="5">
        <f t="shared" si="16"/>
        <v>768</v>
      </c>
      <c r="S47" s="5"/>
      <c r="T47" s="1"/>
      <c r="U47" s="1">
        <f t="shared" si="4"/>
        <v>12.532637075718016</v>
      </c>
      <c r="V47" s="1">
        <f t="shared" si="5"/>
        <v>2.5065274151436032</v>
      </c>
      <c r="W47" s="1">
        <v>26</v>
      </c>
      <c r="X47" s="1">
        <v>0</v>
      </c>
      <c r="Y47" s="1">
        <v>29</v>
      </c>
      <c r="Z47" s="1">
        <v>5.2</v>
      </c>
      <c r="AA47" s="1">
        <v>0</v>
      </c>
      <c r="AB47" s="1">
        <v>0</v>
      </c>
      <c r="AC47" s="1">
        <v>0</v>
      </c>
      <c r="AD47" s="1">
        <v>0</v>
      </c>
      <c r="AE47" s="1" t="s">
        <v>55</v>
      </c>
      <c r="AF47" s="1">
        <f t="shared" si="17"/>
        <v>321.52</v>
      </c>
      <c r="AG47" s="7">
        <v>16</v>
      </c>
      <c r="AH47" s="10">
        <f t="shared" si="18"/>
        <v>48</v>
      </c>
      <c r="AI47" s="1">
        <f t="shared" si="19"/>
        <v>307.20000000000005</v>
      </c>
      <c r="AJ47" s="1">
        <v>12</v>
      </c>
      <c r="AK47" s="1">
        <v>84</v>
      </c>
      <c r="AL47" s="10">
        <f t="shared" si="20"/>
        <v>0.5714285714285714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95</v>
      </c>
      <c r="B48" s="1" t="s">
        <v>44</v>
      </c>
      <c r="C48" s="1"/>
      <c r="D48" s="1">
        <v>1680</v>
      </c>
      <c r="E48" s="1"/>
      <c r="F48" s="1">
        <v>1680</v>
      </c>
      <c r="G48" s="7">
        <v>0.7</v>
      </c>
      <c r="H48" s="1">
        <v>180</v>
      </c>
      <c r="I48" s="1" t="s">
        <v>41</v>
      </c>
      <c r="J48" s="1"/>
      <c r="K48" s="1">
        <f t="shared" si="14"/>
        <v>0</v>
      </c>
      <c r="L48" s="1"/>
      <c r="M48" s="1"/>
      <c r="N48" s="1">
        <v>0</v>
      </c>
      <c r="O48" s="1">
        <f t="shared" si="3"/>
        <v>0</v>
      </c>
      <c r="P48" s="5"/>
      <c r="Q48" s="5"/>
      <c r="R48" s="5">
        <f t="shared" si="16"/>
        <v>0</v>
      </c>
      <c r="S48" s="5"/>
      <c r="T48" s="1"/>
      <c r="U48" s="1" t="e">
        <f t="shared" si="4"/>
        <v>#DIV/0!</v>
      </c>
      <c r="V48" s="1" t="e">
        <f t="shared" si="5"/>
        <v>#DIV/0!</v>
      </c>
      <c r="W48" s="1">
        <v>2</v>
      </c>
      <c r="X48" s="1">
        <v>120</v>
      </c>
      <c r="Y48" s="1">
        <v>0</v>
      </c>
      <c r="Z48" s="1">
        <v>33.200000000000003</v>
      </c>
      <c r="AA48" s="1">
        <v>0</v>
      </c>
      <c r="AB48" s="1">
        <v>0</v>
      </c>
      <c r="AC48" s="1">
        <v>0</v>
      </c>
      <c r="AD48" s="1">
        <v>0</v>
      </c>
      <c r="AE48" s="1" t="s">
        <v>55</v>
      </c>
      <c r="AF48" s="1">
        <f t="shared" si="17"/>
        <v>0</v>
      </c>
      <c r="AG48" s="7">
        <v>10</v>
      </c>
      <c r="AH48" s="10">
        <f t="shared" si="18"/>
        <v>0</v>
      </c>
      <c r="AI48" s="1">
        <f t="shared" si="19"/>
        <v>0</v>
      </c>
      <c r="AJ48" s="1">
        <v>12</v>
      </c>
      <c r="AK48" s="1">
        <v>84</v>
      </c>
      <c r="AL48" s="10">
        <f t="shared" si="2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9" t="s">
        <v>96</v>
      </c>
      <c r="B49" s="19" t="s">
        <v>44</v>
      </c>
      <c r="C49" s="19">
        <v>120</v>
      </c>
      <c r="D49" s="19"/>
      <c r="E49" s="19">
        <v>120</v>
      </c>
      <c r="F49" s="19"/>
      <c r="G49" s="20">
        <v>0</v>
      </c>
      <c r="H49" s="19">
        <v>180</v>
      </c>
      <c r="I49" s="19" t="s">
        <v>58</v>
      </c>
      <c r="J49" s="19">
        <v>112</v>
      </c>
      <c r="K49" s="19">
        <f t="shared" si="14"/>
        <v>8</v>
      </c>
      <c r="L49" s="19"/>
      <c r="M49" s="19"/>
      <c r="N49" s="19"/>
      <c r="O49" s="19">
        <f t="shared" si="3"/>
        <v>24</v>
      </c>
      <c r="P49" s="21"/>
      <c r="Q49" s="21"/>
      <c r="R49" s="21"/>
      <c r="S49" s="21"/>
      <c r="T49" s="19"/>
      <c r="U49" s="19">
        <f t="shared" si="4"/>
        <v>0</v>
      </c>
      <c r="V49" s="19">
        <f t="shared" si="5"/>
        <v>0</v>
      </c>
      <c r="W49" s="19">
        <v>24</v>
      </c>
      <c r="X49" s="19">
        <v>27.8</v>
      </c>
      <c r="Y49" s="19">
        <v>2.2000000000000002</v>
      </c>
      <c r="Z49" s="19">
        <v>8.1999999999999993</v>
      </c>
      <c r="AA49" s="19">
        <v>3</v>
      </c>
      <c r="AB49" s="19">
        <v>6.8</v>
      </c>
      <c r="AC49" s="19">
        <v>4.4000000000000004</v>
      </c>
      <c r="AD49" s="19">
        <v>7.6</v>
      </c>
      <c r="AE49" s="19" t="s">
        <v>97</v>
      </c>
      <c r="AF49" s="19"/>
      <c r="AG49" s="20"/>
      <c r="AH49" s="22"/>
      <c r="AI49" s="19"/>
      <c r="AJ49" s="19"/>
      <c r="AK49" s="19"/>
      <c r="AL49" s="22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98</v>
      </c>
      <c r="B50" s="1" t="s">
        <v>44</v>
      </c>
      <c r="C50" s="1">
        <v>323</v>
      </c>
      <c r="D50" s="1"/>
      <c r="E50" s="1">
        <v>136</v>
      </c>
      <c r="F50" s="1">
        <v>187</v>
      </c>
      <c r="G50" s="7">
        <v>0.7</v>
      </c>
      <c r="H50" s="1">
        <v>180</v>
      </c>
      <c r="I50" s="1" t="s">
        <v>41</v>
      </c>
      <c r="J50" s="1">
        <v>128</v>
      </c>
      <c r="K50" s="1">
        <f t="shared" si="14"/>
        <v>8</v>
      </c>
      <c r="L50" s="1"/>
      <c r="M50" s="1"/>
      <c r="N50" s="1">
        <v>0</v>
      </c>
      <c r="O50" s="1">
        <f t="shared" si="3"/>
        <v>27.2</v>
      </c>
      <c r="P50" s="5">
        <v>112.19999999999999</v>
      </c>
      <c r="Q50" s="5">
        <f>11*O50-N50-F50</f>
        <v>112.19999999999999</v>
      </c>
      <c r="R50" s="5">
        <f t="shared" ref="R50:R57" si="21">AG50*AH50</f>
        <v>96</v>
      </c>
      <c r="S50" s="5"/>
      <c r="T50" s="1"/>
      <c r="U50" s="1">
        <f t="shared" si="4"/>
        <v>10.404411764705882</v>
      </c>
      <c r="V50" s="1">
        <f t="shared" si="5"/>
        <v>6.875</v>
      </c>
      <c r="W50" s="1">
        <v>9.4</v>
      </c>
      <c r="X50" s="1">
        <v>8</v>
      </c>
      <c r="Y50" s="1">
        <v>21.8</v>
      </c>
      <c r="Z50" s="1">
        <v>9.6</v>
      </c>
      <c r="AA50" s="1">
        <v>9.6</v>
      </c>
      <c r="AB50" s="1">
        <v>12.4</v>
      </c>
      <c r="AC50" s="1">
        <v>7</v>
      </c>
      <c r="AD50" s="1">
        <v>14.6</v>
      </c>
      <c r="AE50" s="1"/>
      <c r="AF50" s="1">
        <f t="shared" ref="AF50:AF57" si="22">G50*Q50</f>
        <v>78.539999999999992</v>
      </c>
      <c r="AG50" s="7">
        <v>8</v>
      </c>
      <c r="AH50" s="10">
        <f t="shared" ref="AH50:AH57" si="23">MROUND(Q50, AG50*AJ50)/AG50</f>
        <v>12</v>
      </c>
      <c r="AI50" s="1">
        <f t="shared" ref="AI50:AI57" si="24">AH50*AG50*G50</f>
        <v>67.199999999999989</v>
      </c>
      <c r="AJ50" s="1">
        <v>12</v>
      </c>
      <c r="AK50" s="1">
        <v>84</v>
      </c>
      <c r="AL50" s="10">
        <f t="shared" ref="AL50:AL57" si="25">AH50/AK50</f>
        <v>0.14285714285714285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99</v>
      </c>
      <c r="B51" s="1" t="s">
        <v>44</v>
      </c>
      <c r="C51" s="1">
        <v>192</v>
      </c>
      <c r="D51" s="1"/>
      <c r="E51" s="1">
        <v>101</v>
      </c>
      <c r="F51" s="1">
        <v>91</v>
      </c>
      <c r="G51" s="7">
        <v>0.7</v>
      </c>
      <c r="H51" s="1">
        <v>180</v>
      </c>
      <c r="I51" s="1" t="s">
        <v>41</v>
      </c>
      <c r="J51" s="1">
        <v>101</v>
      </c>
      <c r="K51" s="1">
        <f t="shared" si="14"/>
        <v>0</v>
      </c>
      <c r="L51" s="1"/>
      <c r="M51" s="1"/>
      <c r="N51" s="1">
        <v>0</v>
      </c>
      <c r="O51" s="1">
        <f t="shared" si="3"/>
        <v>20.2</v>
      </c>
      <c r="P51" s="5">
        <v>131.19999999999999</v>
      </c>
      <c r="Q51" s="5">
        <f>11*O51-N51-F51</f>
        <v>131.19999999999999</v>
      </c>
      <c r="R51" s="5">
        <f t="shared" si="21"/>
        <v>96</v>
      </c>
      <c r="S51" s="5"/>
      <c r="T51" s="1"/>
      <c r="U51" s="1">
        <f t="shared" si="4"/>
        <v>9.2574257425742577</v>
      </c>
      <c r="V51" s="1">
        <f t="shared" si="5"/>
        <v>4.5049504950495054</v>
      </c>
      <c r="W51" s="1">
        <v>6</v>
      </c>
      <c r="X51" s="1">
        <v>10.8</v>
      </c>
      <c r="Y51" s="1">
        <v>14.6</v>
      </c>
      <c r="Z51" s="1">
        <v>7.4</v>
      </c>
      <c r="AA51" s="1">
        <v>11.6</v>
      </c>
      <c r="AB51" s="1">
        <v>12.2</v>
      </c>
      <c r="AC51" s="1">
        <v>7.6</v>
      </c>
      <c r="AD51" s="1">
        <v>11.6</v>
      </c>
      <c r="AE51" s="1"/>
      <c r="AF51" s="1">
        <f t="shared" si="22"/>
        <v>91.839999999999989</v>
      </c>
      <c r="AG51" s="7">
        <v>8</v>
      </c>
      <c r="AH51" s="10">
        <f t="shared" si="23"/>
        <v>12</v>
      </c>
      <c r="AI51" s="1">
        <f t="shared" si="24"/>
        <v>67.199999999999989</v>
      </c>
      <c r="AJ51" s="1">
        <v>12</v>
      </c>
      <c r="AK51" s="1">
        <v>84</v>
      </c>
      <c r="AL51" s="10">
        <f t="shared" si="25"/>
        <v>0.14285714285714285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44</v>
      </c>
      <c r="C52" s="1">
        <v>44</v>
      </c>
      <c r="D52" s="1">
        <v>192</v>
      </c>
      <c r="E52" s="1">
        <v>44</v>
      </c>
      <c r="F52" s="1">
        <v>192</v>
      </c>
      <c r="G52" s="7">
        <v>0.7</v>
      </c>
      <c r="H52" s="1">
        <v>180</v>
      </c>
      <c r="I52" s="1" t="s">
        <v>41</v>
      </c>
      <c r="J52" s="1">
        <v>70</v>
      </c>
      <c r="K52" s="1">
        <f t="shared" si="14"/>
        <v>-26</v>
      </c>
      <c r="L52" s="1"/>
      <c r="M52" s="1"/>
      <c r="N52" s="1">
        <v>0</v>
      </c>
      <c r="O52" s="1">
        <f t="shared" si="3"/>
        <v>8.8000000000000007</v>
      </c>
      <c r="P52" s="5"/>
      <c r="Q52" s="5"/>
      <c r="R52" s="5">
        <f t="shared" si="21"/>
        <v>0</v>
      </c>
      <c r="S52" s="5"/>
      <c r="T52" s="1"/>
      <c r="U52" s="1">
        <f t="shared" si="4"/>
        <v>21.818181818181817</v>
      </c>
      <c r="V52" s="1">
        <f t="shared" si="5"/>
        <v>21.818181818181817</v>
      </c>
      <c r="W52" s="1">
        <v>11.8</v>
      </c>
      <c r="X52" s="1">
        <v>18</v>
      </c>
      <c r="Y52" s="1">
        <v>11.4</v>
      </c>
      <c r="Z52" s="1">
        <v>6.6</v>
      </c>
      <c r="AA52" s="1">
        <v>16</v>
      </c>
      <c r="AB52" s="1">
        <v>6.2</v>
      </c>
      <c r="AC52" s="1">
        <v>14</v>
      </c>
      <c r="AD52" s="1">
        <v>8.1999999999999993</v>
      </c>
      <c r="AE52" s="1"/>
      <c r="AF52" s="1">
        <f t="shared" si="22"/>
        <v>0</v>
      </c>
      <c r="AG52" s="7">
        <v>8</v>
      </c>
      <c r="AH52" s="10">
        <f t="shared" si="23"/>
        <v>0</v>
      </c>
      <c r="AI52" s="1">
        <f t="shared" si="24"/>
        <v>0</v>
      </c>
      <c r="AJ52" s="1">
        <v>12</v>
      </c>
      <c r="AK52" s="1">
        <v>84</v>
      </c>
      <c r="AL52" s="10">
        <f t="shared" si="25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44</v>
      </c>
      <c r="C53" s="1">
        <v>96</v>
      </c>
      <c r="D53" s="1">
        <v>1056</v>
      </c>
      <c r="E53" s="1">
        <v>96</v>
      </c>
      <c r="F53" s="1">
        <v>1056</v>
      </c>
      <c r="G53" s="7">
        <v>0.7</v>
      </c>
      <c r="H53" s="1">
        <v>180</v>
      </c>
      <c r="I53" s="1" t="s">
        <v>41</v>
      </c>
      <c r="J53" s="1">
        <v>187</v>
      </c>
      <c r="K53" s="1">
        <f t="shared" si="14"/>
        <v>-91</v>
      </c>
      <c r="L53" s="1"/>
      <c r="M53" s="1"/>
      <c r="N53" s="1">
        <v>0</v>
      </c>
      <c r="O53" s="1">
        <f t="shared" si="3"/>
        <v>19.2</v>
      </c>
      <c r="P53" s="5"/>
      <c r="Q53" s="5"/>
      <c r="R53" s="5">
        <f t="shared" si="21"/>
        <v>0</v>
      </c>
      <c r="S53" s="5"/>
      <c r="T53" s="1"/>
      <c r="U53" s="1">
        <f t="shared" si="4"/>
        <v>55</v>
      </c>
      <c r="V53" s="1">
        <f t="shared" si="5"/>
        <v>55</v>
      </c>
      <c r="W53" s="1">
        <v>63.4</v>
      </c>
      <c r="X53" s="1">
        <v>94.2</v>
      </c>
      <c r="Y53" s="1">
        <v>46.8</v>
      </c>
      <c r="Z53" s="1">
        <v>47.6</v>
      </c>
      <c r="AA53" s="1">
        <v>68.2</v>
      </c>
      <c r="AB53" s="1">
        <v>38</v>
      </c>
      <c r="AC53" s="1">
        <v>103</v>
      </c>
      <c r="AD53" s="1">
        <v>49.4</v>
      </c>
      <c r="AE53" s="1" t="s">
        <v>48</v>
      </c>
      <c r="AF53" s="1">
        <f t="shared" si="22"/>
        <v>0</v>
      </c>
      <c r="AG53" s="7">
        <v>8</v>
      </c>
      <c r="AH53" s="10">
        <f t="shared" si="23"/>
        <v>0</v>
      </c>
      <c r="AI53" s="1">
        <f t="shared" si="24"/>
        <v>0</v>
      </c>
      <c r="AJ53" s="1">
        <v>12</v>
      </c>
      <c r="AK53" s="1">
        <v>84</v>
      </c>
      <c r="AL53" s="10">
        <f t="shared" si="25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44</v>
      </c>
      <c r="C54" s="1">
        <v>635</v>
      </c>
      <c r="D54" s="1"/>
      <c r="E54" s="1">
        <v>482</v>
      </c>
      <c r="F54" s="1">
        <v>152</v>
      </c>
      <c r="G54" s="7">
        <v>0.9</v>
      </c>
      <c r="H54" s="1">
        <v>180</v>
      </c>
      <c r="I54" s="1" t="s">
        <v>41</v>
      </c>
      <c r="J54" s="1">
        <v>478</v>
      </c>
      <c r="K54" s="1">
        <f t="shared" si="14"/>
        <v>4</v>
      </c>
      <c r="L54" s="1"/>
      <c r="M54" s="1"/>
      <c r="N54" s="1">
        <v>0</v>
      </c>
      <c r="O54" s="1">
        <f t="shared" si="3"/>
        <v>96.4</v>
      </c>
      <c r="P54" s="5">
        <v>1101.2</v>
      </c>
      <c r="Q54" s="5">
        <f t="shared" ref="Q54:Q55" si="26">S54</f>
        <v>150</v>
      </c>
      <c r="R54" s="5">
        <f t="shared" si="21"/>
        <v>192</v>
      </c>
      <c r="S54" s="32">
        <v>150</v>
      </c>
      <c r="T54" s="1"/>
      <c r="U54" s="1">
        <f t="shared" si="4"/>
        <v>3.5684647302904562</v>
      </c>
      <c r="V54" s="1">
        <f t="shared" si="5"/>
        <v>1.5767634854771784</v>
      </c>
      <c r="W54" s="1">
        <v>32</v>
      </c>
      <c r="X54" s="1">
        <v>22.8</v>
      </c>
      <c r="Y54" s="1">
        <v>49.6</v>
      </c>
      <c r="Z54" s="1">
        <v>25.6</v>
      </c>
      <c r="AA54" s="1">
        <v>19.2</v>
      </c>
      <c r="AB54" s="1">
        <v>26.6</v>
      </c>
      <c r="AC54" s="1">
        <v>60.8</v>
      </c>
      <c r="AD54" s="1">
        <v>8.1999999999999993</v>
      </c>
      <c r="AE54" s="1" t="s">
        <v>48</v>
      </c>
      <c r="AF54" s="1">
        <f t="shared" si="22"/>
        <v>135</v>
      </c>
      <c r="AG54" s="7">
        <v>8</v>
      </c>
      <c r="AH54" s="10">
        <f t="shared" si="23"/>
        <v>24</v>
      </c>
      <c r="AI54" s="1">
        <f t="shared" si="24"/>
        <v>172.8</v>
      </c>
      <c r="AJ54" s="1">
        <v>12</v>
      </c>
      <c r="AK54" s="1">
        <v>84</v>
      </c>
      <c r="AL54" s="10">
        <f t="shared" si="25"/>
        <v>0.2857142857142857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44</v>
      </c>
      <c r="C55" s="1">
        <v>577</v>
      </c>
      <c r="D55" s="1"/>
      <c r="E55" s="1">
        <v>427</v>
      </c>
      <c r="F55" s="1">
        <v>140</v>
      </c>
      <c r="G55" s="7">
        <v>0.9</v>
      </c>
      <c r="H55" s="1">
        <v>180</v>
      </c>
      <c r="I55" s="1" t="s">
        <v>41</v>
      </c>
      <c r="J55" s="1">
        <v>437</v>
      </c>
      <c r="K55" s="1">
        <f t="shared" si="14"/>
        <v>-10</v>
      </c>
      <c r="L55" s="1"/>
      <c r="M55" s="1"/>
      <c r="N55" s="1">
        <v>0</v>
      </c>
      <c r="O55" s="1">
        <f t="shared" si="3"/>
        <v>85.4</v>
      </c>
      <c r="P55" s="5">
        <v>970.2</v>
      </c>
      <c r="Q55" s="5">
        <f t="shared" si="26"/>
        <v>150</v>
      </c>
      <c r="R55" s="5">
        <f t="shared" si="21"/>
        <v>192</v>
      </c>
      <c r="S55" s="32">
        <v>150</v>
      </c>
      <c r="T55" s="1"/>
      <c r="U55" s="1">
        <f t="shared" si="4"/>
        <v>3.8875878220140514</v>
      </c>
      <c r="V55" s="1">
        <f t="shared" si="5"/>
        <v>1.6393442622950818</v>
      </c>
      <c r="W55" s="1">
        <v>27.2</v>
      </c>
      <c r="X55" s="1">
        <v>27.8</v>
      </c>
      <c r="Y55" s="1">
        <v>49.6</v>
      </c>
      <c r="Z55" s="1">
        <v>27.2</v>
      </c>
      <c r="AA55" s="1">
        <v>19.2</v>
      </c>
      <c r="AB55" s="1">
        <v>27.2</v>
      </c>
      <c r="AC55" s="1">
        <v>79.8</v>
      </c>
      <c r="AD55" s="1">
        <v>14.2</v>
      </c>
      <c r="AE55" s="1" t="s">
        <v>48</v>
      </c>
      <c r="AF55" s="1">
        <f t="shared" si="22"/>
        <v>135</v>
      </c>
      <c r="AG55" s="7">
        <v>8</v>
      </c>
      <c r="AH55" s="10">
        <f t="shared" si="23"/>
        <v>24</v>
      </c>
      <c r="AI55" s="1">
        <f t="shared" si="24"/>
        <v>172.8</v>
      </c>
      <c r="AJ55" s="1">
        <v>12</v>
      </c>
      <c r="AK55" s="1">
        <v>84</v>
      </c>
      <c r="AL55" s="10">
        <f t="shared" si="25"/>
        <v>0.2857142857142857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40</v>
      </c>
      <c r="C56" s="1">
        <v>1985</v>
      </c>
      <c r="D56" s="1">
        <v>60</v>
      </c>
      <c r="E56" s="1">
        <v>930</v>
      </c>
      <c r="F56" s="1">
        <v>1045</v>
      </c>
      <c r="G56" s="7">
        <v>1</v>
      </c>
      <c r="H56" s="1">
        <v>180</v>
      </c>
      <c r="I56" s="1" t="s">
        <v>41</v>
      </c>
      <c r="J56" s="1">
        <v>925</v>
      </c>
      <c r="K56" s="1">
        <f t="shared" si="14"/>
        <v>5</v>
      </c>
      <c r="L56" s="1"/>
      <c r="M56" s="1"/>
      <c r="N56" s="1">
        <v>1500</v>
      </c>
      <c r="O56" s="1">
        <f t="shared" si="3"/>
        <v>186</v>
      </c>
      <c r="P56" s="5"/>
      <c r="Q56" s="5"/>
      <c r="R56" s="5">
        <f t="shared" si="21"/>
        <v>0</v>
      </c>
      <c r="S56" s="5"/>
      <c r="T56" s="1"/>
      <c r="U56" s="1">
        <f t="shared" si="4"/>
        <v>13.682795698924732</v>
      </c>
      <c r="V56" s="1">
        <f t="shared" si="5"/>
        <v>13.682795698924732</v>
      </c>
      <c r="W56" s="1">
        <v>193</v>
      </c>
      <c r="X56" s="1">
        <v>164</v>
      </c>
      <c r="Y56" s="1">
        <v>192</v>
      </c>
      <c r="Z56" s="1">
        <v>210</v>
      </c>
      <c r="AA56" s="1">
        <v>173</v>
      </c>
      <c r="AB56" s="1">
        <v>196</v>
      </c>
      <c r="AC56" s="1">
        <v>227</v>
      </c>
      <c r="AD56" s="1">
        <v>203</v>
      </c>
      <c r="AE56" s="1" t="s">
        <v>48</v>
      </c>
      <c r="AF56" s="1">
        <f t="shared" si="22"/>
        <v>0</v>
      </c>
      <c r="AG56" s="7">
        <v>5</v>
      </c>
      <c r="AH56" s="10">
        <f t="shared" si="23"/>
        <v>0</v>
      </c>
      <c r="AI56" s="1">
        <f t="shared" si="24"/>
        <v>0</v>
      </c>
      <c r="AJ56" s="1">
        <v>12</v>
      </c>
      <c r="AK56" s="1">
        <v>144</v>
      </c>
      <c r="AL56" s="10">
        <f t="shared" si="25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44</v>
      </c>
      <c r="C57" s="1">
        <v>1370</v>
      </c>
      <c r="D57" s="1">
        <v>840</v>
      </c>
      <c r="E57" s="1">
        <v>1170</v>
      </c>
      <c r="F57" s="1">
        <v>1025</v>
      </c>
      <c r="G57" s="7">
        <v>1</v>
      </c>
      <c r="H57" s="1">
        <v>180</v>
      </c>
      <c r="I57" s="1" t="s">
        <v>41</v>
      </c>
      <c r="J57" s="1">
        <v>1170</v>
      </c>
      <c r="K57" s="1">
        <f t="shared" si="14"/>
        <v>0</v>
      </c>
      <c r="L57" s="1"/>
      <c r="M57" s="1"/>
      <c r="N57" s="1">
        <v>1680</v>
      </c>
      <c r="O57" s="1">
        <f t="shared" si="3"/>
        <v>234</v>
      </c>
      <c r="P57" s="5">
        <v>337</v>
      </c>
      <c r="Q57" s="5">
        <v>0</v>
      </c>
      <c r="R57" s="5">
        <f t="shared" si="21"/>
        <v>0</v>
      </c>
      <c r="S57" s="32">
        <v>0</v>
      </c>
      <c r="T57" s="1"/>
      <c r="U57" s="1">
        <f t="shared" si="4"/>
        <v>11.55982905982906</v>
      </c>
      <c r="V57" s="1">
        <f t="shared" si="5"/>
        <v>11.55982905982906</v>
      </c>
      <c r="W57" s="1">
        <v>219.4</v>
      </c>
      <c r="X57" s="1">
        <v>188.6</v>
      </c>
      <c r="Y57" s="1">
        <v>79.599999999999994</v>
      </c>
      <c r="Z57" s="1">
        <v>195</v>
      </c>
      <c r="AA57" s="1">
        <v>191.2</v>
      </c>
      <c r="AB57" s="1">
        <v>118.4</v>
      </c>
      <c r="AC57" s="1">
        <v>223</v>
      </c>
      <c r="AD57" s="1">
        <v>132</v>
      </c>
      <c r="AE57" s="1" t="s">
        <v>133</v>
      </c>
      <c r="AF57" s="1">
        <f t="shared" si="22"/>
        <v>0</v>
      </c>
      <c r="AG57" s="7">
        <v>5</v>
      </c>
      <c r="AH57" s="10">
        <f t="shared" si="23"/>
        <v>0</v>
      </c>
      <c r="AI57" s="1">
        <f t="shared" si="24"/>
        <v>0</v>
      </c>
      <c r="AJ57" s="1">
        <v>12</v>
      </c>
      <c r="AK57" s="1">
        <v>84</v>
      </c>
      <c r="AL57" s="10">
        <f t="shared" si="25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7" t="s">
        <v>106</v>
      </c>
      <c r="B58" s="27" t="s">
        <v>44</v>
      </c>
      <c r="C58" s="27"/>
      <c r="D58" s="27"/>
      <c r="E58" s="27"/>
      <c r="F58" s="27"/>
      <c r="G58" s="28">
        <v>0</v>
      </c>
      <c r="H58" s="27">
        <v>180</v>
      </c>
      <c r="I58" s="27" t="s">
        <v>41</v>
      </c>
      <c r="J58" s="27"/>
      <c r="K58" s="27">
        <f t="shared" si="14"/>
        <v>0</v>
      </c>
      <c r="L58" s="27"/>
      <c r="M58" s="27"/>
      <c r="N58" s="27"/>
      <c r="O58" s="27">
        <f t="shared" si="3"/>
        <v>0</v>
      </c>
      <c r="P58" s="29"/>
      <c r="Q58" s="29"/>
      <c r="R58" s="29"/>
      <c r="S58" s="29"/>
      <c r="T58" s="27"/>
      <c r="U58" s="27" t="e">
        <f t="shared" si="4"/>
        <v>#DIV/0!</v>
      </c>
      <c r="V58" s="27" t="e">
        <f t="shared" si="5"/>
        <v>#DIV/0!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 t="s">
        <v>46</v>
      </c>
      <c r="AF58" s="27"/>
      <c r="AG58" s="28">
        <v>8</v>
      </c>
      <c r="AH58" s="30"/>
      <c r="AI58" s="27"/>
      <c r="AJ58" s="27">
        <v>8</v>
      </c>
      <c r="AK58" s="27">
        <v>48</v>
      </c>
      <c r="AL58" s="30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7" t="s">
        <v>107</v>
      </c>
      <c r="B59" s="27" t="s">
        <v>44</v>
      </c>
      <c r="C59" s="27"/>
      <c r="D59" s="27"/>
      <c r="E59" s="27"/>
      <c r="F59" s="27"/>
      <c r="G59" s="28">
        <v>0</v>
      </c>
      <c r="H59" s="27">
        <v>180</v>
      </c>
      <c r="I59" s="27" t="s">
        <v>41</v>
      </c>
      <c r="J59" s="27"/>
      <c r="K59" s="27">
        <f t="shared" si="14"/>
        <v>0</v>
      </c>
      <c r="L59" s="27"/>
      <c r="M59" s="27"/>
      <c r="N59" s="27"/>
      <c r="O59" s="27">
        <f t="shared" si="3"/>
        <v>0</v>
      </c>
      <c r="P59" s="29"/>
      <c r="Q59" s="29"/>
      <c r="R59" s="29"/>
      <c r="S59" s="29"/>
      <c r="T59" s="27"/>
      <c r="U59" s="27" t="e">
        <f t="shared" si="4"/>
        <v>#DIV/0!</v>
      </c>
      <c r="V59" s="27" t="e">
        <f t="shared" si="5"/>
        <v>#DIV/0!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 t="s">
        <v>46</v>
      </c>
      <c r="AF59" s="27"/>
      <c r="AG59" s="28">
        <v>8</v>
      </c>
      <c r="AH59" s="30"/>
      <c r="AI59" s="27"/>
      <c r="AJ59" s="27">
        <v>6</v>
      </c>
      <c r="AK59" s="27">
        <v>72</v>
      </c>
      <c r="AL59" s="30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7" t="s">
        <v>108</v>
      </c>
      <c r="B60" s="27" t="s">
        <v>44</v>
      </c>
      <c r="C60" s="27"/>
      <c r="D60" s="27"/>
      <c r="E60" s="27"/>
      <c r="F60" s="27"/>
      <c r="G60" s="28">
        <v>0</v>
      </c>
      <c r="H60" s="27">
        <v>180</v>
      </c>
      <c r="I60" s="27" t="s">
        <v>41</v>
      </c>
      <c r="J60" s="27"/>
      <c r="K60" s="27">
        <f t="shared" si="14"/>
        <v>0</v>
      </c>
      <c r="L60" s="27"/>
      <c r="M60" s="27"/>
      <c r="N60" s="27"/>
      <c r="O60" s="27">
        <f t="shared" si="3"/>
        <v>0</v>
      </c>
      <c r="P60" s="29"/>
      <c r="Q60" s="29"/>
      <c r="R60" s="29"/>
      <c r="S60" s="29"/>
      <c r="T60" s="27"/>
      <c r="U60" s="27" t="e">
        <f t="shared" si="4"/>
        <v>#DIV/0!</v>
      </c>
      <c r="V60" s="27" t="e">
        <f t="shared" si="5"/>
        <v>#DIV/0!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 t="s">
        <v>46</v>
      </c>
      <c r="AF60" s="27"/>
      <c r="AG60" s="28">
        <v>8</v>
      </c>
      <c r="AH60" s="30"/>
      <c r="AI60" s="27"/>
      <c r="AJ60" s="27">
        <v>6</v>
      </c>
      <c r="AK60" s="27">
        <v>72</v>
      </c>
      <c r="AL60" s="30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7" t="s">
        <v>109</v>
      </c>
      <c r="B61" s="27" t="s">
        <v>40</v>
      </c>
      <c r="C61" s="27"/>
      <c r="D61" s="27"/>
      <c r="E61" s="27"/>
      <c r="F61" s="27"/>
      <c r="G61" s="28">
        <v>0</v>
      </c>
      <c r="H61" s="27">
        <v>180</v>
      </c>
      <c r="I61" s="27" t="s">
        <v>41</v>
      </c>
      <c r="J61" s="27"/>
      <c r="K61" s="27">
        <f t="shared" si="14"/>
        <v>0</v>
      </c>
      <c r="L61" s="27"/>
      <c r="M61" s="27"/>
      <c r="N61" s="27"/>
      <c r="O61" s="27">
        <f t="shared" si="3"/>
        <v>0</v>
      </c>
      <c r="P61" s="29"/>
      <c r="Q61" s="29"/>
      <c r="R61" s="29"/>
      <c r="S61" s="29"/>
      <c r="T61" s="27"/>
      <c r="U61" s="27" t="e">
        <f t="shared" si="4"/>
        <v>#DIV/0!</v>
      </c>
      <c r="V61" s="27" t="e">
        <f t="shared" si="5"/>
        <v>#DIV/0!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 t="s">
        <v>46</v>
      </c>
      <c r="AF61" s="27"/>
      <c r="AG61" s="28">
        <v>3.7</v>
      </c>
      <c r="AH61" s="30"/>
      <c r="AI61" s="27"/>
      <c r="AJ61" s="27">
        <v>14</v>
      </c>
      <c r="AK61" s="27">
        <v>126</v>
      </c>
      <c r="AL61" s="30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31" t="s">
        <v>129</v>
      </c>
      <c r="B62" s="1" t="s">
        <v>40</v>
      </c>
      <c r="C62" s="1"/>
      <c r="D62" s="1"/>
      <c r="E62" s="1"/>
      <c r="F62" s="1"/>
      <c r="G62" s="7">
        <v>1</v>
      </c>
      <c r="H62" s="1">
        <v>180</v>
      </c>
      <c r="I62" s="1" t="s">
        <v>41</v>
      </c>
      <c r="J62" s="1"/>
      <c r="K62" s="1">
        <f t="shared" si="14"/>
        <v>0</v>
      </c>
      <c r="L62" s="1"/>
      <c r="M62" s="1"/>
      <c r="N62" s="1">
        <v>0</v>
      </c>
      <c r="O62" s="1">
        <f t="shared" si="3"/>
        <v>0</v>
      </c>
      <c r="P62" s="18">
        <v>42</v>
      </c>
      <c r="Q62" s="18">
        <v>42</v>
      </c>
      <c r="R62" s="5">
        <f t="shared" ref="R62:R68" si="27">AG62*AH62</f>
        <v>42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4"/>
      <c r="AF62" s="1">
        <f t="shared" ref="AF62:AF68" si="28">G62*Q62</f>
        <v>42</v>
      </c>
      <c r="AG62" s="7">
        <v>3</v>
      </c>
      <c r="AH62" s="10">
        <f t="shared" ref="AH62:AH68" si="29">MROUND(Q62, AG62*AJ62)/AG62</f>
        <v>14</v>
      </c>
      <c r="AI62" s="1">
        <f t="shared" ref="AI62:AI68" si="30">AH62*AG62*G62</f>
        <v>42</v>
      </c>
      <c r="AJ62" s="1">
        <v>14</v>
      </c>
      <c r="AK62" s="1">
        <v>126</v>
      </c>
      <c r="AL62" s="10">
        <f t="shared" ref="AL62:AL68" si="31">AH62/AK62</f>
        <v>0.1111111111111111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44</v>
      </c>
      <c r="C63" s="1">
        <v>420</v>
      </c>
      <c r="D63" s="1"/>
      <c r="E63" s="1">
        <v>417</v>
      </c>
      <c r="F63" s="1"/>
      <c r="G63" s="7">
        <v>0.09</v>
      </c>
      <c r="H63" s="1">
        <v>180</v>
      </c>
      <c r="I63" s="1" t="s">
        <v>41</v>
      </c>
      <c r="J63" s="1">
        <v>559</v>
      </c>
      <c r="K63" s="1">
        <f t="shared" si="14"/>
        <v>-142</v>
      </c>
      <c r="L63" s="1"/>
      <c r="M63" s="1"/>
      <c r="N63" s="1">
        <v>840</v>
      </c>
      <c r="O63" s="1">
        <f t="shared" si="3"/>
        <v>83.4</v>
      </c>
      <c r="P63" s="5">
        <v>244.20000000000005</v>
      </c>
      <c r="Q63" s="5">
        <f t="shared" ref="Q63" si="32">S63</f>
        <v>200</v>
      </c>
      <c r="R63" s="5">
        <f t="shared" si="27"/>
        <v>0</v>
      </c>
      <c r="S63" s="32">
        <v>200</v>
      </c>
      <c r="T63" s="1"/>
      <c r="U63" s="1">
        <f t="shared" si="4"/>
        <v>10.071942446043165</v>
      </c>
      <c r="V63" s="1">
        <f t="shared" si="5"/>
        <v>10.071942446043165</v>
      </c>
      <c r="W63" s="1">
        <v>66.599999999999994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 t="s">
        <v>111</v>
      </c>
      <c r="AF63" s="1">
        <f t="shared" si="28"/>
        <v>18</v>
      </c>
      <c r="AG63" s="7">
        <v>30</v>
      </c>
      <c r="AH63" s="10">
        <f t="shared" si="29"/>
        <v>0</v>
      </c>
      <c r="AI63" s="1">
        <f t="shared" si="30"/>
        <v>0</v>
      </c>
      <c r="AJ63" s="1">
        <v>14</v>
      </c>
      <c r="AK63" s="1">
        <v>126</v>
      </c>
      <c r="AL63" s="10">
        <f t="shared" si="3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44</v>
      </c>
      <c r="C64" s="1">
        <v>2214</v>
      </c>
      <c r="D64" s="1">
        <v>357</v>
      </c>
      <c r="E64" s="1">
        <v>1475</v>
      </c>
      <c r="F64" s="1">
        <v>1096</v>
      </c>
      <c r="G64" s="7">
        <v>0.25</v>
      </c>
      <c r="H64" s="1">
        <v>180</v>
      </c>
      <c r="I64" s="1" t="s">
        <v>41</v>
      </c>
      <c r="J64" s="1">
        <v>1461</v>
      </c>
      <c r="K64" s="1">
        <f t="shared" si="14"/>
        <v>14</v>
      </c>
      <c r="L64" s="1"/>
      <c r="M64" s="1"/>
      <c r="N64" s="1">
        <v>168</v>
      </c>
      <c r="O64" s="1">
        <f t="shared" si="3"/>
        <v>295</v>
      </c>
      <c r="P64" s="5">
        <v>2571</v>
      </c>
      <c r="Q64" s="5">
        <v>1200</v>
      </c>
      <c r="R64" s="5">
        <f t="shared" si="27"/>
        <v>1176</v>
      </c>
      <c r="S64" s="32">
        <v>700</v>
      </c>
      <c r="T64" s="1"/>
      <c r="U64" s="1">
        <f t="shared" si="4"/>
        <v>8.2711864406779654</v>
      </c>
      <c r="V64" s="1">
        <f t="shared" si="5"/>
        <v>4.2847457627118644</v>
      </c>
      <c r="W64" s="1">
        <v>141.4</v>
      </c>
      <c r="X64" s="1">
        <v>191</v>
      </c>
      <c r="Y64" s="1">
        <v>211.2</v>
      </c>
      <c r="Z64" s="1">
        <v>199.4</v>
      </c>
      <c r="AA64" s="1">
        <v>237</v>
      </c>
      <c r="AB64" s="1">
        <v>229.8</v>
      </c>
      <c r="AC64" s="1">
        <v>274.39999999999998</v>
      </c>
      <c r="AD64" s="1">
        <v>191.2</v>
      </c>
      <c r="AE64" s="1" t="s">
        <v>48</v>
      </c>
      <c r="AF64" s="1">
        <f t="shared" si="28"/>
        <v>300</v>
      </c>
      <c r="AG64" s="7">
        <v>12</v>
      </c>
      <c r="AH64" s="10">
        <f t="shared" si="29"/>
        <v>98</v>
      </c>
      <c r="AI64" s="1">
        <f t="shared" si="30"/>
        <v>294</v>
      </c>
      <c r="AJ64" s="1">
        <v>14</v>
      </c>
      <c r="AK64" s="1">
        <v>70</v>
      </c>
      <c r="AL64" s="10">
        <f t="shared" si="31"/>
        <v>1.4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113</v>
      </c>
      <c r="B65" s="1" t="s">
        <v>44</v>
      </c>
      <c r="C65" s="1"/>
      <c r="D65" s="1">
        <v>300</v>
      </c>
      <c r="E65" s="1"/>
      <c r="F65" s="1">
        <v>300</v>
      </c>
      <c r="G65" s="7">
        <v>7.0000000000000007E-2</v>
      </c>
      <c r="H65" s="1">
        <v>180</v>
      </c>
      <c r="I65" s="1" t="s">
        <v>41</v>
      </c>
      <c r="J65" s="1"/>
      <c r="K65" s="1">
        <f t="shared" si="14"/>
        <v>0</v>
      </c>
      <c r="L65" s="1"/>
      <c r="M65" s="1"/>
      <c r="N65" s="1"/>
      <c r="O65" s="1">
        <f t="shared" si="3"/>
        <v>0</v>
      </c>
      <c r="P65" s="5"/>
      <c r="Q65" s="5"/>
      <c r="R65" s="5">
        <f t="shared" si="27"/>
        <v>0</v>
      </c>
      <c r="S65" s="5"/>
      <c r="T65" s="1"/>
      <c r="U65" s="1" t="e">
        <f t="shared" si="4"/>
        <v>#DIV/0!</v>
      </c>
      <c r="V65" s="1" t="e">
        <f t="shared" si="5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55</v>
      </c>
      <c r="AF65" s="1">
        <f t="shared" si="28"/>
        <v>0</v>
      </c>
      <c r="AG65" s="7">
        <v>30</v>
      </c>
      <c r="AH65" s="10">
        <f t="shared" si="29"/>
        <v>0</v>
      </c>
      <c r="AI65" s="1">
        <f t="shared" si="30"/>
        <v>0</v>
      </c>
      <c r="AJ65" s="1">
        <v>10</v>
      </c>
      <c r="AK65" s="1">
        <v>130</v>
      </c>
      <c r="AL65" s="10">
        <f t="shared" si="3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114</v>
      </c>
      <c r="B66" s="1" t="s">
        <v>44</v>
      </c>
      <c r="C66" s="1">
        <v>1900</v>
      </c>
      <c r="D66" s="1"/>
      <c r="E66" s="1">
        <v>1252</v>
      </c>
      <c r="F66" s="1">
        <v>631</v>
      </c>
      <c r="G66" s="7">
        <v>0.3</v>
      </c>
      <c r="H66" s="1">
        <v>180</v>
      </c>
      <c r="I66" s="1" t="s">
        <v>41</v>
      </c>
      <c r="J66" s="1">
        <v>1231</v>
      </c>
      <c r="K66" s="1">
        <f t="shared" si="14"/>
        <v>21</v>
      </c>
      <c r="L66" s="1"/>
      <c r="M66" s="1"/>
      <c r="N66" s="1">
        <v>0</v>
      </c>
      <c r="O66" s="1">
        <f t="shared" si="3"/>
        <v>250.4</v>
      </c>
      <c r="P66" s="5">
        <v>2624.2000000000003</v>
      </c>
      <c r="Q66" s="5">
        <v>1200</v>
      </c>
      <c r="R66" s="5">
        <f t="shared" si="27"/>
        <v>1176</v>
      </c>
      <c r="S66" s="32">
        <v>700</v>
      </c>
      <c r="T66" s="1"/>
      <c r="U66" s="1">
        <f t="shared" si="4"/>
        <v>7.2164536741214054</v>
      </c>
      <c r="V66" s="1">
        <f t="shared" si="5"/>
        <v>2.519968051118211</v>
      </c>
      <c r="W66" s="1">
        <v>96.4</v>
      </c>
      <c r="X66" s="1">
        <v>137</v>
      </c>
      <c r="Y66" s="1">
        <v>170</v>
      </c>
      <c r="Z66" s="1">
        <v>190.4</v>
      </c>
      <c r="AA66" s="1">
        <v>98</v>
      </c>
      <c r="AB66" s="1">
        <v>178</v>
      </c>
      <c r="AC66" s="1">
        <v>101</v>
      </c>
      <c r="AD66" s="1">
        <v>136</v>
      </c>
      <c r="AE66" s="1"/>
      <c r="AF66" s="1">
        <f t="shared" si="28"/>
        <v>360</v>
      </c>
      <c r="AG66" s="7">
        <v>12</v>
      </c>
      <c r="AH66" s="10">
        <f t="shared" si="29"/>
        <v>98</v>
      </c>
      <c r="AI66" s="1">
        <f t="shared" si="30"/>
        <v>352.8</v>
      </c>
      <c r="AJ66" s="1">
        <v>14</v>
      </c>
      <c r="AK66" s="1">
        <v>70</v>
      </c>
      <c r="AL66" s="10">
        <f t="shared" si="31"/>
        <v>1.4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115</v>
      </c>
      <c r="B67" s="1" t="s">
        <v>40</v>
      </c>
      <c r="C67" s="1">
        <v>242.8</v>
      </c>
      <c r="D67" s="1">
        <v>97.2</v>
      </c>
      <c r="E67" s="1">
        <v>232.46</v>
      </c>
      <c r="F67" s="1">
        <v>96</v>
      </c>
      <c r="G67" s="7">
        <v>1</v>
      </c>
      <c r="H67" s="1">
        <v>180</v>
      </c>
      <c r="I67" s="1" t="s">
        <v>116</v>
      </c>
      <c r="J67" s="1">
        <v>265</v>
      </c>
      <c r="K67" s="1">
        <f t="shared" si="14"/>
        <v>-32.539999999999992</v>
      </c>
      <c r="L67" s="1"/>
      <c r="M67" s="1"/>
      <c r="N67" s="1">
        <v>388.8</v>
      </c>
      <c r="O67" s="1">
        <f t="shared" si="3"/>
        <v>46.492000000000004</v>
      </c>
      <c r="P67" s="5">
        <v>119.59600000000006</v>
      </c>
      <c r="Q67" s="5">
        <f t="shared" ref="Q67" si="33">13*O67-N67-F67</f>
        <v>119.59600000000006</v>
      </c>
      <c r="R67" s="5">
        <f t="shared" si="27"/>
        <v>129.6</v>
      </c>
      <c r="S67" s="5"/>
      <c r="T67" s="1"/>
      <c r="U67" s="1">
        <f t="shared" si="4"/>
        <v>13.215176804611545</v>
      </c>
      <c r="V67" s="1">
        <f t="shared" si="5"/>
        <v>10.427600447388798</v>
      </c>
      <c r="W67" s="1">
        <v>40.4</v>
      </c>
      <c r="X67" s="1">
        <v>32.22</v>
      </c>
      <c r="Y67" s="1">
        <v>33.92</v>
      </c>
      <c r="Z67" s="1">
        <v>49.44</v>
      </c>
      <c r="AA67" s="1">
        <v>37.82</v>
      </c>
      <c r="AB67" s="1">
        <v>47.6</v>
      </c>
      <c r="AC67" s="1">
        <v>46.44</v>
      </c>
      <c r="AD67" s="1">
        <v>39.239999999999988</v>
      </c>
      <c r="AE67" s="1"/>
      <c r="AF67" s="1">
        <f t="shared" si="28"/>
        <v>119.59600000000006</v>
      </c>
      <c r="AG67" s="7">
        <v>1.8</v>
      </c>
      <c r="AH67" s="10">
        <f t="shared" si="29"/>
        <v>72</v>
      </c>
      <c r="AI67" s="1">
        <f t="shared" si="30"/>
        <v>129.6</v>
      </c>
      <c r="AJ67" s="1">
        <v>18</v>
      </c>
      <c r="AK67" s="1">
        <v>234</v>
      </c>
      <c r="AL67" s="10">
        <f t="shared" si="31"/>
        <v>0.30769230769230771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44</v>
      </c>
      <c r="C68" s="1">
        <v>1387</v>
      </c>
      <c r="D68" s="1">
        <v>520</v>
      </c>
      <c r="E68" s="1">
        <v>1315</v>
      </c>
      <c r="F68" s="1">
        <v>592</v>
      </c>
      <c r="G68" s="7">
        <v>0.3</v>
      </c>
      <c r="H68" s="1">
        <v>180</v>
      </c>
      <c r="I68" s="1" t="s">
        <v>41</v>
      </c>
      <c r="J68" s="1">
        <v>1297</v>
      </c>
      <c r="K68" s="1">
        <f t="shared" ref="K68:K77" si="34">E68-J68</f>
        <v>18</v>
      </c>
      <c r="L68" s="1"/>
      <c r="M68" s="1"/>
      <c r="N68" s="1">
        <v>504</v>
      </c>
      <c r="O68" s="1">
        <f t="shared" si="3"/>
        <v>263</v>
      </c>
      <c r="P68" s="5">
        <v>2323</v>
      </c>
      <c r="Q68" s="5">
        <v>800</v>
      </c>
      <c r="R68" s="5">
        <f t="shared" si="27"/>
        <v>840</v>
      </c>
      <c r="S68" s="32">
        <v>500</v>
      </c>
      <c r="T68" s="1"/>
      <c r="U68" s="1">
        <f t="shared" si="4"/>
        <v>7.3612167300380227</v>
      </c>
      <c r="V68" s="1">
        <f t="shared" si="5"/>
        <v>4.167300380228137</v>
      </c>
      <c r="W68" s="1">
        <v>127.8</v>
      </c>
      <c r="X68" s="1">
        <v>139.6</v>
      </c>
      <c r="Y68" s="1">
        <v>105.6</v>
      </c>
      <c r="Z68" s="1">
        <v>167.8</v>
      </c>
      <c r="AA68" s="1">
        <v>119.6</v>
      </c>
      <c r="AB68" s="1">
        <v>139.80000000000001</v>
      </c>
      <c r="AC68" s="1">
        <v>103.4</v>
      </c>
      <c r="AD68" s="1">
        <v>117.2</v>
      </c>
      <c r="AE68" s="1"/>
      <c r="AF68" s="1">
        <f t="shared" si="28"/>
        <v>240</v>
      </c>
      <c r="AG68" s="7">
        <v>12</v>
      </c>
      <c r="AH68" s="10">
        <f t="shared" si="29"/>
        <v>70</v>
      </c>
      <c r="AI68" s="1">
        <f t="shared" si="30"/>
        <v>252</v>
      </c>
      <c r="AJ68" s="1">
        <v>14</v>
      </c>
      <c r="AK68" s="1">
        <v>70</v>
      </c>
      <c r="AL68" s="10">
        <f t="shared" si="31"/>
        <v>1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9" t="s">
        <v>118</v>
      </c>
      <c r="B69" s="19" t="s">
        <v>44</v>
      </c>
      <c r="C69" s="19"/>
      <c r="D69" s="19">
        <v>72</v>
      </c>
      <c r="E69" s="19"/>
      <c r="F69" s="19">
        <v>72</v>
      </c>
      <c r="G69" s="20">
        <v>0</v>
      </c>
      <c r="H69" s="19" t="e">
        <v>#N/A</v>
      </c>
      <c r="I69" s="19" t="s">
        <v>58</v>
      </c>
      <c r="J69" s="19"/>
      <c r="K69" s="19">
        <f t="shared" si="34"/>
        <v>0</v>
      </c>
      <c r="L69" s="19"/>
      <c r="M69" s="19"/>
      <c r="N69" s="19"/>
      <c r="O69" s="19">
        <f t="shared" si="3"/>
        <v>0</v>
      </c>
      <c r="P69" s="21"/>
      <c r="Q69" s="21"/>
      <c r="R69" s="21"/>
      <c r="S69" s="21"/>
      <c r="T69" s="19"/>
      <c r="U69" s="19" t="e">
        <f t="shared" si="4"/>
        <v>#DIV/0!</v>
      </c>
      <c r="V69" s="19" t="e">
        <f t="shared" si="5"/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23" t="s">
        <v>127</v>
      </c>
      <c r="AF69" s="19"/>
      <c r="AG69" s="20"/>
      <c r="AH69" s="22"/>
      <c r="AI69" s="19"/>
      <c r="AJ69" s="19"/>
      <c r="AK69" s="19"/>
      <c r="AL69" s="22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9" t="s">
        <v>119</v>
      </c>
      <c r="B70" s="19" t="s">
        <v>44</v>
      </c>
      <c r="C70" s="19">
        <v>67</v>
      </c>
      <c r="D70" s="19"/>
      <c r="E70" s="19">
        <v>45</v>
      </c>
      <c r="F70" s="19">
        <v>22</v>
      </c>
      <c r="G70" s="20">
        <v>0</v>
      </c>
      <c r="H70" s="19">
        <v>365</v>
      </c>
      <c r="I70" s="19" t="s">
        <v>58</v>
      </c>
      <c r="J70" s="19">
        <v>40</v>
      </c>
      <c r="K70" s="19">
        <f t="shared" si="34"/>
        <v>5</v>
      </c>
      <c r="L70" s="19"/>
      <c r="M70" s="19"/>
      <c r="N70" s="19"/>
      <c r="O70" s="19">
        <f t="shared" si="3"/>
        <v>9</v>
      </c>
      <c r="P70" s="21"/>
      <c r="Q70" s="21"/>
      <c r="R70" s="21"/>
      <c r="S70" s="21"/>
      <c r="T70" s="19"/>
      <c r="U70" s="19">
        <f t="shared" si="4"/>
        <v>2.4444444444444446</v>
      </c>
      <c r="V70" s="19">
        <f t="shared" si="5"/>
        <v>2.4444444444444446</v>
      </c>
      <c r="W70" s="19">
        <v>4.2</v>
      </c>
      <c r="X70" s="19">
        <v>1.6</v>
      </c>
      <c r="Y70" s="19">
        <v>5.6</v>
      </c>
      <c r="Z70" s="19">
        <v>7</v>
      </c>
      <c r="AA70" s="19">
        <v>9.4</v>
      </c>
      <c r="AB70" s="19">
        <v>8</v>
      </c>
      <c r="AC70" s="19">
        <v>9.4</v>
      </c>
      <c r="AD70" s="19">
        <v>17.600000000000001</v>
      </c>
      <c r="AE70" s="26" t="s">
        <v>128</v>
      </c>
      <c r="AF70" s="19"/>
      <c r="AG70" s="20"/>
      <c r="AH70" s="22"/>
      <c r="AI70" s="19"/>
      <c r="AJ70" s="19"/>
      <c r="AK70" s="19"/>
      <c r="AL70" s="22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27" t="s">
        <v>120</v>
      </c>
      <c r="B71" s="27" t="s">
        <v>44</v>
      </c>
      <c r="C71" s="27"/>
      <c r="D71" s="27"/>
      <c r="E71" s="27"/>
      <c r="F71" s="27"/>
      <c r="G71" s="28">
        <v>0</v>
      </c>
      <c r="H71" s="27">
        <v>180</v>
      </c>
      <c r="I71" s="27" t="s">
        <v>41</v>
      </c>
      <c r="J71" s="27"/>
      <c r="K71" s="27">
        <f t="shared" si="34"/>
        <v>0</v>
      </c>
      <c r="L71" s="27"/>
      <c r="M71" s="27"/>
      <c r="N71" s="27"/>
      <c r="O71" s="27">
        <f t="shared" ref="O71:O77" si="35">E71/5</f>
        <v>0</v>
      </c>
      <c r="P71" s="29"/>
      <c r="Q71" s="29"/>
      <c r="R71" s="29"/>
      <c r="S71" s="29"/>
      <c r="T71" s="27"/>
      <c r="U71" s="27" t="e">
        <f t="shared" ref="U71:U77" si="36">(F71+N71+R71)/O71</f>
        <v>#DIV/0!</v>
      </c>
      <c r="V71" s="27" t="e">
        <f t="shared" ref="V71:V77" si="37">(F71+N71)/O71</f>
        <v>#DIV/0!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 t="s">
        <v>46</v>
      </c>
      <c r="AF71" s="27"/>
      <c r="AG71" s="28">
        <v>14</v>
      </c>
      <c r="AH71" s="30"/>
      <c r="AI71" s="27"/>
      <c r="AJ71" s="27">
        <v>14</v>
      </c>
      <c r="AK71" s="27">
        <v>70</v>
      </c>
      <c r="AL71" s="30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27" t="s">
        <v>121</v>
      </c>
      <c r="B72" s="27" t="s">
        <v>44</v>
      </c>
      <c r="C72" s="27"/>
      <c r="D72" s="27"/>
      <c r="E72" s="27"/>
      <c r="F72" s="27"/>
      <c r="G72" s="28">
        <v>0</v>
      </c>
      <c r="H72" s="27">
        <v>180</v>
      </c>
      <c r="I72" s="27" t="s">
        <v>41</v>
      </c>
      <c r="J72" s="27"/>
      <c r="K72" s="27">
        <f t="shared" si="34"/>
        <v>0</v>
      </c>
      <c r="L72" s="27"/>
      <c r="M72" s="27"/>
      <c r="N72" s="27"/>
      <c r="O72" s="27">
        <f t="shared" si="35"/>
        <v>0</v>
      </c>
      <c r="P72" s="29"/>
      <c r="Q72" s="29"/>
      <c r="R72" s="29"/>
      <c r="S72" s="29"/>
      <c r="T72" s="27"/>
      <c r="U72" s="27" t="e">
        <f t="shared" si="36"/>
        <v>#DIV/0!</v>
      </c>
      <c r="V72" s="27" t="e">
        <f t="shared" si="37"/>
        <v>#DIV/0!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 t="s">
        <v>46</v>
      </c>
      <c r="AF72" s="27"/>
      <c r="AG72" s="28">
        <v>8</v>
      </c>
      <c r="AH72" s="30"/>
      <c r="AI72" s="27"/>
      <c r="AJ72" s="27">
        <v>14</v>
      </c>
      <c r="AK72" s="27">
        <v>70</v>
      </c>
      <c r="AL72" s="30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122</v>
      </c>
      <c r="B73" s="1" t="s">
        <v>44</v>
      </c>
      <c r="C73" s="1">
        <v>2436</v>
      </c>
      <c r="D73" s="1"/>
      <c r="E73" s="1">
        <v>1636</v>
      </c>
      <c r="F73" s="1">
        <v>786</v>
      </c>
      <c r="G73" s="7">
        <v>0.25</v>
      </c>
      <c r="H73" s="1">
        <v>180</v>
      </c>
      <c r="I73" s="1" t="s">
        <v>41</v>
      </c>
      <c r="J73" s="1">
        <v>1620</v>
      </c>
      <c r="K73" s="1">
        <f t="shared" si="34"/>
        <v>16</v>
      </c>
      <c r="L73" s="1"/>
      <c r="M73" s="1"/>
      <c r="N73" s="1">
        <v>1176</v>
      </c>
      <c r="O73" s="1">
        <f t="shared" si="35"/>
        <v>327.2</v>
      </c>
      <c r="P73" s="5">
        <v>2291.5999999999995</v>
      </c>
      <c r="Q73" s="5">
        <f t="shared" ref="Q73" si="38">S73</f>
        <v>1000</v>
      </c>
      <c r="R73" s="5">
        <f>AG73*AH73</f>
        <v>1008</v>
      </c>
      <c r="S73" s="32">
        <v>1000</v>
      </c>
      <c r="T73" s="24" t="s">
        <v>131</v>
      </c>
      <c r="U73" s="1">
        <f t="shared" si="36"/>
        <v>9.0770171149144261</v>
      </c>
      <c r="V73" s="1">
        <f t="shared" si="37"/>
        <v>5.9963325183374083</v>
      </c>
      <c r="W73" s="1">
        <v>198.6</v>
      </c>
      <c r="X73" s="1">
        <v>192.4</v>
      </c>
      <c r="Y73" s="1">
        <v>229.4</v>
      </c>
      <c r="Z73" s="1">
        <v>210.6</v>
      </c>
      <c r="AA73" s="1">
        <v>252.6</v>
      </c>
      <c r="AB73" s="1">
        <v>241.4</v>
      </c>
      <c r="AC73" s="1">
        <v>271.2</v>
      </c>
      <c r="AD73" s="1">
        <v>214.6</v>
      </c>
      <c r="AE73" s="1" t="s">
        <v>48</v>
      </c>
      <c r="AF73" s="1">
        <f>G73*Q73</f>
        <v>250</v>
      </c>
      <c r="AG73" s="7">
        <v>12</v>
      </c>
      <c r="AH73" s="10">
        <f>MROUND(Q73, AG73*AJ73)/AG73</f>
        <v>84</v>
      </c>
      <c r="AI73" s="1">
        <f>AH73*AG73*G73</f>
        <v>252</v>
      </c>
      <c r="AJ73" s="1">
        <v>14</v>
      </c>
      <c r="AK73" s="1">
        <v>70</v>
      </c>
      <c r="AL73" s="10">
        <f>AH73/AK73</f>
        <v>1.2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44</v>
      </c>
      <c r="C74" s="1">
        <v>2605</v>
      </c>
      <c r="D74" s="1">
        <v>174</v>
      </c>
      <c r="E74" s="1">
        <v>1597</v>
      </c>
      <c r="F74" s="1">
        <v>1182</v>
      </c>
      <c r="G74" s="7">
        <v>0.25</v>
      </c>
      <c r="H74" s="1">
        <v>180</v>
      </c>
      <c r="I74" s="1" t="s">
        <v>41</v>
      </c>
      <c r="J74" s="1">
        <v>1580</v>
      </c>
      <c r="K74" s="1">
        <f t="shared" si="34"/>
        <v>17</v>
      </c>
      <c r="L74" s="1"/>
      <c r="M74" s="1"/>
      <c r="N74" s="1">
        <v>672</v>
      </c>
      <c r="O74" s="1">
        <f t="shared" si="35"/>
        <v>319.39999999999998</v>
      </c>
      <c r="P74" s="5">
        <v>2298.1999999999998</v>
      </c>
      <c r="Q74" s="5">
        <v>1300</v>
      </c>
      <c r="R74" s="5">
        <f>AG74*AH74</f>
        <v>1344</v>
      </c>
      <c r="S74" s="32">
        <v>200</v>
      </c>
      <c r="T74" s="1"/>
      <c r="U74" s="1">
        <f t="shared" si="36"/>
        <v>10.012523481527866</v>
      </c>
      <c r="V74" s="1">
        <f t="shared" si="37"/>
        <v>5.8046336881653104</v>
      </c>
      <c r="W74" s="1">
        <v>184.6</v>
      </c>
      <c r="X74" s="1">
        <v>219.8</v>
      </c>
      <c r="Y74" s="1">
        <v>247.8</v>
      </c>
      <c r="Z74" s="1">
        <v>261</v>
      </c>
      <c r="AA74" s="1">
        <v>284.60000000000002</v>
      </c>
      <c r="AB74" s="1">
        <v>279.8</v>
      </c>
      <c r="AC74" s="1">
        <v>292.60000000000002</v>
      </c>
      <c r="AD74" s="1">
        <v>233.8</v>
      </c>
      <c r="AE74" s="1" t="s">
        <v>48</v>
      </c>
      <c r="AF74" s="1">
        <f>G74*Q74</f>
        <v>325</v>
      </c>
      <c r="AG74" s="7">
        <v>12</v>
      </c>
      <c r="AH74" s="10">
        <f>MROUND(Q74, AG74*AJ74)/AG74</f>
        <v>112</v>
      </c>
      <c r="AI74" s="1">
        <f>AH74*AG74*G74</f>
        <v>336</v>
      </c>
      <c r="AJ74" s="1">
        <v>14</v>
      </c>
      <c r="AK74" s="1">
        <v>70</v>
      </c>
      <c r="AL74" s="10">
        <f>AH74/AK74</f>
        <v>1.6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40</v>
      </c>
      <c r="C75" s="1">
        <v>210.6</v>
      </c>
      <c r="D75" s="1"/>
      <c r="E75" s="1">
        <v>59.4</v>
      </c>
      <c r="F75" s="1">
        <v>151.19999999999999</v>
      </c>
      <c r="G75" s="7">
        <v>1</v>
      </c>
      <c r="H75" s="1">
        <v>180</v>
      </c>
      <c r="I75" s="1" t="s">
        <v>41</v>
      </c>
      <c r="J75" s="1">
        <v>59.4</v>
      </c>
      <c r="K75" s="1">
        <f t="shared" si="34"/>
        <v>0</v>
      </c>
      <c r="L75" s="1"/>
      <c r="M75" s="1"/>
      <c r="N75" s="1">
        <v>0</v>
      </c>
      <c r="O75" s="1">
        <f t="shared" si="35"/>
        <v>11.879999999999999</v>
      </c>
      <c r="P75" s="5"/>
      <c r="Q75" s="5"/>
      <c r="R75" s="5">
        <f>AG75*AH75</f>
        <v>0</v>
      </c>
      <c r="S75" s="5"/>
      <c r="T75" s="1"/>
      <c r="U75" s="1">
        <f t="shared" si="36"/>
        <v>12.727272727272727</v>
      </c>
      <c r="V75" s="1">
        <f t="shared" si="37"/>
        <v>12.727272727272727</v>
      </c>
      <c r="W75" s="1">
        <v>1.62</v>
      </c>
      <c r="X75" s="1">
        <v>3.84</v>
      </c>
      <c r="Y75" s="1">
        <v>8.1</v>
      </c>
      <c r="Z75" s="1">
        <v>17.82</v>
      </c>
      <c r="AA75" s="1">
        <v>4.8600000000000003</v>
      </c>
      <c r="AB75" s="1">
        <v>18.36</v>
      </c>
      <c r="AC75" s="1">
        <v>10.8</v>
      </c>
      <c r="AD75" s="1">
        <v>7.56</v>
      </c>
      <c r="AE75" s="25" t="s">
        <v>59</v>
      </c>
      <c r="AF75" s="1">
        <f>G75*Q75</f>
        <v>0</v>
      </c>
      <c r="AG75" s="7">
        <v>2.7</v>
      </c>
      <c r="AH75" s="10">
        <f>MROUND(Q75, AG75*AJ75)/AG75</f>
        <v>0</v>
      </c>
      <c r="AI75" s="1">
        <f>AH75*AG75*G75</f>
        <v>0</v>
      </c>
      <c r="AJ75" s="1">
        <v>14</v>
      </c>
      <c r="AK75" s="1">
        <v>126</v>
      </c>
      <c r="AL75" s="10">
        <f>AH75/AK75</f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40</v>
      </c>
      <c r="C76" s="1">
        <v>1320</v>
      </c>
      <c r="D76" s="1">
        <v>360</v>
      </c>
      <c r="E76" s="1">
        <v>766.91499999999996</v>
      </c>
      <c r="F76" s="1">
        <v>875</v>
      </c>
      <c r="G76" s="7">
        <v>1</v>
      </c>
      <c r="H76" s="1">
        <v>180</v>
      </c>
      <c r="I76" s="1" t="s">
        <v>41</v>
      </c>
      <c r="J76" s="1">
        <v>769.5</v>
      </c>
      <c r="K76" s="1">
        <f t="shared" si="34"/>
        <v>-2.5850000000000364</v>
      </c>
      <c r="L76" s="1"/>
      <c r="M76" s="1"/>
      <c r="N76" s="1">
        <v>1080</v>
      </c>
      <c r="O76" s="1">
        <f t="shared" si="35"/>
        <v>153.38299999999998</v>
      </c>
      <c r="P76" s="5">
        <v>38.978999999999814</v>
      </c>
      <c r="Q76" s="5">
        <f t="shared" ref="Q76" si="39">13*O76-N76-F76</f>
        <v>38.978999999999814</v>
      </c>
      <c r="R76" s="5">
        <f>AG76*AH76</f>
        <v>60</v>
      </c>
      <c r="S76" s="5"/>
      <c r="T76" s="1"/>
      <c r="U76" s="1">
        <f t="shared" si="36"/>
        <v>13.13704908627423</v>
      </c>
      <c r="V76" s="1">
        <f t="shared" si="37"/>
        <v>12.745871445988149</v>
      </c>
      <c r="W76" s="1">
        <v>151.38300000000001</v>
      </c>
      <c r="X76" s="1">
        <v>146</v>
      </c>
      <c r="Y76" s="1">
        <v>153</v>
      </c>
      <c r="Z76" s="1">
        <v>155.28</v>
      </c>
      <c r="AA76" s="1">
        <v>150.08000000000001</v>
      </c>
      <c r="AB76" s="1">
        <v>200</v>
      </c>
      <c r="AC76" s="1">
        <v>190.08</v>
      </c>
      <c r="AD76" s="1">
        <v>197.08</v>
      </c>
      <c r="AE76" s="1"/>
      <c r="AF76" s="1">
        <f>G76*Q76</f>
        <v>38.978999999999814</v>
      </c>
      <c r="AG76" s="7">
        <v>5</v>
      </c>
      <c r="AH76" s="10">
        <f>MROUND(Q76, AG76*AJ76)/AG76</f>
        <v>12</v>
      </c>
      <c r="AI76" s="1">
        <f>AH76*AG76*G76</f>
        <v>60</v>
      </c>
      <c r="AJ76" s="1">
        <v>12</v>
      </c>
      <c r="AK76" s="1">
        <v>84</v>
      </c>
      <c r="AL76" s="10">
        <f>AH76/AK76</f>
        <v>0.14285714285714285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44</v>
      </c>
      <c r="C77" s="1">
        <v>1314</v>
      </c>
      <c r="D77" s="1"/>
      <c r="E77" s="1">
        <v>1305</v>
      </c>
      <c r="F77" s="1"/>
      <c r="G77" s="7">
        <v>0.14000000000000001</v>
      </c>
      <c r="H77" s="1">
        <v>180</v>
      </c>
      <c r="I77" s="1" t="s">
        <v>41</v>
      </c>
      <c r="J77" s="1">
        <v>1530</v>
      </c>
      <c r="K77" s="1">
        <f t="shared" si="34"/>
        <v>-225</v>
      </c>
      <c r="L77" s="1"/>
      <c r="M77" s="1"/>
      <c r="N77" s="1">
        <v>264</v>
      </c>
      <c r="O77" s="1">
        <f t="shared" si="35"/>
        <v>261</v>
      </c>
      <c r="P77" s="5">
        <v>3129</v>
      </c>
      <c r="Q77" s="5">
        <f>S77</f>
        <v>1000</v>
      </c>
      <c r="R77" s="5">
        <f>AG77*AH77</f>
        <v>1056</v>
      </c>
      <c r="S77" s="32">
        <v>1000</v>
      </c>
      <c r="T77" s="24"/>
      <c r="U77" s="1">
        <f t="shared" si="36"/>
        <v>5.0574712643678161</v>
      </c>
      <c r="V77" s="1">
        <f t="shared" si="37"/>
        <v>1.0114942528735633</v>
      </c>
      <c r="W77" s="1">
        <v>78.2</v>
      </c>
      <c r="X77" s="1">
        <v>52.8</v>
      </c>
      <c r="Y77" s="1">
        <v>109.4</v>
      </c>
      <c r="Z77" s="1">
        <v>48.2</v>
      </c>
      <c r="AA77" s="1">
        <v>52.8</v>
      </c>
      <c r="AB77" s="1">
        <v>60.2</v>
      </c>
      <c r="AC77" s="1">
        <v>219.6</v>
      </c>
      <c r="AD77" s="1">
        <v>25.6</v>
      </c>
      <c r="AE77" s="1" t="s">
        <v>48</v>
      </c>
      <c r="AF77" s="1">
        <f>G77*Q77</f>
        <v>140</v>
      </c>
      <c r="AG77" s="7">
        <v>22</v>
      </c>
      <c r="AH77" s="10">
        <f>MROUND(Q77, AG77*AJ77)/AG77</f>
        <v>48</v>
      </c>
      <c r="AI77" s="1">
        <f>AH77*AG77*G77</f>
        <v>147.84</v>
      </c>
      <c r="AJ77" s="1">
        <v>12</v>
      </c>
      <c r="AK77" s="1">
        <v>84</v>
      </c>
      <c r="AL77" s="10">
        <f>AH77/AK77</f>
        <v>0.5714285714285714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7"/>
      <c r="AH78" s="10"/>
      <c r="AI78" s="1"/>
      <c r="AJ78" s="1"/>
      <c r="AK78" s="1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7"/>
      <c r="AH79" s="10"/>
      <c r="AI79" s="1"/>
      <c r="AJ79" s="1"/>
      <c r="AK79" s="1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7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7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7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7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7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7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7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7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7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7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7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7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7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7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7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7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7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7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7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7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7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7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7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7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7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7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7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7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7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7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7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7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7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7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7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7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7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7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7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7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7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7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7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7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7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7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7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7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7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7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7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7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7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7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7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7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7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7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7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7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7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7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7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7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7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7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7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7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7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7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7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7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7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7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7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7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7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7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7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7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7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7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7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7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7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7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7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7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7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7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7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7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7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7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7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7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7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7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7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7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7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7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7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7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7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7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7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7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7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7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7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7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7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7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7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7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7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7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7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7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7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7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7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7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7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7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7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7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7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7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7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7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7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7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7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7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7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7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7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7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7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7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7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7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7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7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7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7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7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7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7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7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7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7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7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7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7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7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7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7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7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7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7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7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7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7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7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7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7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7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7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7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7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7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7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7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7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7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7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7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7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7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7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7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7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7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7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7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7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7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7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7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7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7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7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7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7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7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7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7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7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7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7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7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7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7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7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7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7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7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7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7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7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7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7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7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7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7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7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7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7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7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7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7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7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7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7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7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7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7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7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7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7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7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7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7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7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7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7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7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7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7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7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7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7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7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7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7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7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7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7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7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7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7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7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7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7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7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7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7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7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7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7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7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7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7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7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7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7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7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7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7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7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7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7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7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7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7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7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7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7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7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7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7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7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7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7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7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7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7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7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7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7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7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7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7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7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7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7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7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7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7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7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7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7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7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7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7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7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7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7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7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7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7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7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7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7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7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7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7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7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7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7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7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7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7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7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7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7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7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7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7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7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7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7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7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7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7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7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7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7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7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7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7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7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7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7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7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7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7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7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7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7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7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7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7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7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7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7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7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7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7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7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7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7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7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7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7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7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7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7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7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7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7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7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7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7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7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7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7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7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7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7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7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7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7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7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7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7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7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7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7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7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7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7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7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7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7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7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7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7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7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7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7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7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7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7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7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7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7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7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7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7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7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7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7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7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7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7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L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2024-12-30T11:48:06Z</dcterms:created>
  <dcterms:modified xsi:type="dcterms:W3CDTF">2025-01-03T09:12:49Z</dcterms:modified>
</cp:coreProperties>
</file>