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44737A7-EF36-432E-BC3D-59F698D8F4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Y574" i="1" s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Y387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9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O236" i="1"/>
  <c r="BM236" i="1"/>
  <c r="Z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94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X688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88" i="1" s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6" i="1"/>
  <c r="Y160" i="1"/>
  <c r="Y167" i="1"/>
  <c r="Y172" i="1"/>
  <c r="Y180" i="1"/>
  <c r="Y184" i="1"/>
  <c r="Y202" i="1"/>
  <c r="Y207" i="1"/>
  <c r="Y213" i="1"/>
  <c r="Y223" i="1"/>
  <c r="BN236" i="1"/>
  <c r="Y237" i="1"/>
  <c r="Y246" i="1"/>
  <c r="L694" i="1"/>
  <c r="Y271" i="1"/>
  <c r="Z263" i="1"/>
  <c r="BN263" i="1"/>
  <c r="Z265" i="1"/>
  <c r="BN265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Y312" i="1"/>
  <c r="BP306" i="1"/>
  <c r="BN306" i="1"/>
  <c r="Z306" i="1"/>
  <c r="Z311" i="1" s="1"/>
  <c r="H9" i="1"/>
  <c r="B694" i="1"/>
  <c r="X685" i="1"/>
  <c r="X686" i="1"/>
  <c r="Y24" i="1"/>
  <c r="Z27" i="1"/>
  <c r="Z34" i="1" s="1"/>
  <c r="BN27" i="1"/>
  <c r="Y685" i="1" s="1"/>
  <c r="Z32" i="1"/>
  <c r="BN32" i="1"/>
  <c r="C694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86" i="1" s="1"/>
  <c r="D694" i="1"/>
  <c r="Z63" i="1"/>
  <c r="Z70" i="1" s="1"/>
  <c r="BN63" i="1"/>
  <c r="Z65" i="1"/>
  <c r="BN65" i="1"/>
  <c r="Z67" i="1"/>
  <c r="BN67" i="1"/>
  <c r="Z69" i="1"/>
  <c r="BN69" i="1"/>
  <c r="Y70" i="1"/>
  <c r="Z73" i="1"/>
  <c r="Z77" i="1" s="1"/>
  <c r="BN73" i="1"/>
  <c r="BP73" i="1"/>
  <c r="Z75" i="1"/>
  <c r="BN75" i="1"/>
  <c r="Z81" i="1"/>
  <c r="Z86" i="1" s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Z101" i="1" s="1"/>
  <c r="BN99" i="1"/>
  <c r="E694" i="1"/>
  <c r="Z106" i="1"/>
  <c r="Z108" i="1" s="1"/>
  <c r="BN106" i="1"/>
  <c r="Y109" i="1"/>
  <c r="Z112" i="1"/>
  <c r="Z117" i="1" s="1"/>
  <c r="BN112" i="1"/>
  <c r="Z114" i="1"/>
  <c r="BN114" i="1"/>
  <c r="Z115" i="1"/>
  <c r="BN115" i="1"/>
  <c r="F694" i="1"/>
  <c r="Z122" i="1"/>
  <c r="Z126" i="1" s="1"/>
  <c r="BN122" i="1"/>
  <c r="Z124" i="1"/>
  <c r="BN124" i="1"/>
  <c r="Y127" i="1"/>
  <c r="Z130" i="1"/>
  <c r="Z133" i="1" s="1"/>
  <c r="BN130" i="1"/>
  <c r="Z132" i="1"/>
  <c r="BN132" i="1"/>
  <c r="Z136" i="1"/>
  <c r="Z143" i="1" s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BP268" i="1"/>
  <c r="BN268" i="1"/>
  <c r="Z268" i="1"/>
  <c r="BP281" i="1"/>
  <c r="BN281" i="1"/>
  <c r="Z281" i="1"/>
  <c r="BP285" i="1"/>
  <c r="BN285" i="1"/>
  <c r="Z285" i="1"/>
  <c r="Y289" i="1"/>
  <c r="Z301" i="1"/>
  <c r="BP299" i="1"/>
  <c r="BN299" i="1"/>
  <c r="Z299" i="1"/>
  <c r="BP308" i="1"/>
  <c r="BN308" i="1"/>
  <c r="Z308" i="1"/>
  <c r="Y295" i="1"/>
  <c r="P694" i="1"/>
  <c r="Y302" i="1"/>
  <c r="Q694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94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BP368" i="1"/>
  <c r="Z370" i="1"/>
  <c r="BN370" i="1"/>
  <c r="Z374" i="1"/>
  <c r="Z380" i="1" s="1"/>
  <c r="BN374" i="1"/>
  <c r="BP374" i="1"/>
  <c r="Z376" i="1"/>
  <c r="BN376" i="1"/>
  <c r="Z378" i="1"/>
  <c r="BN378" i="1"/>
  <c r="Y381" i="1"/>
  <c r="Z384" i="1"/>
  <c r="Z387" i="1" s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Y317" i="1"/>
  <c r="Y330" i="1"/>
  <c r="Y36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Z541" i="1" s="1"/>
  <c r="AA694" i="1"/>
  <c r="Y541" i="1"/>
  <c r="BP552" i="1"/>
  <c r="BN552" i="1"/>
  <c r="Z552" i="1"/>
  <c r="Z566" i="1" s="1"/>
  <c r="Y566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694" i="1"/>
  <c r="Y477" i="1"/>
  <c r="Y547" i="1"/>
  <c r="AC694" i="1"/>
  <c r="Z556" i="1"/>
  <c r="BN556" i="1"/>
  <c r="Z558" i="1"/>
  <c r="BN558" i="1"/>
  <c r="Z561" i="1"/>
  <c r="BN561" i="1"/>
  <c r="Y567" i="1"/>
  <c r="Z569" i="1"/>
  <c r="Z574" i="1" s="1"/>
  <c r="BN569" i="1"/>
  <c r="BP569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Y687" i="1" l="1"/>
  <c r="Z500" i="1"/>
  <c r="Y684" i="1"/>
  <c r="X687" i="1"/>
  <c r="Z289" i="1"/>
  <c r="Z646" i="1"/>
  <c r="Z629" i="1"/>
  <c r="Z598" i="1"/>
  <c r="Z453" i="1"/>
  <c r="Z427" i="1"/>
  <c r="Z411" i="1"/>
  <c r="Z400" i="1"/>
  <c r="Z394" i="1"/>
  <c r="Z364" i="1"/>
  <c r="Z271" i="1"/>
  <c r="Z166" i="1"/>
  <c r="Z95" i="1"/>
  <c r="Z689" i="1" s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<sst xmlns="http://schemas.openxmlformats.org/spreadsheetml/2006/main" count="3251" uniqueCount="1114">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</sst>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1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42</v>
      </c>
      <c r="Y49" s="798">
        <f t="shared" si="6"/>
        <v>44.8</v>
      </c>
      <c r="Z49" s="36">
        <f>IFERROR(IF(Y49=0,"",ROUNDUP(Y49/H49,0)*0.02175),"")</f>
        <v>8.6999999999999994E-2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43.800000000000004</v>
      </c>
      <c r="BN49" s="64">
        <f t="shared" si="8"/>
        <v>46.720000000000006</v>
      </c>
      <c r="BO49" s="64">
        <f t="shared" si="9"/>
        <v>6.6964285714285712E-2</v>
      </c>
      <c r="BP49" s="64">
        <f t="shared" si="10"/>
        <v>7.1428571428571425E-2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3.7500000000000004</v>
      </c>
      <c r="Y53" s="799">
        <f>IFERROR(Y47/H47,"0")+IFERROR(Y48/H48,"0")+IFERROR(Y49/H49,"0")+IFERROR(Y50/H50,"0")+IFERROR(Y51/H51,"0")+IFERROR(Y52/H52,"0")</f>
        <v>4</v>
      </c>
      <c r="Z53" s="799">
        <f>IFERROR(IF(Z47="",0,Z47),"0")+IFERROR(IF(Z48="",0,Z48),"0")+IFERROR(IF(Z49="",0,Z49),"0")+IFERROR(IF(Z50="",0,Z50),"0")+IFERROR(IF(Z51="",0,Z51),"0")+IFERROR(IF(Z52="",0,Z52),"0")</f>
        <v>8.6999999999999994E-2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42</v>
      </c>
      <c r="Y54" s="799">
        <f>IFERROR(SUM(Y47:Y52),"0")</f>
        <v>44.8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49</v>
      </c>
      <c r="Y67" s="798">
        <f t="shared" si="11"/>
        <v>52</v>
      </c>
      <c r="Z67" s="36">
        <f>IFERROR(IF(Y67=0,"",ROUNDUP(Y67/H67,0)*0.00902),"")</f>
        <v>0.11726</v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51.572499999999998</v>
      </c>
      <c r="BN67" s="64">
        <f t="shared" si="13"/>
        <v>54.73</v>
      </c>
      <c r="BO67" s="64">
        <f t="shared" si="14"/>
        <v>9.2803030303030304E-2</v>
      </c>
      <c r="BP67" s="64">
        <f t="shared" si="15"/>
        <v>9.8484848484848481E-2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12.25</v>
      </c>
      <c r="Y70" s="799">
        <f>IFERROR(Y62/H62,"0")+IFERROR(Y63/H63,"0")+IFERROR(Y64/H64,"0")+IFERROR(Y65/H65,"0")+IFERROR(Y66/H66,"0")+IFERROR(Y67/H67,"0")+IFERROR(Y68/H68,"0")+IFERROR(Y69/H69,"0")</f>
        <v>13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0.11726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49</v>
      </c>
      <c r="Y71" s="799">
        <f>IFERROR(SUM(Y62:Y69),"0")</f>
        <v>52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139</v>
      </c>
      <c r="Y105" s="798">
        <f>IFERROR(IF(X105="",0,CEILING((X105/$H105),1)*$H105),"")</f>
        <v>140.4</v>
      </c>
      <c r="Z105" s="36">
        <f>IFERROR(IF(Y105=0,"",ROUNDUP(Y105/H105,0)*0.02175),"")</f>
        <v>0.28275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145.17777777777775</v>
      </c>
      <c r="BN105" s="64">
        <f>IFERROR(Y105*I105/H105,"0")</f>
        <v>146.63999999999999</v>
      </c>
      <c r="BO105" s="64">
        <f>IFERROR(1/J105*(X105/H105),"0")</f>
        <v>0.22982804232804233</v>
      </c>
      <c r="BP105" s="64">
        <f>IFERROR(1/J105*(Y105/H105),"0")</f>
        <v>0.23214285714285712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14</v>
      </c>
      <c r="Y107" s="798">
        <f>IFERROR(IF(X107="",0,CEILING((X107/$H107),1)*$H107),"")</f>
        <v>18</v>
      </c>
      <c r="Z107" s="36">
        <f>IFERROR(IF(Y107=0,"",ROUNDUP(Y107/H107,0)*0.00902),"")</f>
        <v>3.6080000000000001E-2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14.653333333333332</v>
      </c>
      <c r="BN107" s="64">
        <f>IFERROR(Y107*I107/H107,"0")</f>
        <v>18.84</v>
      </c>
      <c r="BO107" s="64">
        <f>IFERROR(1/J107*(X107/H107),"0")</f>
        <v>2.3569023569023569E-2</v>
      </c>
      <c r="BP107" s="64">
        <f>IFERROR(1/J107*(Y107/H107),"0")</f>
        <v>3.0303030303030304E-2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15.981481481481481</v>
      </c>
      <c r="Y108" s="799">
        <f>IFERROR(Y105/H105,"0")+IFERROR(Y106/H106,"0")+IFERROR(Y107/H107,"0")</f>
        <v>17</v>
      </c>
      <c r="Z108" s="799">
        <f>IFERROR(IF(Z105="",0,Z105),"0")+IFERROR(IF(Z106="",0,Z106),"0")+IFERROR(IF(Z107="",0,Z107),"0")</f>
        <v>0.31883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153</v>
      </c>
      <c r="Y109" s="799">
        <f>IFERROR(SUM(Y105:Y107),"0")</f>
        <v>158.4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147</v>
      </c>
      <c r="Y112" s="798">
        <f t="shared" si="26"/>
        <v>151.20000000000002</v>
      </c>
      <c r="Z112" s="36">
        <f>IFERROR(IF(Y112=0,"",ROUNDUP(Y112/H112,0)*0.02175),"")</f>
        <v>0.39149999999999996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156.87</v>
      </c>
      <c r="BN112" s="64">
        <f t="shared" si="28"/>
        <v>161.35200000000003</v>
      </c>
      <c r="BO112" s="64">
        <f t="shared" si="29"/>
        <v>0.3125</v>
      </c>
      <c r="BP112" s="64">
        <f t="shared" si="30"/>
        <v>0.3214285714285714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17.5</v>
      </c>
      <c r="Y117" s="799">
        <f>IFERROR(Y111/H111,"0")+IFERROR(Y112/H112,"0")+IFERROR(Y113/H113,"0")+IFERROR(Y114/H114,"0")+IFERROR(Y115/H115,"0")+IFERROR(Y116/H116,"0")</f>
        <v>18</v>
      </c>
      <c r="Z117" s="799">
        <f>IFERROR(IF(Z111="",0,Z111),"0")+IFERROR(IF(Z112="",0,Z112),"0")+IFERROR(IF(Z113="",0,Z113),"0")+IFERROR(IF(Z114="",0,Z114),"0")+IFERROR(IF(Z115="",0,Z115),"0")+IFERROR(IF(Z116="",0,Z116),"0")</f>
        <v>0.39149999999999996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147</v>
      </c>
      <c r="Y118" s="799">
        <f>IFERROR(SUM(Y111:Y116),"0")</f>
        <v>151.20000000000002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107</v>
      </c>
      <c r="Y122" s="798">
        <f>IFERROR(IF(X122="",0,CEILING((X122/$H122),1)*$H122),"")</f>
        <v>112</v>
      </c>
      <c r="Z122" s="36">
        <f>IFERROR(IF(Y122=0,"",ROUNDUP(Y122/H122,0)*0.02175),"")</f>
        <v>0.21749999999999997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111.58571428571429</v>
      </c>
      <c r="BN122" s="64">
        <f>IFERROR(Y122*I122/H122,"0")</f>
        <v>116.8</v>
      </c>
      <c r="BO122" s="64">
        <f>IFERROR(1/J122*(X122/H122),"0")</f>
        <v>0.17059948979591835</v>
      </c>
      <c r="BP122" s="64">
        <f>IFERROR(1/J122*(Y122/H122),"0")</f>
        <v>0.17857142857142855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8</v>
      </c>
      <c r="Y124" s="798">
        <f>IFERROR(IF(X124="",0,CEILING((X124/$H124),1)*$H124),"")</f>
        <v>9</v>
      </c>
      <c r="Z124" s="36">
        <f>IFERROR(IF(Y124=0,"",ROUNDUP(Y124/H124,0)*0.00902),"")</f>
        <v>1.804E-2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8.3733333333333331</v>
      </c>
      <c r="BN124" s="64">
        <f>IFERROR(Y124*I124/H124,"0")</f>
        <v>9.42</v>
      </c>
      <c r="BO124" s="64">
        <f>IFERROR(1/J124*(X124/H124),"0")</f>
        <v>1.3468013468013467E-2</v>
      </c>
      <c r="BP124" s="64">
        <f>IFERROR(1/J124*(Y124/H124),"0")</f>
        <v>1.5151515151515152E-2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11.331349206349206</v>
      </c>
      <c r="Y126" s="799">
        <f>IFERROR(Y121/H121,"0")+IFERROR(Y122/H122,"0")+IFERROR(Y123/H123,"0")+IFERROR(Y124/H124,"0")+IFERROR(Y125/H125,"0")</f>
        <v>12</v>
      </c>
      <c r="Z126" s="799">
        <f>IFERROR(IF(Z121="",0,Z121),"0")+IFERROR(IF(Z122="",0,Z122),"0")+IFERROR(IF(Z123="",0,Z123),"0")+IFERROR(IF(Z124="",0,Z124),"0")+IFERROR(IF(Z125="",0,Z125),"0")</f>
        <v>0.23553999999999997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115</v>
      </c>
      <c r="Y127" s="799">
        <f>IFERROR(SUM(Y121:Y125),"0")</f>
        <v>121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334</v>
      </c>
      <c r="Y136" s="798">
        <f t="shared" ref="Y136:Y142" si="31">IFERROR(IF(X136="",0,CEILING((X136/$H136),1)*$H136),"")</f>
        <v>336</v>
      </c>
      <c r="Z136" s="36">
        <f>IFERROR(IF(Y136=0,"",ROUNDUP(Y136/H136,0)*0.02175),"")</f>
        <v>0.86999999999999988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356.18714285714287</v>
      </c>
      <c r="BN136" s="64">
        <f t="shared" ref="BN136:BN142" si="33">IFERROR(Y136*I136/H136,"0")</f>
        <v>358.32</v>
      </c>
      <c r="BO136" s="64">
        <f t="shared" ref="BO136:BO142" si="34">IFERROR(1/J136*(X136/H136),"0")</f>
        <v>0.71003401360544205</v>
      </c>
      <c r="BP136" s="64">
        <f t="shared" ref="BP136:BP142" si="35">IFERROR(1/J136*(Y136/H136),"0")</f>
        <v>0.71428571428571419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86</v>
      </c>
      <c r="Y140" s="798">
        <f t="shared" si="31"/>
        <v>86.4</v>
      </c>
      <c r="Z140" s="36">
        <f>IFERROR(IF(Y140=0,"",ROUNDUP(Y140/H140,0)*0.00651),"")</f>
        <v>0.20832000000000001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94.026666666666657</v>
      </c>
      <c r="BN140" s="64">
        <f t="shared" si="33"/>
        <v>94.463999999999999</v>
      </c>
      <c r="BO140" s="64">
        <f t="shared" si="34"/>
        <v>0.17501017501017502</v>
      </c>
      <c r="BP140" s="64">
        <f t="shared" si="35"/>
        <v>0.17582417582417584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71.613756613756607</v>
      </c>
      <c r="Y143" s="799">
        <f>IFERROR(Y136/H136,"0")+IFERROR(Y137/H137,"0")+IFERROR(Y138/H138,"0")+IFERROR(Y139/H139,"0")+IFERROR(Y140/H140,"0")+IFERROR(Y141/H141,"0")+IFERROR(Y142/H142,"0")</f>
        <v>72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1.0783199999999999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420</v>
      </c>
      <c r="Y144" s="799">
        <f>IFERROR(SUM(Y136:Y142),"0")</f>
        <v>422.4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3</v>
      </c>
      <c r="Y189" s="798">
        <f>IFERROR(IF(X189="",0,CEILING((X189/$H189),1)*$H189),"")</f>
        <v>3.96</v>
      </c>
      <c r="Z189" s="36">
        <f>IFERROR(IF(Y189=0,"",ROUNDUP(Y189/H189,0)*0.00502),"")</f>
        <v>1.004E-2</v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3.1515151515151518</v>
      </c>
      <c r="BN189" s="64">
        <f>IFERROR(Y189*I189/H189,"0")</f>
        <v>4.16</v>
      </c>
      <c r="BO189" s="64">
        <f>IFERROR(1/J189*(X189/H189),"0")</f>
        <v>6.4750064750064753E-3</v>
      </c>
      <c r="BP189" s="64">
        <f>IFERROR(1/J189*(Y189/H189),"0")</f>
        <v>8.5470085470085479E-3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1.5151515151515151</v>
      </c>
      <c r="Y190" s="799">
        <f>IFERROR(Y189/H189,"0")</f>
        <v>2</v>
      </c>
      <c r="Z190" s="799">
        <f>IFERROR(IF(Z189="",0,Z189),"0")</f>
        <v>1.004E-2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3</v>
      </c>
      <c r="Y191" s="799">
        <f>IFERROR(SUM(Y189:Y189),"0")</f>
        <v>3.96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69</v>
      </c>
      <c r="Y198" s="798">
        <f t="shared" si="36"/>
        <v>69.3</v>
      </c>
      <c r="Z198" s="36">
        <f>IFERROR(IF(Y198=0,"",ROUNDUP(Y198/H198,0)*0.00502),"")</f>
        <v>0.16566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72.285714285714292</v>
      </c>
      <c r="BN198" s="64">
        <f t="shared" si="38"/>
        <v>72.599999999999994</v>
      </c>
      <c r="BO198" s="64">
        <f t="shared" si="39"/>
        <v>0.14041514041514042</v>
      </c>
      <c r="BP198" s="64">
        <f t="shared" si="40"/>
        <v>0.14102564102564105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32.857142857142854</v>
      </c>
      <c r="Y201" s="799">
        <f>IFERROR(Y193/H193,"0")+IFERROR(Y194/H194,"0")+IFERROR(Y195/H195,"0")+IFERROR(Y196/H196,"0")+IFERROR(Y197/H197,"0")+IFERROR(Y198/H198,"0")+IFERROR(Y199/H199,"0")+IFERROR(Y200/H200,"0")</f>
        <v>33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0.16566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69</v>
      </c>
      <c r="Y202" s="799">
        <f>IFERROR(SUM(Y193:Y200),"0")</f>
        <v>69.3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18</v>
      </c>
      <c r="Y219" s="798">
        <f t="shared" si="41"/>
        <v>18</v>
      </c>
      <c r="Z219" s="36">
        <f>IFERROR(IF(Y219=0,"",ROUNDUP(Y219/H219,0)*0.00502),"")</f>
        <v>5.0200000000000002E-2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19.3</v>
      </c>
      <c r="BN219" s="64">
        <f t="shared" si="43"/>
        <v>19.3</v>
      </c>
      <c r="BO219" s="64">
        <f t="shared" si="44"/>
        <v>4.2735042735042736E-2</v>
      </c>
      <c r="BP219" s="64">
        <f t="shared" si="45"/>
        <v>4.2735042735042736E-2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13</v>
      </c>
      <c r="Y222" s="798">
        <f t="shared" si="41"/>
        <v>14.4</v>
      </c>
      <c r="Z222" s="36">
        <f>IFERROR(IF(Y222=0,"",ROUNDUP(Y222/H222,0)*0.00502),"")</f>
        <v>4.0160000000000001E-2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13.722222222222221</v>
      </c>
      <c r="BN222" s="64">
        <f t="shared" si="43"/>
        <v>15.2</v>
      </c>
      <c r="BO222" s="64">
        <f t="shared" si="44"/>
        <v>3.0864197530864203E-2</v>
      </c>
      <c r="BP222" s="64">
        <f t="shared" si="45"/>
        <v>3.4188034188034191E-2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17.222222222222221</v>
      </c>
      <c r="Y223" s="799">
        <f>IFERROR(Y215/H215,"0")+IFERROR(Y216/H216,"0")+IFERROR(Y217/H217,"0")+IFERROR(Y218/H218,"0")+IFERROR(Y219/H219,"0")+IFERROR(Y220/H220,"0")+IFERROR(Y221/H221,"0")+IFERROR(Y222/H222,"0")</f>
        <v>18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9.0359999999999996E-2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31</v>
      </c>
      <c r="Y224" s="799">
        <f>IFERROR(SUM(Y215:Y222),"0")</f>
        <v>32.4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214</v>
      </c>
      <c r="Y229" s="798">
        <f t="shared" si="46"/>
        <v>217.49999999999997</v>
      </c>
      <c r="Z229" s="36">
        <f>IFERROR(IF(Y229=0,"",ROUNDUP(Y229/H229,0)*0.02175),"")</f>
        <v>0.54374999999999996</v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227.87310344827586</v>
      </c>
      <c r="BN229" s="64">
        <f t="shared" si="48"/>
        <v>231.59999999999997</v>
      </c>
      <c r="BO229" s="64">
        <f t="shared" si="49"/>
        <v>0.43924466338259444</v>
      </c>
      <c r="BP229" s="64">
        <f t="shared" si="50"/>
        <v>0.4464285714285714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57</v>
      </c>
      <c r="Y230" s="798">
        <f t="shared" si="46"/>
        <v>57.599999999999994</v>
      </c>
      <c r="Z230" s="36">
        <f t="shared" ref="Z230:Z236" si="51">IFERROR(IF(Y230=0,"",ROUNDUP(Y230/H230,0)*0.00651),"")</f>
        <v>0.15623999999999999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63.412500000000001</v>
      </c>
      <c r="BN230" s="64">
        <f t="shared" si="48"/>
        <v>64.079999999999984</v>
      </c>
      <c r="BO230" s="64">
        <f t="shared" si="49"/>
        <v>0.1304945054945055</v>
      </c>
      <c r="BP230" s="64">
        <f t="shared" si="50"/>
        <v>0.13186813186813187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198</v>
      </c>
      <c r="Y232" s="798">
        <f t="shared" si="46"/>
        <v>199.2</v>
      </c>
      <c r="Z232" s="36">
        <f t="shared" si="51"/>
        <v>0.54032999999999998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218.79000000000002</v>
      </c>
      <c r="BN232" s="64">
        <f t="shared" si="48"/>
        <v>220.11600000000001</v>
      </c>
      <c r="BO232" s="64">
        <f t="shared" si="49"/>
        <v>0.45329670329670335</v>
      </c>
      <c r="BP232" s="64">
        <f t="shared" si="50"/>
        <v>0.45604395604395609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187</v>
      </c>
      <c r="Y233" s="798">
        <f t="shared" si="46"/>
        <v>187.2</v>
      </c>
      <c r="Z233" s="36">
        <f t="shared" si="51"/>
        <v>0.50778000000000001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206.63500000000002</v>
      </c>
      <c r="BN233" s="64">
        <f t="shared" si="48"/>
        <v>206.85600000000002</v>
      </c>
      <c r="BO233" s="64">
        <f t="shared" si="49"/>
        <v>0.42811355311355315</v>
      </c>
      <c r="BP233" s="64">
        <f t="shared" si="50"/>
        <v>0.4285714285714286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85</v>
      </c>
      <c r="Y235" s="798">
        <f t="shared" si="46"/>
        <v>86.399999999999991</v>
      </c>
      <c r="Z235" s="36">
        <f t="shared" si="51"/>
        <v>0.23436000000000001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93.925000000000011</v>
      </c>
      <c r="BN235" s="64">
        <f t="shared" si="48"/>
        <v>95.472000000000008</v>
      </c>
      <c r="BO235" s="64">
        <f t="shared" si="49"/>
        <v>0.19459706959706963</v>
      </c>
      <c r="BP235" s="64">
        <f t="shared" si="50"/>
        <v>0.19780219780219782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53</v>
      </c>
      <c r="Y236" s="798">
        <f t="shared" si="46"/>
        <v>55.199999999999996</v>
      </c>
      <c r="Z236" s="36">
        <f t="shared" si="51"/>
        <v>0.14973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58.697499999999998</v>
      </c>
      <c r="BN236" s="64">
        <f t="shared" si="48"/>
        <v>61.134</v>
      </c>
      <c r="BO236" s="64">
        <f t="shared" si="49"/>
        <v>0.12133699633699636</v>
      </c>
      <c r="BP236" s="64">
        <f t="shared" si="50"/>
        <v>0.1263736263736264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266.26436781609198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269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2.13219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794</v>
      </c>
      <c r="Y238" s="799">
        <f>IFERROR(SUM(Y226:Y236),"0")</f>
        <v>803.1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3</v>
      </c>
      <c r="Y245" s="798">
        <f t="shared" si="52"/>
        <v>4.8</v>
      </c>
      <c r="Z245" s="36">
        <f>IFERROR(IF(Y245=0,"",ROUNDUP(Y245/H245,0)*0.00651),"")</f>
        <v>1.302E-2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3.3150000000000004</v>
      </c>
      <c r="BN245" s="64">
        <f t="shared" si="54"/>
        <v>5.3040000000000003</v>
      </c>
      <c r="BO245" s="64">
        <f t="shared" si="55"/>
        <v>6.8681318681318689E-3</v>
      </c>
      <c r="BP245" s="64">
        <f t="shared" si="56"/>
        <v>1.098901098901099E-2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1.25</v>
      </c>
      <c r="Y246" s="799">
        <f>IFERROR(Y240/H240,"0")+IFERROR(Y241/H241,"0")+IFERROR(Y242/H242,"0")+IFERROR(Y243/H243,"0")+IFERROR(Y244/H244,"0")+IFERROR(Y245/H245,"0")</f>
        <v>2</v>
      </c>
      <c r="Z246" s="799">
        <f>IFERROR(IF(Z240="",0,Z240),"0")+IFERROR(IF(Z241="",0,Z241),"0")+IFERROR(IF(Z242="",0,Z242),"0")+IFERROR(IF(Z243="",0,Z243),"0")+IFERROR(IF(Z244="",0,Z244),"0")+IFERROR(IF(Z245="",0,Z245),"0")</f>
        <v>1.302E-2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3</v>
      </c>
      <c r="Y247" s="799">
        <f>IFERROR(SUM(Y240:Y245),"0")</f>
        <v>4.8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108</v>
      </c>
      <c r="Y308" s="798">
        <f t="shared" si="72"/>
        <v>108</v>
      </c>
      <c r="Z308" s="36">
        <f>IFERROR(IF(Y308=0,"",ROUNDUP(Y308/H308,0)*0.00651),"")</f>
        <v>0.29294999999999999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119.34</v>
      </c>
      <c r="BN308" s="64">
        <f t="shared" si="74"/>
        <v>119.34</v>
      </c>
      <c r="BO308" s="64">
        <f t="shared" si="75"/>
        <v>0.24725274725274726</v>
      </c>
      <c r="BP308" s="64">
        <f t="shared" si="76"/>
        <v>0.24725274725274726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139</v>
      </c>
      <c r="Y309" s="798">
        <f t="shared" si="72"/>
        <v>139.19999999999999</v>
      </c>
      <c r="Z309" s="36">
        <f>IFERROR(IF(Y309=0,"",ROUNDUP(Y309/H309,0)*0.00651),"")</f>
        <v>0.37758000000000003</v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149.42500000000001</v>
      </c>
      <c r="BN309" s="64">
        <f t="shared" si="74"/>
        <v>149.63999999999999</v>
      </c>
      <c r="BO309" s="64">
        <f t="shared" si="75"/>
        <v>0.31822344322344326</v>
      </c>
      <c r="BP309" s="64">
        <f t="shared" si="76"/>
        <v>0.31868131868131871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102.91666666666667</v>
      </c>
      <c r="Y311" s="799">
        <f>IFERROR(Y305/H305,"0")+IFERROR(Y306/H306,"0")+IFERROR(Y307/H307,"0")+IFERROR(Y308/H308,"0")+IFERROR(Y309/H309,"0")+IFERROR(Y310/H310,"0")</f>
        <v>103</v>
      </c>
      <c r="Z311" s="799">
        <f>IFERROR(IF(Z305="",0,Z305),"0")+IFERROR(IF(Z306="",0,Z306),"0")+IFERROR(IF(Z307="",0,Z307),"0")+IFERROR(IF(Z308="",0,Z308),"0")+IFERROR(IF(Z309="",0,Z309),"0")+IFERROR(IF(Z310="",0,Z310),"0")</f>
        <v>0.67053000000000007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247</v>
      </c>
      <c r="Y312" s="799">
        <f>IFERROR(SUM(Y305:Y310),"0")</f>
        <v>247.2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149</v>
      </c>
      <c r="Y384" s="798">
        <f>IFERROR(IF(X384="",0,CEILING((X384/$H384),1)*$H384),"")</f>
        <v>156</v>
      </c>
      <c r="Z384" s="36">
        <f>IFERROR(IF(Y384=0,"",ROUNDUP(Y384/H384,0)*0.02175),"")</f>
        <v>0.43499999999999994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159.77384615384616</v>
      </c>
      <c r="BN384" s="64">
        <f>IFERROR(Y384*I384/H384,"0")</f>
        <v>167.28000000000003</v>
      </c>
      <c r="BO384" s="64">
        <f>IFERROR(1/J384*(X384/H384),"0")</f>
        <v>0.34111721611721607</v>
      </c>
      <c r="BP384" s="64">
        <f>IFERROR(1/J384*(Y384/H384),"0")</f>
        <v>0.3571428571428571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19.102564102564102</v>
      </c>
      <c r="Y387" s="799">
        <f>IFERROR(Y383/H383,"0")+IFERROR(Y384/H384,"0")+IFERROR(Y385/H385,"0")+IFERROR(Y386/H386,"0")</f>
        <v>20</v>
      </c>
      <c r="Z387" s="799">
        <f>IFERROR(IF(Z383="",0,Z383),"0")+IFERROR(IF(Z384="",0,Z384),"0")+IFERROR(IF(Z385="",0,Z385),"0")+IFERROR(IF(Z386="",0,Z386),"0")</f>
        <v>0.43499999999999994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149</v>
      </c>
      <c r="Y388" s="799">
        <f>IFERROR(SUM(Y383:Y386),"0")</f>
        <v>156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20</v>
      </c>
      <c r="Y392" s="798">
        <f>IFERROR(IF(X392="",0,CEILING((X392/$H392),1)*$H392),"")</f>
        <v>20.399999999999999</v>
      </c>
      <c r="Z392" s="36">
        <f>IFERROR(IF(Y392=0,"",ROUNDUP(Y392/H392,0)*0.00651),"")</f>
        <v>5.2080000000000001E-2</v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23.176470588235297</v>
      </c>
      <c r="BN392" s="64">
        <f>IFERROR(Y392*I392/H392,"0")</f>
        <v>23.64</v>
      </c>
      <c r="BO392" s="64">
        <f>IFERROR(1/J392*(X392/H392),"0")</f>
        <v>4.3094160741219571E-2</v>
      </c>
      <c r="BP392" s="64">
        <f>IFERROR(1/J392*(Y392/H392),"0")</f>
        <v>4.3956043956043959E-2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4</v>
      </c>
      <c r="Y393" s="79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4.5176470588235293</v>
      </c>
      <c r="BN393" s="64">
        <f>IFERROR(Y393*I393/H393,"0")</f>
        <v>5.76</v>
      </c>
      <c r="BO393" s="64">
        <f>IFERROR(1/J393*(X393/H393),"0")</f>
        <v>8.6188321482439153E-3</v>
      </c>
      <c r="BP393" s="64">
        <f>IFERROR(1/J393*(Y393/H393),"0")</f>
        <v>1.098901098901099E-2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9.4117647058823533</v>
      </c>
      <c r="Y394" s="799">
        <f>IFERROR(Y390/H390,"0")+IFERROR(Y391/H391,"0")+IFERROR(Y392/H392,"0")+IFERROR(Y393/H393,"0")</f>
        <v>10</v>
      </c>
      <c r="Z394" s="799">
        <f>IFERROR(IF(Z390="",0,Z390),"0")+IFERROR(IF(Z391="",0,Z391),"0")+IFERROR(IF(Z392="",0,Z392),"0")+IFERROR(IF(Z393="",0,Z393),"0")</f>
        <v>6.5100000000000005E-2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24</v>
      </c>
      <c r="Y395" s="799">
        <f>IFERROR(SUM(Y390:Y393),"0")</f>
        <v>25.5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2</v>
      </c>
      <c r="Y404" s="798">
        <f>IFERROR(IF(X404="",0,CEILING((X404/$H404),1)*$H404),"")</f>
        <v>3.6</v>
      </c>
      <c r="Z404" s="36">
        <f>IFERROR(IF(Y404=0,"",ROUNDUP(Y404/H404,0)*0.00651),"")</f>
        <v>1.302E-2</v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2.2533333333333334</v>
      </c>
      <c r="BN404" s="64">
        <f>IFERROR(Y404*I404/H404,"0")</f>
        <v>4.056</v>
      </c>
      <c r="BO404" s="64">
        <f>IFERROR(1/J404*(X404/H404),"0")</f>
        <v>6.1050061050061059E-3</v>
      </c>
      <c r="BP404" s="64">
        <f>IFERROR(1/J404*(Y404/H404),"0")</f>
        <v>1.098901098901099E-2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1.1111111111111112</v>
      </c>
      <c r="Y405" s="799">
        <f>IFERROR(Y404/H404,"0")</f>
        <v>2</v>
      </c>
      <c r="Z405" s="799">
        <f>IFERROR(IF(Z404="",0,Z404),"0")</f>
        <v>1.302E-2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2</v>
      </c>
      <c r="Y406" s="799">
        <f>IFERROR(SUM(Y404:Y404),"0")</f>
        <v>3.6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166</v>
      </c>
      <c r="Y417" s="798">
        <f t="shared" si="87"/>
        <v>180</v>
      </c>
      <c r="Z417" s="36">
        <f>IFERROR(IF(Y417=0,"",ROUNDUP(Y417/H417,0)*0.02175),"")</f>
        <v>0.26100000000000001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171.31200000000001</v>
      </c>
      <c r="BN417" s="64">
        <f t="shared" si="89"/>
        <v>185.76000000000002</v>
      </c>
      <c r="BO417" s="64">
        <f t="shared" si="90"/>
        <v>0.23055555555555554</v>
      </c>
      <c r="BP417" s="64">
        <f t="shared" si="91"/>
        <v>0.25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58</v>
      </c>
      <c r="Y419" s="798">
        <f t="shared" si="87"/>
        <v>60</v>
      </c>
      <c r="Z419" s="36">
        <f>IFERROR(IF(Y419=0,"",ROUNDUP(Y419/H419,0)*0.02175),"")</f>
        <v>8.6999999999999994E-2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59.856000000000002</v>
      </c>
      <c r="BN419" s="64">
        <f t="shared" si="89"/>
        <v>61.92</v>
      </c>
      <c r="BO419" s="64">
        <f t="shared" si="90"/>
        <v>8.0555555555555547E-2</v>
      </c>
      <c r="BP419" s="64">
        <f t="shared" si="91"/>
        <v>8.3333333333333329E-2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14.933333333333334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0.34799999999999998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224</v>
      </c>
      <c r="Y428" s="799">
        <f>IFERROR(SUM(Y416:Y426),"0")</f>
        <v>240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596</v>
      </c>
      <c r="Y430" s="798">
        <f>IFERROR(IF(X430="",0,CEILING((X430/$H430),1)*$H430),"")</f>
        <v>600</v>
      </c>
      <c r="Z430" s="36">
        <f>IFERROR(IF(Y430=0,"",ROUNDUP(Y430/H430,0)*0.02175),"")</f>
        <v>0.86999999999999988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615.072</v>
      </c>
      <c r="BN430" s="64">
        <f>IFERROR(Y430*I430/H430,"0")</f>
        <v>619.20000000000005</v>
      </c>
      <c r="BO430" s="64">
        <f>IFERROR(1/J430*(X430/H430),"0")</f>
        <v>0.82777777777777772</v>
      </c>
      <c r="BP430" s="64">
        <f>IFERROR(1/J430*(Y430/H430),"0")</f>
        <v>0.83333333333333326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39.733333333333334</v>
      </c>
      <c r="Y432" s="799">
        <f>IFERROR(Y430/H430,"0")+IFERROR(Y431/H431,"0")</f>
        <v>40</v>
      </c>
      <c r="Z432" s="799">
        <f>IFERROR(IF(Z430="",0,Z430),"0")+IFERROR(IF(Z431="",0,Z431),"0")</f>
        <v>0.86999999999999988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596</v>
      </c>
      <c r="Y433" s="799">
        <f>IFERROR(SUM(Y430:Y431),"0")</f>
        <v>600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1381</v>
      </c>
      <c r="Y461" s="798">
        <f>IFERROR(IF(X461="",0,CEILING((X461/$H461),1)*$H461),"")</f>
        <v>1386</v>
      </c>
      <c r="Z461" s="36">
        <f>IFERROR(IF(Y461=0,"",ROUNDUP(Y461/H461,0)*0.02175),"")</f>
        <v>3.3494999999999999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1467.5426666666667</v>
      </c>
      <c r="BN461" s="64">
        <f>IFERROR(Y461*I461/H461,"0")</f>
        <v>1472.856</v>
      </c>
      <c r="BO461" s="64">
        <f>IFERROR(1/J461*(X461/H461),"0")</f>
        <v>2.7400793650793651</v>
      </c>
      <c r="BP461" s="64">
        <f>IFERROR(1/J461*(Y461/H461),"0")</f>
        <v>2.75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153.44444444444446</v>
      </c>
      <c r="Y466" s="799">
        <f>IFERROR(Y461/H461,"0")+IFERROR(Y462/H462,"0")+IFERROR(Y463/H463,"0")+IFERROR(Y464/H464,"0")+IFERROR(Y465/H465,"0")</f>
        <v>154</v>
      </c>
      <c r="Z466" s="799">
        <f>IFERROR(IF(Z461="",0,Z461),"0")+IFERROR(IF(Z462="",0,Z462),"0")+IFERROR(IF(Z463="",0,Z463),"0")+IFERROR(IF(Z464="",0,Z464),"0")+IFERROR(IF(Z465="",0,Z465),"0")</f>
        <v>3.3494999999999999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1381</v>
      </c>
      <c r="Y467" s="799">
        <f>IFERROR(SUM(Y461:Y465),"0")</f>
        <v>1386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25</v>
      </c>
      <c r="Y551" s="798">
        <f t="shared" ref="Y551:Y565" si="109">IFERROR(IF(X551="",0,CEILING((X551/$H551),1)*$H551),"")</f>
        <v>26.400000000000002</v>
      </c>
      <c r="Z551" s="36">
        <f t="shared" ref="Z551:Z556" si="110">IFERROR(IF(Y551=0,"",ROUNDUP(Y551/H551,0)*0.01196),"")</f>
        <v>5.9799999999999999E-2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26.704545454545453</v>
      </c>
      <c r="BN551" s="64">
        <f t="shared" ref="BN551:BN565" si="112">IFERROR(Y551*I551/H551,"0")</f>
        <v>28.200000000000003</v>
      </c>
      <c r="BO551" s="64">
        <f t="shared" ref="BO551:BO565" si="113">IFERROR(1/J551*(X551/H551),"0")</f>
        <v>4.5527389277389273E-2</v>
      </c>
      <c r="BP551" s="64">
        <f t="shared" ref="BP551:BP565" si="114">IFERROR(1/J551*(Y551/H551),"0")</f>
        <v>4.807692307692308E-2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1229</v>
      </c>
      <c r="Y554" s="798">
        <f t="shared" si="109"/>
        <v>1230.24</v>
      </c>
      <c r="Z554" s="36">
        <f t="shared" si="110"/>
        <v>2.78668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1312.7954545454543</v>
      </c>
      <c r="BN554" s="64">
        <f t="shared" si="112"/>
        <v>1314.12</v>
      </c>
      <c r="BO554" s="64">
        <f t="shared" si="113"/>
        <v>2.2381264568764569</v>
      </c>
      <c r="BP554" s="64">
        <f t="shared" si="114"/>
        <v>2.2403846153846154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1175</v>
      </c>
      <c r="Y556" s="798">
        <f t="shared" si="109"/>
        <v>1177.44</v>
      </c>
      <c r="Z556" s="36">
        <f t="shared" si="110"/>
        <v>2.6670799999999999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1255.1136363636363</v>
      </c>
      <c r="BN556" s="64">
        <f t="shared" si="112"/>
        <v>1257.7199999999998</v>
      </c>
      <c r="BO556" s="64">
        <f t="shared" si="113"/>
        <v>2.1397872960372961</v>
      </c>
      <c r="BP556" s="64">
        <f t="shared" si="114"/>
        <v>2.1442307692307692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48</v>
      </c>
      <c r="Y557" s="798">
        <f t="shared" si="109"/>
        <v>50.4</v>
      </c>
      <c r="Z557" s="36">
        <f>IFERROR(IF(Y557=0,"",ROUNDUP(Y557/H557,0)*0.00902),"")</f>
        <v>0.12628</v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50.8</v>
      </c>
      <c r="BN557" s="64">
        <f t="shared" si="112"/>
        <v>53.339999999999996</v>
      </c>
      <c r="BO557" s="64">
        <f t="shared" si="113"/>
        <v>0.10101010101010101</v>
      </c>
      <c r="BP557" s="64">
        <f t="shared" si="114"/>
        <v>0.10606060606060606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473.37121212121207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475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5.6398400000000004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2477</v>
      </c>
      <c r="Y567" s="799">
        <f>IFERROR(SUM(Y551:Y565),"0")</f>
        <v>2484.48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936</v>
      </c>
      <c r="Y570" s="798">
        <f>IFERROR(IF(X570="",0,CEILING((X570/$H570),1)*$H570),"")</f>
        <v>939.84</v>
      </c>
      <c r="Z570" s="36">
        <f>IFERROR(IF(Y570=0,"",ROUNDUP(Y570/H570,0)*0.01196),"")</f>
        <v>2.1288800000000001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999.81818181818176</v>
      </c>
      <c r="BN570" s="64">
        <f>IFERROR(Y570*I570/H570,"0")</f>
        <v>1003.9199999999998</v>
      </c>
      <c r="BO570" s="64">
        <f>IFERROR(1/J570*(X570/H570),"0")</f>
        <v>1.7045454545454544</v>
      </c>
      <c r="BP570" s="64">
        <f>IFERROR(1/J570*(Y570/H570),"0")</f>
        <v>1.7115384615384617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28</v>
      </c>
      <c r="Y573" s="798">
        <f>IFERROR(IF(X573="",0,CEILING((X573/$H573),1)*$H573),"")</f>
        <v>28.8</v>
      </c>
      <c r="Z573" s="36">
        <f>IFERROR(IF(Y573=0,"",ROUNDUP(Y573/H573,0)*0.00902),"")</f>
        <v>7.2160000000000002E-2</v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29.633333333333333</v>
      </c>
      <c r="BN573" s="64">
        <f>IFERROR(Y573*I573/H573,"0")</f>
        <v>30.48</v>
      </c>
      <c r="BO573" s="64">
        <f>IFERROR(1/J573*(X573/H573),"0")</f>
        <v>5.8922558922558925E-2</v>
      </c>
      <c r="BP573" s="64">
        <f>IFERROR(1/J573*(Y573/H573),"0")</f>
        <v>6.0606060606060608E-2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185.05050505050502</v>
      </c>
      <c r="Y574" s="799">
        <f>IFERROR(Y569/H569,"0")+IFERROR(Y570/H570,"0")+IFERROR(Y571/H571,"0")+IFERROR(Y572/H572,"0")+IFERROR(Y573/H573,"0")</f>
        <v>186</v>
      </c>
      <c r="Z574" s="799">
        <f>IFERROR(IF(Z569="",0,Z569),"0")+IFERROR(IF(Z570="",0,Z570),"0")+IFERROR(IF(Z571="",0,Z571),"0")+IFERROR(IF(Z572="",0,Z572),"0")+IFERROR(IF(Z573="",0,Z573),"0")</f>
        <v>2.2010399999999999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964</v>
      </c>
      <c r="Y575" s="799">
        <f>IFERROR(SUM(Y569:Y573),"0")</f>
        <v>968.64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511</v>
      </c>
      <c r="Y582" s="798">
        <f t="shared" si="115"/>
        <v>512.16</v>
      </c>
      <c r="Z582" s="36">
        <f t="shared" si="116"/>
        <v>1.16012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545.84090909090901</v>
      </c>
      <c r="BN582" s="64">
        <f t="shared" si="118"/>
        <v>547.07999999999993</v>
      </c>
      <c r="BO582" s="64">
        <f t="shared" si="119"/>
        <v>0.93057983682983691</v>
      </c>
      <c r="BP582" s="64">
        <f t="shared" si="120"/>
        <v>0.9326923076923076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96.780303030303031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96.999999999999986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1.16012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511</v>
      </c>
      <c r="Y593" s="799">
        <f>IFERROR(SUM(Y577:Y591),"0")</f>
        <v>512.16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8401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8486.94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8956.3290477686605</v>
      </c>
      <c r="Y685" s="799">
        <f>IFERROR(SUM(BN22:BN681),"0")</f>
        <v>9047.42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16</v>
      </c>
      <c r="Y686" s="38">
        <f>ROUNDUP(SUM(BP22:BP681),0)</f>
        <v>17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9356.3290477686605</v>
      </c>
      <c r="Y687" s="799">
        <f>GrossWeightTotalR+PalletQtyTotalR*25</f>
        <v>9472.42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1547.3907096115513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1563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19.391869999999997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44.8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52</v>
      </c>
      <c r="E694" s="46">
        <f>IFERROR(Y105*1,"0")+IFERROR(Y106*1,"0")+IFERROR(Y107*1,"0")+IFERROR(Y111*1,"0")+IFERROR(Y112*1,"0")+IFERROR(Y113*1,"0")+IFERROR(Y114*1,"0")+IFERROR(Y115*1,"0")+IFERROR(Y116*1,"0")</f>
        <v>309.60000000000002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543.4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73.259999999999991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840.3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247.2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181.5</v>
      </c>
      <c r="V694" s="46">
        <f>IFERROR(Y404*1,"0")+IFERROR(Y408*1,"0")+IFERROR(Y409*1,"0")+IFERROR(Y410*1,"0")</f>
        <v>3.6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840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1386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3965.28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2025-01-10T08:03:15Z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