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E8189B-404E-47A9-824E-5E881E5EA5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Y566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BP281" i="1"/>
  <c r="BN281" i="1"/>
  <c r="Z281" i="1"/>
  <c r="BP285" i="1"/>
  <c r="BN285" i="1"/>
  <c r="Z285" i="1"/>
  <c r="F9" i="1"/>
  <c r="J9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G694" i="1"/>
  <c r="Z153" i="1"/>
  <c r="Z155" i="1" s="1"/>
  <c r="BN153" i="1"/>
  <c r="Y156" i="1"/>
  <c r="Z159" i="1"/>
  <c r="Z160" i="1" s="1"/>
  <c r="BN159" i="1"/>
  <c r="Z164" i="1"/>
  <c r="Z166" i="1" s="1"/>
  <c r="BN164" i="1"/>
  <c r="H694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94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94" i="1"/>
  <c r="Y271" i="1"/>
  <c r="Z263" i="1"/>
  <c r="Z271" i="1" s="1"/>
  <c r="BN263" i="1"/>
  <c r="Z265" i="1"/>
  <c r="BN265" i="1"/>
  <c r="Z267" i="1"/>
  <c r="BN267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295" i="1"/>
  <c r="P694" i="1"/>
  <c r="Z299" i="1"/>
  <c r="Z301" i="1" s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Z394" i="1" s="1"/>
  <c r="BN390" i="1"/>
  <c r="BP390" i="1"/>
  <c r="Z391" i="1"/>
  <c r="BN391" i="1"/>
  <c r="Z393" i="1"/>
  <c r="BN393" i="1"/>
  <c r="Y394" i="1"/>
  <c r="Z397" i="1"/>
  <c r="Z400" i="1" s="1"/>
  <c r="BN397" i="1"/>
  <c r="BP397" i="1"/>
  <c r="Z399" i="1"/>
  <c r="BN399" i="1"/>
  <c r="Y400" i="1"/>
  <c r="Z404" i="1"/>
  <c r="Z405" i="1" s="1"/>
  <c r="BN404" i="1"/>
  <c r="BP404" i="1"/>
  <c r="Y405" i="1"/>
  <c r="Z408" i="1"/>
  <c r="Z411" i="1" s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S694" i="1"/>
  <c r="Y317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Z566" i="1" s="1"/>
  <c r="BP556" i="1"/>
  <c r="BN556" i="1"/>
  <c r="Z556" i="1"/>
  <c r="BP561" i="1"/>
  <c r="BN561" i="1"/>
  <c r="Z561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64" i="1" l="1"/>
  <c r="Z646" i="1"/>
  <c r="Z629" i="1"/>
  <c r="Z574" i="1"/>
  <c r="Z500" i="1"/>
  <c r="Z380" i="1"/>
  <c r="Z289" i="1"/>
  <c r="Z246" i="1"/>
  <c r="Z133" i="1"/>
  <c r="Z126" i="1"/>
  <c r="Z101" i="1"/>
  <c r="Z34" i="1"/>
  <c r="Y688" i="1"/>
  <c r="Y685" i="1"/>
  <c r="Y684" i="1"/>
  <c r="Z598" i="1"/>
  <c r="Z427" i="1"/>
  <c r="Y686" i="1"/>
  <c r="Z689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<sst xmlns="http://schemas.openxmlformats.org/spreadsheetml/2006/main" count="3251" uniqueCount="1114">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</sst>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200</v>
      </c>
      <c r="Y48" s="798">
        <f t="shared" si="6"/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208.88888888888889</v>
      </c>
      <c r="BN48" s="64">
        <f t="shared" si="8"/>
        <v>214.32</v>
      </c>
      <c r="BO48" s="64">
        <f t="shared" si="9"/>
        <v>0.3306878306878307</v>
      </c>
      <c r="BP48" s="64">
        <f t="shared" si="10"/>
        <v>0.33928571428571425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20</v>
      </c>
      <c r="Y49" s="798">
        <f t="shared" si="6"/>
        <v>22.4</v>
      </c>
      <c r="Z49" s="36">
        <f>IFERROR(IF(Y49=0,"",ROUNDUP(Y49/H49,0)*0.02175),"")</f>
        <v>4.3499999999999997E-2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20.857142857142858</v>
      </c>
      <c r="BN49" s="64">
        <f t="shared" si="8"/>
        <v>23.360000000000003</v>
      </c>
      <c r="BO49" s="64">
        <f t="shared" si="9"/>
        <v>3.1887755102040817E-2</v>
      </c>
      <c r="BP49" s="64">
        <f t="shared" si="10"/>
        <v>3.5714285714285712E-2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37</v>
      </c>
      <c r="Y50" s="798">
        <f t="shared" si="6"/>
        <v>37</v>
      </c>
      <c r="Z50" s="36">
        <f>IFERROR(IF(Y50=0,"",ROUNDUP(Y50/H50,0)*0.00902),"")</f>
        <v>9.0200000000000002E-2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39.1</v>
      </c>
      <c r="BN50" s="64">
        <f t="shared" si="8"/>
        <v>39.1</v>
      </c>
      <c r="BO50" s="64">
        <f t="shared" si="9"/>
        <v>7.575757575757576E-2</v>
      </c>
      <c r="BP50" s="64">
        <f t="shared" si="10"/>
        <v>7.575757575757576E-2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30.304232804232804</v>
      </c>
      <c r="Y53" s="799">
        <f>IFERROR(Y47/H47,"0")+IFERROR(Y48/H48,"0")+IFERROR(Y49/H49,"0")+IFERROR(Y50/H50,"0")+IFERROR(Y51/H51,"0")+IFERROR(Y52/H52,"0")</f>
        <v>31</v>
      </c>
      <c r="Z53" s="799">
        <f>IFERROR(IF(Z47="",0,Z47),"0")+IFERROR(IF(Z48="",0,Z48),"0")+IFERROR(IF(Z49="",0,Z49),"0")+IFERROR(IF(Z50="",0,Z50),"0")+IFERROR(IF(Z51="",0,Z51),"0")+IFERROR(IF(Z52="",0,Z52),"0")</f>
        <v>0.54694999999999994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257</v>
      </c>
      <c r="Y54" s="799">
        <f>IFERROR(SUM(Y47:Y52),"0")</f>
        <v>264.60000000000002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110</v>
      </c>
      <c r="Y64" s="798">
        <f t="shared" si="11"/>
        <v>118.80000000000001</v>
      </c>
      <c r="Z64" s="36">
        <f>IFERROR(IF(Y64=0,"",ROUNDUP(Y64/H64,0)*0.02175),"")</f>
        <v>0.23924999999999999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114.88888888888887</v>
      </c>
      <c r="BN64" s="64">
        <f t="shared" si="13"/>
        <v>124.08</v>
      </c>
      <c r="BO64" s="64">
        <f t="shared" si="14"/>
        <v>0.18187830687830686</v>
      </c>
      <c r="BP64" s="64">
        <f t="shared" si="15"/>
        <v>0.19642857142857142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39</v>
      </c>
      <c r="Y67" s="798">
        <f t="shared" si="11"/>
        <v>40</v>
      </c>
      <c r="Z67" s="36">
        <f>IFERROR(IF(Y67=0,"",ROUNDUP(Y67/H67,0)*0.00902),"")</f>
        <v>9.0200000000000002E-2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41.047499999999999</v>
      </c>
      <c r="BN67" s="64">
        <f t="shared" si="13"/>
        <v>42.1</v>
      </c>
      <c r="BO67" s="64">
        <f t="shared" si="14"/>
        <v>7.3863636363636367E-2</v>
      </c>
      <c r="BP67" s="64">
        <f t="shared" si="15"/>
        <v>7.575757575757576E-2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19.935185185185183</v>
      </c>
      <c r="Y70" s="799">
        <f>IFERROR(Y62/H62,"0")+IFERROR(Y63/H63,"0")+IFERROR(Y64/H64,"0")+IFERROR(Y65/H65,"0")+IFERROR(Y66/H66,"0")+IFERROR(Y67/H67,"0")+IFERROR(Y68/H68,"0")+IFERROR(Y69/H69,"0")</f>
        <v>21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0.32945000000000002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149</v>
      </c>
      <c r="Y71" s="799">
        <f>IFERROR(SUM(Y62:Y69),"0")</f>
        <v>158.80000000000001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14</v>
      </c>
      <c r="Y84" s="798">
        <f t="shared" si="16"/>
        <v>14.4</v>
      </c>
      <c r="Z84" s="36">
        <f>IFERROR(IF(Y84=0,"",ROUNDUP(Y84/H84,0)*0.00502),"")</f>
        <v>4.0160000000000001E-2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14.777777777777777</v>
      </c>
      <c r="BN84" s="64">
        <f t="shared" si="18"/>
        <v>15.2</v>
      </c>
      <c r="BO84" s="64">
        <f t="shared" si="19"/>
        <v>3.3238366571699908E-2</v>
      </c>
      <c r="BP84" s="64">
        <f t="shared" si="20"/>
        <v>3.4188034188034191E-2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8</v>
      </c>
      <c r="Y85" s="798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8.4444444444444446</v>
      </c>
      <c r="BN85" s="64">
        <f t="shared" si="18"/>
        <v>9.4999999999999982</v>
      </c>
      <c r="BO85" s="64">
        <f t="shared" si="19"/>
        <v>1.8993352326685663E-2</v>
      </c>
      <c r="BP85" s="64">
        <f t="shared" si="20"/>
        <v>2.1367521367521368E-2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12.222222222222221</v>
      </c>
      <c r="Y86" s="799">
        <f>IFERROR(Y80/H80,"0")+IFERROR(Y81/H81,"0")+IFERROR(Y82/H82,"0")+IFERROR(Y83/H83,"0")+IFERROR(Y84/H84,"0")+IFERROR(Y85/H85,"0")</f>
        <v>13</v>
      </c>
      <c r="Z86" s="799">
        <f>IFERROR(IF(Z80="",0,Z80),"0")+IFERROR(IF(Z81="",0,Z81),"0")+IFERROR(IF(Z82="",0,Z82),"0")+IFERROR(IF(Z83="",0,Z83),"0")+IFERROR(IF(Z84="",0,Z84),"0")+IFERROR(IF(Z85="",0,Z85),"0")</f>
        <v>6.5259999999999999E-2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22</v>
      </c>
      <c r="Y87" s="799">
        <f>IFERROR(SUM(Y80:Y85),"0")</f>
        <v>23.4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127</v>
      </c>
      <c r="Y99" s="798">
        <f>IFERROR(IF(X99="",0,CEILING((X99/$H99),1)*$H99),"")</f>
        <v>134.4</v>
      </c>
      <c r="Z99" s="36">
        <f>IFERROR(IF(Y99=0,"",ROUNDUP(Y99/H99,0)*0.02175),"")</f>
        <v>0.34799999999999998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135.52714285714288</v>
      </c>
      <c r="BN99" s="64">
        <f>IFERROR(Y99*I99/H99,"0")</f>
        <v>143.42400000000001</v>
      </c>
      <c r="BO99" s="64">
        <f>IFERROR(1/J99*(X99/H99),"0")</f>
        <v>0.26998299319727886</v>
      </c>
      <c r="BP99" s="64">
        <f>IFERROR(1/J99*(Y99/H99),"0")</f>
        <v>0.2857142857142857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15.119047619047619</v>
      </c>
      <c r="Y101" s="799">
        <f>IFERROR(Y98/H98,"0")+IFERROR(Y99/H99,"0")+IFERROR(Y100/H100,"0")</f>
        <v>16</v>
      </c>
      <c r="Z101" s="799">
        <f>IFERROR(IF(Z98="",0,Z98),"0")+IFERROR(IF(Z99="",0,Z99),"0")+IFERROR(IF(Z100="",0,Z100),"0")</f>
        <v>0.34799999999999998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127</v>
      </c>
      <c r="Y102" s="799">
        <f>IFERROR(SUM(Y98:Y100),"0")</f>
        <v>134.4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90</v>
      </c>
      <c r="Y107" s="79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24.62962962962963</v>
      </c>
      <c r="Y108" s="799">
        <f>IFERROR(Y105/H105,"0")+IFERROR(Y106/H106,"0")+IFERROR(Y107/H107,"0")</f>
        <v>25</v>
      </c>
      <c r="Z108" s="799">
        <f>IFERROR(IF(Z105="",0,Z105),"0")+IFERROR(IF(Z106="",0,Z106),"0")+IFERROR(IF(Z107="",0,Z107),"0")</f>
        <v>0.28915000000000002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140</v>
      </c>
      <c r="Y109" s="799">
        <f>IFERROR(SUM(Y105:Y107),"0")</f>
        <v>144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114</v>
      </c>
      <c r="Y112" s="798">
        <f t="shared" si="26"/>
        <v>117.60000000000001</v>
      </c>
      <c r="Z112" s="36">
        <f>IFERROR(IF(Y112=0,"",ROUNDUP(Y112/H112,0)*0.02175),"")</f>
        <v>0.30449999999999999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121.65428571428572</v>
      </c>
      <c r="BN112" s="64">
        <f t="shared" si="28"/>
        <v>125.49600000000001</v>
      </c>
      <c r="BO112" s="64">
        <f t="shared" si="29"/>
        <v>0.2423469387755102</v>
      </c>
      <c r="BP112" s="64">
        <f t="shared" si="30"/>
        <v>0.25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41</v>
      </c>
      <c r="Y113" s="798">
        <f t="shared" si="26"/>
        <v>43.2</v>
      </c>
      <c r="Z113" s="36">
        <f>IFERROR(IF(Y113=0,"",ROUNDUP(Y113/H113,0)*0.00651),"")</f>
        <v>0.10416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44.826666666666661</v>
      </c>
      <c r="BN113" s="64">
        <f t="shared" si="28"/>
        <v>47.231999999999999</v>
      </c>
      <c r="BO113" s="64">
        <f t="shared" si="29"/>
        <v>8.3435083435083435E-2</v>
      </c>
      <c r="BP113" s="64">
        <f t="shared" si="30"/>
        <v>8.7912087912087919E-2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45</v>
      </c>
      <c r="Y116" s="798">
        <f t="shared" si="26"/>
        <v>45.900000000000006</v>
      </c>
      <c r="Z116" s="36">
        <f>IFERROR(IF(Y116=0,"",ROUNDUP(Y116/H116,0)*0.00902),"")</f>
        <v>0.15334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49.8</v>
      </c>
      <c r="BN116" s="64">
        <f t="shared" si="28"/>
        <v>50.795999999999999</v>
      </c>
      <c r="BO116" s="64">
        <f t="shared" si="29"/>
        <v>0.12626262626262624</v>
      </c>
      <c r="BP116" s="64">
        <f t="shared" si="30"/>
        <v>0.12878787878787878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45.423280423280417</v>
      </c>
      <c r="Y117" s="799">
        <f>IFERROR(Y111/H111,"0")+IFERROR(Y112/H112,"0")+IFERROR(Y113/H113,"0")+IFERROR(Y114/H114,"0")+IFERROR(Y115/H115,"0")+IFERROR(Y116/H116,"0")</f>
        <v>47</v>
      </c>
      <c r="Z117" s="799">
        <f>IFERROR(IF(Z111="",0,Z111),"0")+IFERROR(IF(Z112="",0,Z112),"0")+IFERROR(IF(Z113="",0,Z113),"0")+IFERROR(IF(Z114="",0,Z114),"0")+IFERROR(IF(Z115="",0,Z115),"0")+IFERROR(IF(Z116="",0,Z116),"0")</f>
        <v>0.56200000000000006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200</v>
      </c>
      <c r="Y118" s="799">
        <f>IFERROR(SUM(Y111:Y116),"0")</f>
        <v>206.70000000000002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68</v>
      </c>
      <c r="Y124" s="798">
        <f>IFERROR(IF(X124="",0,CEILING((X124/$H124),1)*$H124),"")</f>
        <v>72</v>
      </c>
      <c r="Z124" s="36">
        <f>IFERROR(IF(Y124=0,"",ROUNDUP(Y124/H124,0)*0.00902),"")</f>
        <v>0.14432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71.173333333333332</v>
      </c>
      <c r="BN124" s="64">
        <f>IFERROR(Y124*I124/H124,"0")</f>
        <v>75.36</v>
      </c>
      <c r="BO124" s="64">
        <f>IFERROR(1/J124*(X124/H124),"0")</f>
        <v>0.11447811447811448</v>
      </c>
      <c r="BP124" s="64">
        <f>IFERROR(1/J124*(Y124/H124),"0")</f>
        <v>0.12121212121212122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24.039682539682538</v>
      </c>
      <c r="Y126" s="799">
        <f>IFERROR(Y121/H121,"0")+IFERROR(Y122/H122,"0")+IFERROR(Y123/H123,"0")+IFERROR(Y124/H124,"0")+IFERROR(Y125/H125,"0")</f>
        <v>25</v>
      </c>
      <c r="Z126" s="799">
        <f>IFERROR(IF(Z121="",0,Z121),"0")+IFERROR(IF(Z122="",0,Z122),"0")+IFERROR(IF(Z123="",0,Z123),"0")+IFERROR(IF(Z124="",0,Z124),"0")+IFERROR(IF(Z125="",0,Z125),"0")</f>
        <v>0.34006999999999998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168</v>
      </c>
      <c r="Y127" s="799">
        <f>IFERROR(SUM(Y121:Y125),"0")</f>
        <v>172.8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54</v>
      </c>
      <c r="Y129" s="798">
        <f>IFERROR(IF(X129="",0,CEILING((X129/$H129),1)*$H129),"")</f>
        <v>54</v>
      </c>
      <c r="Z129" s="36">
        <f>IFERROR(IF(Y129=0,"",ROUNDUP(Y129/H129,0)*0.02175),"")</f>
        <v>0.10874999999999999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56.4</v>
      </c>
      <c r="BN129" s="64">
        <f>IFERROR(Y129*I129/H129,"0")</f>
        <v>56.4</v>
      </c>
      <c r="BO129" s="64">
        <f>IFERROR(1/J129*(X129/H129),"0")</f>
        <v>8.9285714285714274E-2</v>
      </c>
      <c r="BP129" s="64">
        <f>IFERROR(1/J129*(Y129/H129),"0")</f>
        <v>8.9285714285714274E-2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20</v>
      </c>
      <c r="Y132" s="798">
        <f>IFERROR(IF(X132="",0,CEILING((X132/$H132),1)*$H132),"")</f>
        <v>21.599999999999998</v>
      </c>
      <c r="Z132" s="36">
        <f>IFERROR(IF(Y132=0,"",ROUNDUP(Y132/H132,0)*0.00651),"")</f>
        <v>5.8590000000000003E-2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21.5</v>
      </c>
      <c r="BN132" s="64">
        <f>IFERROR(Y132*I132/H132,"0")</f>
        <v>23.22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13.333333333333334</v>
      </c>
      <c r="Y133" s="799">
        <f>IFERROR(Y129/H129,"0")+IFERROR(Y130/H130,"0")+IFERROR(Y131/H131,"0")+IFERROR(Y132/H132,"0")</f>
        <v>14</v>
      </c>
      <c r="Z133" s="799">
        <f>IFERROR(IF(Z129="",0,Z129),"0")+IFERROR(IF(Z130="",0,Z130),"0")+IFERROR(IF(Z131="",0,Z131),"0")+IFERROR(IF(Z132="",0,Z132),"0")</f>
        <v>0.16733999999999999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74</v>
      </c>
      <c r="Y134" s="799">
        <f>IFERROR(SUM(Y129:Y132),"0")</f>
        <v>75.599999999999994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53</v>
      </c>
      <c r="Y136" s="798">
        <f t="shared" ref="Y136:Y142" si="31">IFERROR(IF(X136="",0,CEILING((X136/$H136),1)*$H136),"")</f>
        <v>58.800000000000004</v>
      </c>
      <c r="Z136" s="36">
        <f>IFERROR(IF(Y136=0,"",ROUNDUP(Y136/H136,0)*0.02175),"")</f>
        <v>0.15225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56.520714285714284</v>
      </c>
      <c r="BN136" s="64">
        <f t="shared" ref="BN136:BN142" si="33">IFERROR(Y136*I136/H136,"0")</f>
        <v>62.706000000000003</v>
      </c>
      <c r="BO136" s="64">
        <f t="shared" ref="BO136:BO142" si="34">IFERROR(1/J136*(X136/H136),"0")</f>
        <v>0.11267006802721087</v>
      </c>
      <c r="BP136" s="64">
        <f t="shared" ref="BP136:BP142" si="35">IFERROR(1/J136*(Y136/H136),"0")</f>
        <v>0.125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41</v>
      </c>
      <c r="Y140" s="798">
        <f t="shared" si="31"/>
        <v>43.2</v>
      </c>
      <c r="Z140" s="36">
        <f>IFERROR(IF(Y140=0,"",ROUNDUP(Y140/H140,0)*0.00651),"")</f>
        <v>0.10416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44.826666666666661</v>
      </c>
      <c r="BN140" s="64">
        <f t="shared" si="33"/>
        <v>47.231999999999999</v>
      </c>
      <c r="BO140" s="64">
        <f t="shared" si="34"/>
        <v>8.3435083435083435E-2</v>
      </c>
      <c r="BP140" s="64">
        <f t="shared" si="35"/>
        <v>8.7912087912087919E-2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21.494708994708994</v>
      </c>
      <c r="Y143" s="799">
        <f>IFERROR(Y136/H136,"0")+IFERROR(Y137/H137,"0")+IFERROR(Y138/H138,"0")+IFERROR(Y139/H139,"0")+IFERROR(Y140/H140,"0")+IFERROR(Y141/H141,"0")+IFERROR(Y142/H142,"0")</f>
        <v>23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0.25641000000000003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94</v>
      </c>
      <c r="Y144" s="799">
        <f>IFERROR(SUM(Y136:Y142),"0")</f>
        <v>102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42</v>
      </c>
      <c r="Y196" s="79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46</v>
      </c>
      <c r="Y198" s="798">
        <f t="shared" si="36"/>
        <v>46.2</v>
      </c>
      <c r="Z198" s="36">
        <f>IFERROR(IF(Y198=0,"",ROUNDUP(Y198/H198,0)*0.00502),"")</f>
        <v>0.11044000000000001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48.19047619047619</v>
      </c>
      <c r="BN198" s="64">
        <f t="shared" si="38"/>
        <v>48.400000000000006</v>
      </c>
      <c r="BO198" s="64">
        <f t="shared" si="39"/>
        <v>9.361009361009362E-2</v>
      </c>
      <c r="BP198" s="64">
        <f t="shared" si="40"/>
        <v>9.401709401709403E-2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65.714285714285722</v>
      </c>
      <c r="Y201" s="799">
        <f>IFERROR(Y193/H193,"0")+IFERROR(Y194/H194,"0")+IFERROR(Y195/H195,"0")+IFERROR(Y196/H196,"0")+IFERROR(Y197/H197,"0")+IFERROR(Y198/H198,"0")+IFERROR(Y199/H199,"0")+IFERROR(Y200/H200,"0")</f>
        <v>66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0.42732000000000003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188</v>
      </c>
      <c r="Y202" s="799">
        <f>IFERROR(SUM(Y193:Y200),"0")</f>
        <v>189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48</v>
      </c>
      <c r="Y211" s="798">
        <f>IFERROR(IF(X211="",0,CEILING((X211/$H211),1)*$H211),"")</f>
        <v>48.300000000000004</v>
      </c>
      <c r="Z211" s="36">
        <f>IFERROR(IF(Y211=0,"",ROUNDUP(Y211/H211,0)*0.00651),"")</f>
        <v>0.14973</v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52.114285714285714</v>
      </c>
      <c r="BN211" s="64">
        <f>IFERROR(Y211*I211/H211,"0")</f>
        <v>52.44</v>
      </c>
      <c r="BO211" s="64">
        <f>IFERROR(1/J211*(X211/H211),"0")</f>
        <v>0.12558869701726846</v>
      </c>
      <c r="BP211" s="64">
        <f>IFERROR(1/J211*(Y211/H211),"0")</f>
        <v>0.1263736263736264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22.857142857142858</v>
      </c>
      <c r="Y212" s="799">
        <f>IFERROR(Y210/H210,"0")+IFERROR(Y211/H211,"0")</f>
        <v>23</v>
      </c>
      <c r="Z212" s="799">
        <f>IFERROR(IF(Z210="",0,Z210),"0")+IFERROR(IF(Z211="",0,Z211),"0")</f>
        <v>0.14973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48</v>
      </c>
      <c r="Y213" s="799">
        <f>IFERROR(SUM(Y210:Y211),"0")</f>
        <v>48.300000000000004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100</v>
      </c>
      <c r="Y215" s="79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100</v>
      </c>
      <c r="Y216" s="79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55.555555555555557</v>
      </c>
      <c r="Y223" s="799">
        <f>IFERROR(Y215/H215,"0")+IFERROR(Y216/H216,"0")+IFERROR(Y217/H217,"0")+IFERROR(Y218/H218,"0")+IFERROR(Y219/H219,"0")+IFERROR(Y220/H220,"0")+IFERROR(Y221/H221,"0")+IFERROR(Y222/H222,"0")</f>
        <v>57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0.51414000000000004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300</v>
      </c>
      <c r="Y224" s="799">
        <f>IFERROR(SUM(Y215:Y222),"0")</f>
        <v>307.8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6</v>
      </c>
      <c r="Y230" s="798">
        <f t="shared" si="46"/>
        <v>7.1999999999999993</v>
      </c>
      <c r="Z230" s="36">
        <f t="shared" ref="Z230:Z236" si="51">IFERROR(IF(Y230=0,"",ROUNDUP(Y230/H230,0)*0.00651),"")</f>
        <v>1.9529999999999999E-2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6.6749999999999998</v>
      </c>
      <c r="BN230" s="64">
        <f t="shared" si="48"/>
        <v>8.009999999999998</v>
      </c>
      <c r="BO230" s="64">
        <f t="shared" si="49"/>
        <v>1.3736263736263738E-2</v>
      </c>
      <c r="BP230" s="64">
        <f t="shared" si="50"/>
        <v>1.6483516483516484E-2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100</v>
      </c>
      <c r="Y232" s="798">
        <f t="shared" si="46"/>
        <v>100.8</v>
      </c>
      <c r="Z232" s="36">
        <f t="shared" si="51"/>
        <v>0.27342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40</v>
      </c>
      <c r="Y233" s="798">
        <f t="shared" si="46"/>
        <v>40.799999999999997</v>
      </c>
      <c r="Z233" s="36">
        <f t="shared" si="51"/>
        <v>0.11067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44.20000000000001</v>
      </c>
      <c r="BN233" s="64">
        <f t="shared" si="48"/>
        <v>45.084000000000003</v>
      </c>
      <c r="BO233" s="64">
        <f t="shared" si="49"/>
        <v>9.1575091575091583E-2</v>
      </c>
      <c r="BP233" s="64">
        <f t="shared" si="50"/>
        <v>9.3406593406593408E-2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8</v>
      </c>
      <c r="Y235" s="798">
        <f t="shared" si="46"/>
        <v>9.6</v>
      </c>
      <c r="Z235" s="36">
        <f t="shared" si="51"/>
        <v>2.6040000000000001E-2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8.8400000000000016</v>
      </c>
      <c r="BN235" s="64">
        <f t="shared" si="48"/>
        <v>10.608000000000001</v>
      </c>
      <c r="BO235" s="64">
        <f t="shared" si="49"/>
        <v>1.8315018315018316E-2</v>
      </c>
      <c r="BP235" s="64">
        <f t="shared" si="50"/>
        <v>2.197802197802198E-2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40</v>
      </c>
      <c r="Y236" s="798">
        <f t="shared" si="46"/>
        <v>40.799999999999997</v>
      </c>
      <c r="Z236" s="36">
        <f t="shared" si="51"/>
        <v>0.11067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44.3</v>
      </c>
      <c r="BN236" s="64">
        <f t="shared" si="48"/>
        <v>45.185999999999993</v>
      </c>
      <c r="BO236" s="64">
        <f t="shared" si="49"/>
        <v>9.1575091575091583E-2</v>
      </c>
      <c r="BP236" s="64">
        <f t="shared" si="50"/>
        <v>9.3406593406593408E-2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80.833333333333343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0.54032999999999998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194</v>
      </c>
      <c r="Y238" s="799">
        <f>IFERROR(SUM(Y226:Y236),"0")</f>
        <v>199.2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10</v>
      </c>
      <c r="Y244" s="79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11.050000000000002</v>
      </c>
      <c r="BN244" s="64">
        <f t="shared" si="54"/>
        <v>13.260000000000002</v>
      </c>
      <c r="BO244" s="64">
        <f t="shared" si="55"/>
        <v>2.2893772893772896E-2</v>
      </c>
      <c r="BP244" s="64">
        <f t="shared" si="56"/>
        <v>2.7472527472527476E-2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40</v>
      </c>
      <c r="Y245" s="798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20.833333333333336</v>
      </c>
      <c r="Y246" s="799">
        <f>IFERROR(Y240/H240,"0")+IFERROR(Y241/H241,"0")+IFERROR(Y242/H242,"0")+IFERROR(Y243/H243,"0")+IFERROR(Y244/H244,"0")+IFERROR(Y245/H245,"0")</f>
        <v>22</v>
      </c>
      <c r="Z246" s="799">
        <f>IFERROR(IF(Z240="",0,Z240),"0")+IFERROR(IF(Z241="",0,Z241),"0")+IFERROR(IF(Z242="",0,Z242),"0")+IFERROR(IF(Z243="",0,Z243),"0")+IFERROR(IF(Z244="",0,Z244),"0")+IFERROR(IF(Z245="",0,Z245),"0")</f>
        <v>0.14322000000000001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50</v>
      </c>
      <c r="Y247" s="799">
        <f>IFERROR(SUM(Y240:Y245),"0")</f>
        <v>52.8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100</v>
      </c>
      <c r="Y263" s="798">
        <f t="shared" si="62"/>
        <v>104.39999999999999</v>
      </c>
      <c r="Z263" s="36">
        <f>IFERROR(IF(Y263=0,"",ROUNDUP(Y263/H263,0)*0.02175),"")</f>
        <v>0.19574999999999998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104.13793103448276</v>
      </c>
      <c r="BN263" s="64">
        <f t="shared" si="64"/>
        <v>108.71999999999998</v>
      </c>
      <c r="BO263" s="64">
        <f t="shared" si="65"/>
        <v>0.1539408866995074</v>
      </c>
      <c r="BP263" s="64">
        <f t="shared" si="66"/>
        <v>0.1607142857142857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99">
        <f>IFERROR(Y262/H262,"0")+IFERROR(Y263/H263,"0")+IFERROR(Y264/H264,"0")+IFERROR(Y265/H265,"0")+IFERROR(Y266/H266,"0")+IFERROR(Y267/H267,"0")+IFERROR(Y268/H268,"0")+IFERROR(Y269/H269,"0")+IFERROR(Y270/H270,"0")</f>
        <v>9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0.19574999999999998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100</v>
      </c>
      <c r="Y272" s="799">
        <f>IFERROR(SUM(Y262:Y270),"0")</f>
        <v>104.39999999999999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40</v>
      </c>
      <c r="Y308" s="79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17</v>
      </c>
      <c r="Z311" s="799">
        <f>IFERROR(IF(Z305="",0,Z305),"0")+IFERROR(IF(Z306="",0,Z306),"0")+IFERROR(IF(Z307="",0,Z307),"0")+IFERROR(IF(Z308="",0,Z308),"0")+IFERROR(IF(Z309="",0,Z309),"0")+IFERROR(IF(Z310="",0,Z310),"0")</f>
        <v>0.11067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40</v>
      </c>
      <c r="Y312" s="799">
        <f>IFERROR(SUM(Y305:Y310),"0")</f>
        <v>40.799999999999997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27</v>
      </c>
      <c r="Y379" s="798">
        <f t="shared" si="82"/>
        <v>27</v>
      </c>
      <c r="Z379" s="36">
        <f>IFERROR(IF(Y379=0,"",ROUNDUP(Y379/H379,0)*0.00651),"")</f>
        <v>6.5100000000000005E-2</v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29.58</v>
      </c>
      <c r="BN379" s="64">
        <f t="shared" si="84"/>
        <v>29.58</v>
      </c>
      <c r="BO379" s="64">
        <f t="shared" si="85"/>
        <v>5.4945054945054951E-2</v>
      </c>
      <c r="BP379" s="64">
        <f t="shared" si="86"/>
        <v>5.4945054945054951E-2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10</v>
      </c>
      <c r="Y380" s="799">
        <f>IFERROR(Y374/H374,"0")+IFERROR(Y375/H375,"0")+IFERROR(Y376/H376,"0")+IFERROR(Y377/H377,"0")+IFERROR(Y378/H378,"0")+IFERROR(Y379/H379,"0")</f>
        <v>10</v>
      </c>
      <c r="Z380" s="799">
        <f>IFERROR(IF(Z374="",0,Z374),"0")+IFERROR(IF(Z375="",0,Z375),"0")+IFERROR(IF(Z376="",0,Z376),"0")+IFERROR(IF(Z377="",0,Z377),"0")+IFERROR(IF(Z378="",0,Z378),"0")+IFERROR(IF(Z379="",0,Z379),"0")</f>
        <v>6.5100000000000005E-2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27</v>
      </c>
      <c r="Y381" s="799">
        <f>IFERROR(SUM(Y374:Y379),"0")</f>
        <v>27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60</v>
      </c>
      <c r="Y383" s="798">
        <f>IFERROR(IF(X383="",0,CEILING((X383/$H383),1)*$H383),"")</f>
        <v>67.2</v>
      </c>
      <c r="Z383" s="36">
        <f>IFERROR(IF(Y383=0,"",ROUNDUP(Y383/H383,0)*0.02175),"")</f>
        <v>0.17399999999999999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64.028571428571425</v>
      </c>
      <c r="BN383" s="64">
        <f>IFERROR(Y383*I383/H383,"0")</f>
        <v>71.712000000000003</v>
      </c>
      <c r="BO383" s="64">
        <f>IFERROR(1/J383*(X383/H383),"0")</f>
        <v>0.12755102040816324</v>
      </c>
      <c r="BP383" s="64">
        <f>IFERROR(1/J383*(Y383/H383),"0")</f>
        <v>0.14285714285714285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180</v>
      </c>
      <c r="Y384" s="798">
        <f>IFERROR(IF(X384="",0,CEILING((X384/$H384),1)*$H384),"")</f>
        <v>187.2</v>
      </c>
      <c r="Z384" s="36">
        <f>IFERROR(IF(Y384=0,"",ROUNDUP(Y384/H384,0)*0.02175),"")</f>
        <v>0.52200000000000002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193.01538461538465</v>
      </c>
      <c r="BN384" s="64">
        <f>IFERROR(Y384*I384/H384,"0")</f>
        <v>200.73600000000002</v>
      </c>
      <c r="BO384" s="64">
        <f>IFERROR(1/J384*(X384/H384),"0")</f>
        <v>0.41208791208791207</v>
      </c>
      <c r="BP384" s="64">
        <f>IFERROR(1/J384*(Y384/H384),"0")</f>
        <v>0.42857142857142855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30.219780219780219</v>
      </c>
      <c r="Y387" s="799">
        <f>IFERROR(Y383/H383,"0")+IFERROR(Y384/H384,"0")+IFERROR(Y385/H385,"0")+IFERROR(Y386/H386,"0")</f>
        <v>32</v>
      </c>
      <c r="Z387" s="799">
        <f>IFERROR(IF(Z383="",0,Z383),"0")+IFERROR(IF(Z384="",0,Z384),"0")+IFERROR(IF(Z385="",0,Z385),"0")+IFERROR(IF(Z386="",0,Z386),"0")</f>
        <v>0.69599999999999995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240</v>
      </c>
      <c r="Y388" s="799">
        <f>IFERROR(SUM(Y383:Y386),"0")</f>
        <v>254.39999999999998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17</v>
      </c>
      <c r="Y392" s="79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6.666666666666667</v>
      </c>
      <c r="Y394" s="799">
        <f>IFERROR(Y390/H390,"0")+IFERROR(Y391/H391,"0")+IFERROR(Y392/H392,"0")+IFERROR(Y393/H393,"0")</f>
        <v>7</v>
      </c>
      <c r="Z394" s="799">
        <f>IFERROR(IF(Z390="",0,Z390),"0")+IFERROR(IF(Z391="",0,Z391),"0")+IFERROR(IF(Z392="",0,Z392),"0")+IFERROR(IF(Z393="",0,Z393),"0")</f>
        <v>4.5569999999999999E-2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17</v>
      </c>
      <c r="Y395" s="799">
        <f>IFERROR(SUM(Y390:Y393),"0")</f>
        <v>17.849999999999998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500</v>
      </c>
      <c r="Y417" s="798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300</v>
      </c>
      <c r="Y419" s="79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300</v>
      </c>
      <c r="Y421" s="798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200</v>
      </c>
      <c r="Y422" s="798">
        <f t="shared" si="87"/>
        <v>210</v>
      </c>
      <c r="Z422" s="36">
        <f>IFERROR(IF(Y422=0,"",ROUNDUP(Y422/H422,0)*0.02175),"")</f>
        <v>0.30449999999999999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206.4</v>
      </c>
      <c r="BN422" s="64">
        <f t="shared" si="89"/>
        <v>216.72</v>
      </c>
      <c r="BO422" s="64">
        <f t="shared" si="90"/>
        <v>0.27777777777777779</v>
      </c>
      <c r="BP422" s="64">
        <f t="shared" si="91"/>
        <v>0.29166666666666663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86.666666666666671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1.9139999999999997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1300</v>
      </c>
      <c r="Y428" s="799">
        <f>IFERROR(SUM(Y416:Y426),"0")</f>
        <v>1320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200</v>
      </c>
      <c r="Y430" s="798">
        <f>IFERROR(IF(X430="",0,CEILING((X430/$H430),1)*$H430),"")</f>
        <v>210</v>
      </c>
      <c r="Z430" s="36">
        <f>IFERROR(IF(Y430=0,"",ROUNDUP(Y430/H430,0)*0.02175),"")</f>
        <v>0.30449999999999999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206.4</v>
      </c>
      <c r="BN430" s="64">
        <f>IFERROR(Y430*I430/H430,"0")</f>
        <v>216.72</v>
      </c>
      <c r="BO430" s="64">
        <f>IFERROR(1/J430*(X430/H430),"0")</f>
        <v>0.27777777777777779</v>
      </c>
      <c r="BP430" s="64">
        <f>IFERROR(1/J430*(Y430/H430),"0")</f>
        <v>0.29166666666666663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13.333333333333334</v>
      </c>
      <c r="Y432" s="799">
        <f>IFERROR(Y430/H430,"0")+IFERROR(Y431/H431,"0")</f>
        <v>14</v>
      </c>
      <c r="Z432" s="799">
        <f>IFERROR(IF(Z430="",0,Z430),"0")+IFERROR(IF(Z431="",0,Z431),"0")</f>
        <v>0.30449999999999999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200</v>
      </c>
      <c r="Y433" s="799">
        <f>IFERROR(SUM(Y430:Y431),"0")</f>
        <v>210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150</v>
      </c>
      <c r="Y461" s="798">
        <f>IFERROR(IF(X461="",0,CEILING((X461/$H461),1)*$H461),"")</f>
        <v>153</v>
      </c>
      <c r="Z461" s="36">
        <f>IFERROR(IF(Y461=0,"",ROUNDUP(Y461/H461,0)*0.02175),"")</f>
        <v>0.36974999999999997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159.39999999999998</v>
      </c>
      <c r="BN461" s="64">
        <f>IFERROR(Y461*I461/H461,"0")</f>
        <v>162.58799999999999</v>
      </c>
      <c r="BO461" s="64">
        <f>IFERROR(1/J461*(X461/H461),"0")</f>
        <v>0.29761904761904762</v>
      </c>
      <c r="BP461" s="64">
        <f>IFERROR(1/J461*(Y461/H461),"0")</f>
        <v>0.30357142857142855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16.666666666666668</v>
      </c>
      <c r="Y466" s="799">
        <f>IFERROR(Y461/H461,"0")+IFERROR(Y462/H462,"0")+IFERROR(Y463/H463,"0")+IFERROR(Y464/H464,"0")+IFERROR(Y465/H465,"0")</f>
        <v>17</v>
      </c>
      <c r="Z466" s="799">
        <f>IFERROR(IF(Z461="",0,Z461),"0")+IFERROR(IF(Z462="",0,Z462),"0")+IFERROR(IF(Z463="",0,Z463),"0")+IFERROR(IF(Z464="",0,Z464),"0")+IFERROR(IF(Z465="",0,Z465),"0")</f>
        <v>0.36974999999999997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150</v>
      </c>
      <c r="Y467" s="799">
        <f>IFERROR(SUM(Y461:Y465),"0")</f>
        <v>153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5</v>
      </c>
      <c r="Y490" s="798">
        <f t="shared" si="98"/>
        <v>6.3000000000000007</v>
      </c>
      <c r="Z490" s="36">
        <f t="shared" si="103"/>
        <v>1.506E-2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5.3095238095238093</v>
      </c>
      <c r="BN490" s="64">
        <f t="shared" si="100"/>
        <v>6.69</v>
      </c>
      <c r="BO490" s="64">
        <f t="shared" si="101"/>
        <v>1.0175010175010176E-2</v>
      </c>
      <c r="BP490" s="64">
        <f t="shared" si="102"/>
        <v>1.2820512820512822E-2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2.3809523809523809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1.506E-2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5</v>
      </c>
      <c r="Y501" s="799">
        <f>IFERROR(SUM(Y479:Y499),"0")</f>
        <v>6.3000000000000007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42</v>
      </c>
      <c r="Y552" s="798">
        <f t="shared" si="109"/>
        <v>42.24</v>
      </c>
      <c r="Z552" s="36">
        <f t="shared" si="110"/>
        <v>9.5680000000000001E-2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44.86363636363636</v>
      </c>
      <c r="BN552" s="64">
        <f t="shared" si="112"/>
        <v>45.12</v>
      </c>
      <c r="BO552" s="64">
        <f t="shared" si="113"/>
        <v>7.6486013986013984E-2</v>
      </c>
      <c r="BP552" s="64">
        <f t="shared" si="114"/>
        <v>7.6923076923076927E-2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350</v>
      </c>
      <c r="Y556" s="798">
        <f t="shared" si="109"/>
        <v>353.76</v>
      </c>
      <c r="Z556" s="36">
        <f t="shared" si="110"/>
        <v>0.80132000000000003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373.86363636363637</v>
      </c>
      <c r="BN556" s="64">
        <f t="shared" si="112"/>
        <v>377.87999999999994</v>
      </c>
      <c r="BO556" s="64">
        <f t="shared" si="113"/>
        <v>0.63738344988344986</v>
      </c>
      <c r="BP556" s="64">
        <f t="shared" si="114"/>
        <v>0.64423076923076927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41</v>
      </c>
      <c r="Y557" s="798">
        <f t="shared" si="109"/>
        <v>43.2</v>
      </c>
      <c r="Z557" s="36">
        <f>IFERROR(IF(Y557=0,"",ROUNDUP(Y557/H557,0)*0.00902),"")</f>
        <v>0.10824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43.391666666666666</v>
      </c>
      <c r="BN557" s="64">
        <f t="shared" si="112"/>
        <v>45.720000000000006</v>
      </c>
      <c r="BO557" s="64">
        <f t="shared" si="113"/>
        <v>8.6279461279461289E-2</v>
      </c>
      <c r="BP557" s="64">
        <f t="shared" si="114"/>
        <v>9.0909090909090912E-2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114.04040404040403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1.3520799999999999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583</v>
      </c>
      <c r="Y567" s="799">
        <f>IFERROR(SUM(Y551:Y565),"0")</f>
        <v>592.32000000000005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170</v>
      </c>
      <c r="Y570" s="798">
        <f>IFERROR(IF(X570="",0,CEILING((X570/$H570),1)*$H570),"")</f>
        <v>174.24</v>
      </c>
      <c r="Z570" s="36">
        <f>IFERROR(IF(Y570=0,"",ROUNDUP(Y570/H570,0)*0.01196),"")</f>
        <v>0.39468000000000003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181.59090909090907</v>
      </c>
      <c r="BN570" s="64">
        <f>IFERROR(Y570*I570/H570,"0")</f>
        <v>186.12</v>
      </c>
      <c r="BO570" s="64">
        <f>IFERROR(1/J570*(X570/H570),"0")</f>
        <v>0.3095862470862471</v>
      </c>
      <c r="BP570" s="64">
        <f>IFERROR(1/J570*(Y570/H570),"0")</f>
        <v>0.31730769230769235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32.196969696969695</v>
      </c>
      <c r="Y574" s="799">
        <f>IFERROR(Y569/H569,"0")+IFERROR(Y570/H570,"0")+IFERROR(Y571/H571,"0")+IFERROR(Y572/H572,"0")+IFERROR(Y573/H573,"0")</f>
        <v>33</v>
      </c>
      <c r="Z574" s="799">
        <f>IFERROR(IF(Z569="",0,Z569),"0")+IFERROR(IF(Z570="",0,Z570),"0")+IFERROR(IF(Z571="",0,Z571),"0")+IFERROR(IF(Z572="",0,Z572),"0")+IFERROR(IF(Z573="",0,Z573),"0")</f>
        <v>0.39468000000000003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170</v>
      </c>
      <c r="Y575" s="799">
        <f>IFERROR(SUM(Y569:Y573),"0")</f>
        <v>174.24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66</v>
      </c>
      <c r="Y578" s="798">
        <f t="shared" si="115"/>
        <v>68.64</v>
      </c>
      <c r="Z578" s="36">
        <f t="shared" si="116"/>
        <v>0.15548000000000001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70.499999999999986</v>
      </c>
      <c r="BN578" s="64">
        <f t="shared" si="118"/>
        <v>73.319999999999993</v>
      </c>
      <c r="BO578" s="64">
        <f t="shared" si="119"/>
        <v>0.1201923076923077</v>
      </c>
      <c r="BP578" s="64">
        <f t="shared" si="120"/>
        <v>0.125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14</v>
      </c>
      <c r="Y580" s="798">
        <f t="shared" si="115"/>
        <v>15.84</v>
      </c>
      <c r="Z580" s="36">
        <f t="shared" si="116"/>
        <v>3.5880000000000002E-2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14.954545454545453</v>
      </c>
      <c r="BN580" s="64">
        <f t="shared" si="118"/>
        <v>16.919999999999998</v>
      </c>
      <c r="BO580" s="64">
        <f t="shared" si="119"/>
        <v>2.5495337995337996E-2</v>
      </c>
      <c r="BP580" s="64">
        <f t="shared" si="120"/>
        <v>2.8846153846153848E-2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15.151515151515152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0.19136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80</v>
      </c>
      <c r="Y593" s="799">
        <f>IFERROR(SUM(Y577:Y591),"0")</f>
        <v>84.48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5023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5172.1899999999996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5294.9139108879608</v>
      </c>
      <c r="Y685" s="799">
        <f>IFERROR(SUM(BN22:BN681),"0")</f>
        <v>5452.5469999999996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9</v>
      </c>
      <c r="Y686" s="38">
        <f>ROUNDUP(SUM(BP22:BP681),0)</f>
        <v>10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5519.9139108879608</v>
      </c>
      <c r="Y687" s="799">
        <f>GrossWeightTotalR+PalletQtyTotalR*25</f>
        <v>5702.5469999999996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814.16454394902667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838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10.551389999999996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264.60000000000002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424.6</v>
      </c>
      <c r="E694" s="46">
        <f>IFERROR(Y105*1,"0")+IFERROR(Y106*1,"0")+IFERROR(Y107*1,"0")+IFERROR(Y111*1,"0")+IFERROR(Y112*1,"0")+IFERROR(Y113*1,"0")+IFERROR(Y114*1,"0")+IFERROR(Y115*1,"0")+IFERROR(Y116*1,"0")</f>
        <v>350.70000000000005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350.4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189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608.09999999999991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40.799999999999997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299.25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153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6.3000000000000007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851.04000000000008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