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FA6999-6448-486D-A46A-6E04258948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94" i="1" s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3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6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6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84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88" i="1" s="1"/>
  <c r="Y54" i="1"/>
  <c r="Y58" i="1"/>
  <c r="Y71" i="1"/>
  <c r="Y77" i="1"/>
  <c r="Y87" i="1"/>
  <c r="Y95" i="1"/>
  <c r="Y101" i="1"/>
  <c r="Y108" i="1"/>
  <c r="Y117" i="1"/>
  <c r="Y126" i="1"/>
  <c r="Y134" i="1"/>
  <c r="Y144" i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L694" i="1"/>
  <c r="Y271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94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BP378" i="1"/>
  <c r="BN378" i="1"/>
  <c r="Z378" i="1"/>
  <c r="BP385" i="1"/>
  <c r="BN385" i="1"/>
  <c r="Z385" i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Z566" i="1" s="1"/>
  <c r="Y566" i="1"/>
  <c r="BP556" i="1"/>
  <c r="BN556" i="1"/>
  <c r="Z556" i="1"/>
  <c r="BP561" i="1"/>
  <c r="BN561" i="1"/>
  <c r="Z561" i="1"/>
  <c r="J694" i="1"/>
  <c r="H9" i="1"/>
  <c r="B694" i="1"/>
  <c r="X685" i="1"/>
  <c r="X686" i="1"/>
  <c r="X688" i="1"/>
  <c r="Y24" i="1"/>
  <c r="Z27" i="1"/>
  <c r="Z34" i="1" s="1"/>
  <c r="BN27" i="1"/>
  <c r="Y685" i="1" s="1"/>
  <c r="Y687" i="1" s="1"/>
  <c r="Z32" i="1"/>
  <c r="BN32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86" i="1" s="1"/>
  <c r="D694" i="1"/>
  <c r="Z63" i="1"/>
  <c r="Z70" i="1" s="1"/>
  <c r="BN63" i="1"/>
  <c r="Z65" i="1"/>
  <c r="BN65" i="1"/>
  <c r="Z67" i="1"/>
  <c r="BN67" i="1"/>
  <c r="Z69" i="1"/>
  <c r="BN69" i="1"/>
  <c r="Y70" i="1"/>
  <c r="Z73" i="1"/>
  <c r="Z77" i="1" s="1"/>
  <c r="BN73" i="1"/>
  <c r="BP73" i="1"/>
  <c r="Z75" i="1"/>
  <c r="BN75" i="1"/>
  <c r="Z81" i="1"/>
  <c r="Z86" i="1" s="1"/>
  <c r="BN81" i="1"/>
  <c r="Z83" i="1"/>
  <c r="BN83" i="1"/>
  <c r="Z85" i="1"/>
  <c r="BN85" i="1"/>
  <c r="Z89" i="1"/>
  <c r="BN89" i="1"/>
  <c r="BP89" i="1"/>
  <c r="Z91" i="1"/>
  <c r="BN91" i="1"/>
  <c r="Z93" i="1"/>
  <c r="BN93" i="1"/>
  <c r="Z99" i="1"/>
  <c r="Z101" i="1" s="1"/>
  <c r="BN99" i="1"/>
  <c r="E694" i="1"/>
  <c r="Z106" i="1"/>
  <c r="Z108" i="1" s="1"/>
  <c r="BN106" i="1"/>
  <c r="Y109" i="1"/>
  <c r="Z112" i="1"/>
  <c r="Z117" i="1" s="1"/>
  <c r="BN112" i="1"/>
  <c r="Z114" i="1"/>
  <c r="BN114" i="1"/>
  <c r="Z115" i="1"/>
  <c r="BN115" i="1"/>
  <c r="F694" i="1"/>
  <c r="Z122" i="1"/>
  <c r="Z126" i="1" s="1"/>
  <c r="BN122" i="1"/>
  <c r="Z124" i="1"/>
  <c r="BN124" i="1"/>
  <c r="Y127" i="1"/>
  <c r="Z130" i="1"/>
  <c r="Z133" i="1" s="1"/>
  <c r="BN130" i="1"/>
  <c r="Z132" i="1"/>
  <c r="BN132" i="1"/>
  <c r="Z136" i="1"/>
  <c r="Z143" i="1" s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94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Y33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Z364" i="1" s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Z387" i="1"/>
  <c r="BP384" i="1"/>
  <c r="BN384" i="1"/>
  <c r="Z384" i="1"/>
  <c r="Y387" i="1"/>
  <c r="Y394" i="1"/>
  <c r="BP390" i="1"/>
  <c r="BN390" i="1"/>
  <c r="Z390" i="1"/>
  <c r="Z394" i="1" s="1"/>
  <c r="BP393" i="1"/>
  <c r="BN393" i="1"/>
  <c r="Z393" i="1"/>
  <c r="Y395" i="1"/>
  <c r="Y400" i="1"/>
  <c r="BP397" i="1"/>
  <c r="BN397" i="1"/>
  <c r="Z397" i="1"/>
  <c r="Z400" i="1" s="1"/>
  <c r="BP410" i="1"/>
  <c r="BN410" i="1"/>
  <c r="Z410" i="1"/>
  <c r="Y412" i="1"/>
  <c r="W694" i="1"/>
  <c r="Y428" i="1"/>
  <c r="BP416" i="1"/>
  <c r="BN416" i="1"/>
  <c r="Z41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664" i="1" l="1"/>
  <c r="Z646" i="1"/>
  <c r="Z598" i="1"/>
  <c r="Z427" i="1"/>
  <c r="Z223" i="1"/>
  <c r="Z166" i="1"/>
  <c r="Z95" i="1"/>
  <c r="Z689" i="1" s="1"/>
  <c r="X687" i="1"/>
  <c r="Z541" i="1"/>
  <c r="Z411" i="1"/>
  <c r="Z574" i="1"/>
  <c r="Z500" i="1"/>
  <c r="Z629" i="1"/>
  <c r="Y684" i="1"/>
  <c r="Z453" i="1"/>
  <c r="Z380" i="1"/>
  <c r="Z289" i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<sst xmlns="http://schemas.openxmlformats.org/spreadsheetml/2006/main" count="3251" uniqueCount="1114">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</sst>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1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200</v>
      </c>
      <c r="Y48" s="798">
        <f t="shared" si="6"/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208.88888888888889</v>
      </c>
      <c r="BN48" s="64">
        <f t="shared" si="8"/>
        <v>214.32</v>
      </c>
      <c r="BO48" s="64">
        <f t="shared" si="9"/>
        <v>0.3306878306878307</v>
      </c>
      <c r="BP48" s="64">
        <f t="shared" si="10"/>
        <v>0.33928571428571425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30</v>
      </c>
      <c r="Y49" s="798">
        <f t="shared" si="6"/>
        <v>33.599999999999994</v>
      </c>
      <c r="Z49" s="36">
        <f>IFERROR(IF(Y49=0,"",ROUNDUP(Y49/H49,0)*0.02175),"")</f>
        <v>6.5250000000000002E-2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31.285714285714285</v>
      </c>
      <c r="BN49" s="64">
        <f t="shared" si="8"/>
        <v>35.039999999999992</v>
      </c>
      <c r="BO49" s="64">
        <f t="shared" si="9"/>
        <v>4.7831632653061229E-2</v>
      </c>
      <c r="BP49" s="64">
        <f t="shared" si="10"/>
        <v>5.3571428571428562E-2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56</v>
      </c>
      <c r="Y50" s="798">
        <f t="shared" si="6"/>
        <v>59.2</v>
      </c>
      <c r="Z50" s="36">
        <f>IFERROR(IF(Y50=0,"",ROUNDUP(Y50/H50,0)*0.00902),"")</f>
        <v>0.14432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59.178378378378376</v>
      </c>
      <c r="BN50" s="64">
        <f t="shared" si="8"/>
        <v>62.56</v>
      </c>
      <c r="BO50" s="64">
        <f t="shared" si="9"/>
        <v>0.11466011466011466</v>
      </c>
      <c r="BP50" s="64">
        <f t="shared" si="10"/>
        <v>0.12121212121212122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36.332225082225087</v>
      </c>
      <c r="Y53" s="799">
        <f>IFERROR(Y47/H47,"0")+IFERROR(Y48/H48,"0")+IFERROR(Y49/H49,"0")+IFERROR(Y50/H50,"0")+IFERROR(Y51/H51,"0")+IFERROR(Y52/H52,"0")</f>
        <v>38</v>
      </c>
      <c r="Z53" s="799">
        <f>IFERROR(IF(Z47="",0,Z47),"0")+IFERROR(IF(Z48="",0,Z48),"0")+IFERROR(IF(Z49="",0,Z49),"0")+IFERROR(IF(Z50="",0,Z50),"0")+IFERROR(IF(Z51="",0,Z51),"0")+IFERROR(IF(Z52="",0,Z52),"0")</f>
        <v>0.62281999999999993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286</v>
      </c>
      <c r="Y54" s="799">
        <f>IFERROR(SUM(Y47:Y52),"0")</f>
        <v>298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150</v>
      </c>
      <c r="Y64" s="798">
        <f t="shared" si="11"/>
        <v>151.20000000000002</v>
      </c>
      <c r="Z64" s="36">
        <f>IFERROR(IF(Y64=0,"",ROUNDUP(Y64/H64,0)*0.02175),"")</f>
        <v>0.30449999999999999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156.66666666666666</v>
      </c>
      <c r="BN64" s="64">
        <f t="shared" si="13"/>
        <v>157.91999999999999</v>
      </c>
      <c r="BO64" s="64">
        <f t="shared" si="14"/>
        <v>0.24801587301587297</v>
      </c>
      <c r="BP64" s="64">
        <f t="shared" si="15"/>
        <v>0.25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13.888888888888888</v>
      </c>
      <c r="Y70" s="799">
        <f>IFERROR(Y62/H62,"0")+IFERROR(Y63/H63,"0")+IFERROR(Y64/H64,"0")+IFERROR(Y65/H65,"0")+IFERROR(Y66/H66,"0")+IFERROR(Y67/H67,"0")+IFERROR(Y68/H68,"0")+IFERROR(Y69/H69,"0")</f>
        <v>14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0.30449999999999999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150</v>
      </c>
      <c r="Y71" s="799">
        <f>IFERROR(SUM(Y62:Y69),"0")</f>
        <v>151.20000000000002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100</v>
      </c>
      <c r="Y73" s="798">
        <f>IFERROR(IF(X73="",0,CEILING((X73/$H73),1)*$H73),"")</f>
        <v>108</v>
      </c>
      <c r="Z73" s="36">
        <f>IFERROR(IF(Y73=0,"",ROUNDUP(Y73/H73,0)*0.02175),"")</f>
        <v>0.21749999999999997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104.44444444444444</v>
      </c>
      <c r="BN73" s="64">
        <f>IFERROR(Y73*I73/H73,"0")</f>
        <v>112.8</v>
      </c>
      <c r="BO73" s="64">
        <f>IFERROR(1/J73*(X73/H73),"0")</f>
        <v>0.16534391534391535</v>
      </c>
      <c r="BP73" s="64">
        <f>IFERROR(1/J73*(Y73/H73),"0")</f>
        <v>0.17857142857142855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9.2592592592592595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0.21749999999999997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100</v>
      </c>
      <c r="Y78" s="799">
        <f>IFERROR(SUM(Y73:Y76),"0")</f>
        <v>108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100</v>
      </c>
      <c r="Y105" s="798">
        <f>IFERROR(IF(X105="",0,CEILING((X105/$H105),1)*$H105),"")</f>
        <v>108</v>
      </c>
      <c r="Z105" s="36">
        <f>IFERROR(IF(Y105=0,"",ROUNDUP(Y105/H105,0)*0.02175),"")</f>
        <v>0.21749999999999997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104.44444444444444</v>
      </c>
      <c r="BN105" s="64">
        <f>IFERROR(Y105*I105/H105,"0")</f>
        <v>112.8</v>
      </c>
      <c r="BO105" s="64">
        <f>IFERROR(1/J105*(X105/H105),"0")</f>
        <v>0.16534391534391535</v>
      </c>
      <c r="BP105" s="64">
        <f>IFERROR(1/J105*(Y105/H105),"0")</f>
        <v>0.17857142857142855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113</v>
      </c>
      <c r="Y107" s="798">
        <f>IFERROR(IF(X107="",0,CEILING((X107/$H107),1)*$H107),"")</f>
        <v>117</v>
      </c>
      <c r="Z107" s="36">
        <f>IFERROR(IF(Y107=0,"",ROUNDUP(Y107/H107,0)*0.00902),"")</f>
        <v>0.23452000000000001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118.27333333333334</v>
      </c>
      <c r="BN107" s="64">
        <f>IFERROR(Y107*I107/H107,"0")</f>
        <v>122.46000000000001</v>
      </c>
      <c r="BO107" s="64">
        <f>IFERROR(1/J107*(X107/H107),"0")</f>
        <v>0.19023569023569023</v>
      </c>
      <c r="BP107" s="64">
        <f>IFERROR(1/J107*(Y107/H107),"0")</f>
        <v>0.19696969696969696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34.370370370370367</v>
      </c>
      <c r="Y108" s="799">
        <f>IFERROR(Y105/H105,"0")+IFERROR(Y106/H106,"0")+IFERROR(Y107/H107,"0")</f>
        <v>36</v>
      </c>
      <c r="Z108" s="799">
        <f>IFERROR(IF(Z105="",0,Z105),"0")+IFERROR(IF(Z106="",0,Z106),"0")+IFERROR(IF(Z107="",0,Z107),"0")</f>
        <v>0.45201999999999998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213</v>
      </c>
      <c r="Y109" s="799">
        <f>IFERROR(SUM(Y105:Y107),"0")</f>
        <v>225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100</v>
      </c>
      <c r="Y112" s="798">
        <f t="shared" si="26"/>
        <v>100.80000000000001</v>
      </c>
      <c r="Z112" s="36">
        <f>IFERROR(IF(Y112=0,"",ROUNDUP(Y112/H112,0)*0.02175),"")</f>
        <v>0.26100000000000001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106.71428571428572</v>
      </c>
      <c r="BN112" s="64">
        <f t="shared" si="28"/>
        <v>107.56800000000001</v>
      </c>
      <c r="BO112" s="64">
        <f t="shared" si="29"/>
        <v>0.21258503401360543</v>
      </c>
      <c r="BP112" s="64">
        <f t="shared" si="30"/>
        <v>0.21428571428571427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45</v>
      </c>
      <c r="Y113" s="798">
        <f t="shared" si="26"/>
        <v>45.900000000000006</v>
      </c>
      <c r="Z113" s="36">
        <f>IFERROR(IF(Y113=0,"",ROUNDUP(Y113/H113,0)*0.00651),"")</f>
        <v>0.11067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49.199999999999996</v>
      </c>
      <c r="BN113" s="64">
        <f t="shared" si="28"/>
        <v>50.183999999999997</v>
      </c>
      <c r="BO113" s="64">
        <f t="shared" si="29"/>
        <v>9.1575091575091569E-2</v>
      </c>
      <c r="BP113" s="64">
        <f t="shared" si="30"/>
        <v>9.3406593406593408E-2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45</v>
      </c>
      <c r="Y116" s="798">
        <f t="shared" si="26"/>
        <v>45.900000000000006</v>
      </c>
      <c r="Z116" s="36">
        <f>IFERROR(IF(Y116=0,"",ROUNDUP(Y116/H116,0)*0.00902),"")</f>
        <v>0.15334</v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49.8</v>
      </c>
      <c r="BN116" s="64">
        <f t="shared" si="28"/>
        <v>50.795999999999999</v>
      </c>
      <c r="BO116" s="64">
        <f t="shared" si="29"/>
        <v>0.12626262626262624</v>
      </c>
      <c r="BP116" s="64">
        <f t="shared" si="30"/>
        <v>0.12878787878787878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45.238095238095234</v>
      </c>
      <c r="Y117" s="799">
        <f>IFERROR(Y111/H111,"0")+IFERROR(Y112/H112,"0")+IFERROR(Y113/H113,"0")+IFERROR(Y114/H114,"0")+IFERROR(Y115/H115,"0")+IFERROR(Y116/H116,"0")</f>
        <v>46</v>
      </c>
      <c r="Z117" s="799">
        <f>IFERROR(IF(Z111="",0,Z111),"0")+IFERROR(IF(Z112="",0,Z112),"0")+IFERROR(IF(Z113="",0,Z113),"0")+IFERROR(IF(Z114="",0,Z114),"0")+IFERROR(IF(Z115="",0,Z115),"0")+IFERROR(IF(Z116="",0,Z116),"0")</f>
        <v>0.52500999999999998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190</v>
      </c>
      <c r="Y118" s="799">
        <f>IFERROR(SUM(Y111:Y116),"0")</f>
        <v>192.60000000000002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200</v>
      </c>
      <c r="Y122" s="798">
        <f>IFERROR(IF(X122="",0,CEILING((X122/$H122),1)*$H122),"")</f>
        <v>201.6</v>
      </c>
      <c r="Z122" s="36">
        <f>IFERROR(IF(Y122=0,"",ROUNDUP(Y122/H122,0)*0.02175),"")</f>
        <v>0.39149999999999996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208.57142857142858</v>
      </c>
      <c r="BN122" s="64">
        <f>IFERROR(Y122*I122/H122,"0")</f>
        <v>210.24</v>
      </c>
      <c r="BO122" s="64">
        <f>IFERROR(1/J122*(X122/H122),"0")</f>
        <v>0.31887755102040816</v>
      </c>
      <c r="BP122" s="64">
        <f>IFERROR(1/J122*(Y122/H122),"0")</f>
        <v>0.3214285714285714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113</v>
      </c>
      <c r="Y124" s="798">
        <f>IFERROR(IF(X124="",0,CEILING((X124/$H124),1)*$H124),"")</f>
        <v>117</v>
      </c>
      <c r="Z124" s="36">
        <f>IFERROR(IF(Y124=0,"",ROUNDUP(Y124/H124,0)*0.00902),"")</f>
        <v>0.23452000000000001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118.27333333333334</v>
      </c>
      <c r="BN124" s="64">
        <f>IFERROR(Y124*I124/H124,"0")</f>
        <v>122.46000000000001</v>
      </c>
      <c r="BO124" s="64">
        <f>IFERROR(1/J124*(X124/H124),"0")</f>
        <v>0.19023569023569023</v>
      </c>
      <c r="BP124" s="64">
        <f>IFERROR(1/J124*(Y124/H124),"0")</f>
        <v>0.19696969696969696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42.968253968253968</v>
      </c>
      <c r="Y126" s="799">
        <f>IFERROR(Y121/H121,"0")+IFERROR(Y122/H122,"0")+IFERROR(Y123/H123,"0")+IFERROR(Y124/H124,"0")+IFERROR(Y125/H125,"0")</f>
        <v>44</v>
      </c>
      <c r="Z126" s="799">
        <f>IFERROR(IF(Z121="",0,Z121),"0")+IFERROR(IF(Z122="",0,Z122),"0")+IFERROR(IF(Z123="",0,Z123),"0")+IFERROR(IF(Z124="",0,Z124),"0")+IFERROR(IF(Z125="",0,Z125),"0")</f>
        <v>0.62602000000000002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313</v>
      </c>
      <c r="Y127" s="799">
        <f>IFERROR(SUM(Y121:Y125),"0")</f>
        <v>318.60000000000002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40</v>
      </c>
      <c r="Y132" s="798">
        <f>IFERROR(IF(X132="",0,CEILING((X132/$H132),1)*$H132),"")</f>
        <v>40.799999999999997</v>
      </c>
      <c r="Z132" s="36">
        <f>IFERROR(IF(Y132=0,"",ROUNDUP(Y132/H132,0)*0.00651),"")</f>
        <v>0.11067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43</v>
      </c>
      <c r="BN132" s="64">
        <f>IFERROR(Y132*I132/H132,"0")</f>
        <v>43.86</v>
      </c>
      <c r="BO132" s="64">
        <f>IFERROR(1/J132*(X132/H132),"0")</f>
        <v>9.1575091575091583E-2</v>
      </c>
      <c r="BP132" s="64">
        <f>IFERROR(1/J132*(Y132/H132),"0")</f>
        <v>9.3406593406593408E-2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16.666666666666668</v>
      </c>
      <c r="Y133" s="799">
        <f>IFERROR(Y129/H129,"0")+IFERROR(Y130/H130,"0")+IFERROR(Y131/H131,"0")+IFERROR(Y132/H132,"0")</f>
        <v>17</v>
      </c>
      <c r="Z133" s="799">
        <f>IFERROR(IF(Z129="",0,Z129),"0")+IFERROR(IF(Z130="",0,Z130),"0")+IFERROR(IF(Z131="",0,Z131),"0")+IFERROR(IF(Z132="",0,Z132),"0")</f>
        <v>0.11067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40</v>
      </c>
      <c r="Y134" s="799">
        <f>IFERROR(SUM(Y129:Y132),"0")</f>
        <v>40.799999999999997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88</v>
      </c>
      <c r="Y196" s="798">
        <f t="shared" si="36"/>
        <v>88.2</v>
      </c>
      <c r="Z196" s="36">
        <f>IFERROR(IF(Y196=0,"",ROUNDUP(Y196/H196,0)*0.00502),"")</f>
        <v>0.21084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93.447619047619042</v>
      </c>
      <c r="BN196" s="64">
        <f t="shared" si="38"/>
        <v>93.66</v>
      </c>
      <c r="BO196" s="64">
        <f t="shared" si="39"/>
        <v>0.17908017908017909</v>
      </c>
      <c r="BP196" s="64">
        <f t="shared" si="40"/>
        <v>0.17948717948717952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53</v>
      </c>
      <c r="Y198" s="798">
        <f t="shared" si="36"/>
        <v>54.6</v>
      </c>
      <c r="Z198" s="36">
        <f>IFERROR(IF(Y198=0,"",ROUNDUP(Y198/H198,0)*0.00502),"")</f>
        <v>0.13052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55.523809523809526</v>
      </c>
      <c r="BN198" s="64">
        <f t="shared" si="38"/>
        <v>57.20000000000001</v>
      </c>
      <c r="BO198" s="64">
        <f t="shared" si="39"/>
        <v>0.10785510785510787</v>
      </c>
      <c r="BP198" s="64">
        <f t="shared" si="40"/>
        <v>0.11111111111111112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67.142857142857139</v>
      </c>
      <c r="Y201" s="799">
        <f>IFERROR(Y193/H193,"0")+IFERROR(Y194/H194,"0")+IFERROR(Y195/H195,"0")+IFERROR(Y196/H196,"0")+IFERROR(Y197/H197,"0")+IFERROR(Y198/H198,"0")+IFERROR(Y199/H199,"0")+IFERROR(Y200/H200,"0")</f>
        <v>68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0.34136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141</v>
      </c>
      <c r="Y202" s="799">
        <f>IFERROR(SUM(Y193:Y200),"0")</f>
        <v>142.80000000000001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100</v>
      </c>
      <c r="Y215" s="798">
        <f t="shared" ref="Y215:Y222" si="41">IFERROR(IF(X215="",0,CEILING((X215/$H215),1)*$H215),"")</f>
        <v>102.60000000000001</v>
      </c>
      <c r="Z215" s="36">
        <f>IFERROR(IF(Y215=0,"",ROUNDUP(Y215/H215,0)*0.00902),"")</f>
        <v>0.17138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103.88888888888889</v>
      </c>
      <c r="BN215" s="64">
        <f t="shared" ref="BN215:BN222" si="43">IFERROR(Y215*I215/H215,"0")</f>
        <v>106.59000000000002</v>
      </c>
      <c r="BO215" s="64">
        <f t="shared" ref="BO215:BO222" si="44">IFERROR(1/J215*(X215/H215),"0")</f>
        <v>0.14029180695847362</v>
      </c>
      <c r="BP215" s="64">
        <f t="shared" ref="BP215:BP222" si="45">IFERROR(1/J215*(Y215/H215),"0")</f>
        <v>0.14393939393939395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100</v>
      </c>
      <c r="Y216" s="79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100</v>
      </c>
      <c r="Y218" s="79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55.555555555555557</v>
      </c>
      <c r="Y223" s="799">
        <f>IFERROR(Y215/H215,"0")+IFERROR(Y216/H216,"0")+IFERROR(Y217/H217,"0")+IFERROR(Y218/H218,"0")+IFERROR(Y219/H219,"0")+IFERROR(Y220/H220,"0")+IFERROR(Y221/H221,"0")+IFERROR(Y222/H222,"0")</f>
        <v>57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0.51414000000000004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300</v>
      </c>
      <c r="Y224" s="799">
        <f>IFERROR(SUM(Y215:Y222),"0")</f>
        <v>307.8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200</v>
      </c>
      <c r="Y232" s="798">
        <f t="shared" si="46"/>
        <v>201.6</v>
      </c>
      <c r="Z232" s="36">
        <f t="shared" si="51"/>
        <v>0.54683999999999999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80</v>
      </c>
      <c r="Y233" s="798">
        <f t="shared" si="46"/>
        <v>81.599999999999994</v>
      </c>
      <c r="Z233" s="36">
        <f t="shared" si="51"/>
        <v>0.22134000000000001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88.40000000000002</v>
      </c>
      <c r="BN233" s="64">
        <f t="shared" si="48"/>
        <v>90.168000000000006</v>
      </c>
      <c r="BO233" s="64">
        <f t="shared" si="49"/>
        <v>0.18315018315018317</v>
      </c>
      <c r="BP233" s="64">
        <f t="shared" si="50"/>
        <v>0.18681318681318682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60</v>
      </c>
      <c r="Y236" s="798">
        <f t="shared" si="46"/>
        <v>60</v>
      </c>
      <c r="Z236" s="36">
        <f t="shared" si="51"/>
        <v>0.16275000000000001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66.45</v>
      </c>
      <c r="BN236" s="64">
        <f t="shared" si="48"/>
        <v>66.45</v>
      </c>
      <c r="BO236" s="64">
        <f t="shared" si="49"/>
        <v>0.13736263736263737</v>
      </c>
      <c r="BP236" s="64">
        <f t="shared" si="50"/>
        <v>0.13736263736263737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141.66666666666669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143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0.93093000000000004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340</v>
      </c>
      <c r="Y238" s="799">
        <f>IFERROR(SUM(Y226:Y236),"0")</f>
        <v>343.2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20</v>
      </c>
      <c r="Y245" s="798">
        <f t="shared" si="52"/>
        <v>21.599999999999998</v>
      </c>
      <c r="Z245" s="36">
        <f>IFERROR(IF(Y245=0,"",ROUNDUP(Y245/H245,0)*0.00651),"")</f>
        <v>5.8590000000000003E-2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22.100000000000005</v>
      </c>
      <c r="BN245" s="64">
        <f t="shared" si="54"/>
        <v>23.868000000000002</v>
      </c>
      <c r="BO245" s="64">
        <f t="shared" si="55"/>
        <v>4.5787545787545791E-2</v>
      </c>
      <c r="BP245" s="64">
        <f t="shared" si="56"/>
        <v>4.9450549450549455E-2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8.3333333333333339</v>
      </c>
      <c r="Y246" s="799">
        <f>IFERROR(Y240/H240,"0")+IFERROR(Y241/H241,"0")+IFERROR(Y242/H242,"0")+IFERROR(Y243/H243,"0")+IFERROR(Y244/H244,"0")+IFERROR(Y245/H245,"0")</f>
        <v>9</v>
      </c>
      <c r="Z246" s="799">
        <f>IFERROR(IF(Z240="",0,Z240),"0")+IFERROR(IF(Z241="",0,Z241),"0")+IFERROR(IF(Z242="",0,Z242),"0")+IFERROR(IF(Z243="",0,Z243),"0")+IFERROR(IF(Z244="",0,Z244),"0")+IFERROR(IF(Z245="",0,Z245),"0")</f>
        <v>5.8590000000000003E-2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20</v>
      </c>
      <c r="Y247" s="799">
        <f>IFERROR(SUM(Y240:Y245),"0")</f>
        <v>21.599999999999998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100</v>
      </c>
      <c r="Y263" s="798">
        <f t="shared" si="62"/>
        <v>104.39999999999999</v>
      </c>
      <c r="Z263" s="36">
        <f>IFERROR(IF(Y263=0,"",ROUNDUP(Y263/H263,0)*0.02175),"")</f>
        <v>0.19574999999999998</v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104.13793103448276</v>
      </c>
      <c r="BN263" s="64">
        <f t="shared" si="64"/>
        <v>108.71999999999998</v>
      </c>
      <c r="BO263" s="64">
        <f t="shared" si="65"/>
        <v>0.1539408866995074</v>
      </c>
      <c r="BP263" s="64">
        <f t="shared" si="66"/>
        <v>0.1607142857142857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8.6206896551724146</v>
      </c>
      <c r="Y271" s="799">
        <f>IFERROR(Y262/H262,"0")+IFERROR(Y263/H263,"0")+IFERROR(Y264/H264,"0")+IFERROR(Y265/H265,"0")+IFERROR(Y266/H266,"0")+IFERROR(Y267/H267,"0")+IFERROR(Y268/H268,"0")+IFERROR(Y269/H269,"0")+IFERROR(Y270/H270,"0")</f>
        <v>9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0.19574999999999998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100</v>
      </c>
      <c r="Y272" s="799">
        <f>IFERROR(SUM(Y262:Y270),"0")</f>
        <v>104.39999999999999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40</v>
      </c>
      <c r="Y308" s="798">
        <f t="shared" si="72"/>
        <v>40.799999999999997</v>
      </c>
      <c r="Z308" s="36">
        <f>IFERROR(IF(Y308=0,"",ROUNDUP(Y308/H308,0)*0.00651),"")</f>
        <v>0.11067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44.20000000000001</v>
      </c>
      <c r="BN308" s="64">
        <f t="shared" si="74"/>
        <v>45.084000000000003</v>
      </c>
      <c r="BO308" s="64">
        <f t="shared" si="75"/>
        <v>9.1575091575091583E-2</v>
      </c>
      <c r="BP308" s="64">
        <f t="shared" si="76"/>
        <v>9.3406593406593408E-2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16.666666666666668</v>
      </c>
      <c r="Y311" s="799">
        <f>IFERROR(Y305/H305,"0")+IFERROR(Y306/H306,"0")+IFERROR(Y307/H307,"0")+IFERROR(Y308/H308,"0")+IFERROR(Y309/H309,"0")+IFERROR(Y310/H310,"0")</f>
        <v>17</v>
      </c>
      <c r="Z311" s="799">
        <f>IFERROR(IF(Z305="",0,Z305),"0")+IFERROR(IF(Z306="",0,Z306),"0")+IFERROR(IF(Z307="",0,Z307),"0")+IFERROR(IF(Z308="",0,Z308),"0")+IFERROR(IF(Z309="",0,Z309),"0")+IFERROR(IF(Z310="",0,Z310),"0")</f>
        <v>0.11067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40</v>
      </c>
      <c r="Y312" s="799">
        <f>IFERROR(SUM(Y305:Y310),"0")</f>
        <v>40.799999999999997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700</v>
      </c>
      <c r="Y417" s="798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400</v>
      </c>
      <c r="Y419" s="798">
        <f t="shared" si="87"/>
        <v>405</v>
      </c>
      <c r="Z419" s="36">
        <f>IFERROR(IF(Y419=0,"",ROUNDUP(Y419/H419,0)*0.02175),"")</f>
        <v>0.58724999999999994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412.8</v>
      </c>
      <c r="BN419" s="64">
        <f t="shared" si="89"/>
        <v>417.96000000000004</v>
      </c>
      <c r="BO419" s="64">
        <f t="shared" si="90"/>
        <v>0.55555555555555558</v>
      </c>
      <c r="BP419" s="64">
        <f t="shared" si="91"/>
        <v>0.5625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300</v>
      </c>
      <c r="Y421" s="798">
        <f t="shared" si="87"/>
        <v>300</v>
      </c>
      <c r="Z421" s="36">
        <f>IFERROR(IF(Y421=0,"",ROUNDUP(Y421/H421,0)*0.02175),"")</f>
        <v>0.43499999999999994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309.60000000000002</v>
      </c>
      <c r="BN421" s="64">
        <f t="shared" si="89"/>
        <v>309.60000000000002</v>
      </c>
      <c r="BO421" s="64">
        <f t="shared" si="90"/>
        <v>0.41666666666666663</v>
      </c>
      <c r="BP421" s="64">
        <f t="shared" si="91"/>
        <v>0.41666666666666663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350</v>
      </c>
      <c r="Y422" s="798">
        <f t="shared" si="87"/>
        <v>360</v>
      </c>
      <c r="Z422" s="36">
        <f>IFERROR(IF(Y422=0,"",ROUNDUP(Y422/H422,0)*0.02175),"")</f>
        <v>0.52200000000000002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361.2</v>
      </c>
      <c r="BN422" s="64">
        <f t="shared" si="89"/>
        <v>371.52000000000004</v>
      </c>
      <c r="BO422" s="64">
        <f t="shared" si="90"/>
        <v>0.48611111111111105</v>
      </c>
      <c r="BP422" s="64">
        <f t="shared" si="91"/>
        <v>0.5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116.66666666666666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118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2.5664999999999996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1750</v>
      </c>
      <c r="Y428" s="799">
        <f>IFERROR(SUM(Y416:Y426),"0")</f>
        <v>1770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450</v>
      </c>
      <c r="Y430" s="798">
        <f>IFERROR(IF(X430="",0,CEILING((X430/$H430),1)*$H430),"")</f>
        <v>450</v>
      </c>
      <c r="Z430" s="36">
        <f>IFERROR(IF(Y430=0,"",ROUNDUP(Y430/H430,0)*0.02175),"")</f>
        <v>0.65249999999999997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464.4</v>
      </c>
      <c r="BN430" s="64">
        <f>IFERROR(Y430*I430/H430,"0")</f>
        <v>464.4</v>
      </c>
      <c r="BO430" s="64">
        <f>IFERROR(1/J430*(X430/H430),"0")</f>
        <v>0.625</v>
      </c>
      <c r="BP430" s="64">
        <f>IFERROR(1/J430*(Y430/H430),"0")</f>
        <v>0.625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30</v>
      </c>
      <c r="Y432" s="799">
        <f>IFERROR(Y430/H430,"0")+IFERROR(Y431/H431,"0")</f>
        <v>30</v>
      </c>
      <c r="Z432" s="799">
        <f>IFERROR(IF(Z430="",0,Z430),"0")+IFERROR(IF(Z431="",0,Z431),"0")</f>
        <v>0.65249999999999997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450</v>
      </c>
      <c r="Y433" s="799">
        <f>IFERROR(SUM(Y430:Y431),"0")</f>
        <v>450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350</v>
      </c>
      <c r="Y461" s="798">
        <f>IFERROR(IF(X461="",0,CEILING((X461/$H461),1)*$H461),"")</f>
        <v>351</v>
      </c>
      <c r="Z461" s="36">
        <f>IFERROR(IF(Y461=0,"",ROUNDUP(Y461/H461,0)*0.02175),"")</f>
        <v>0.84824999999999995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371.93333333333334</v>
      </c>
      <c r="BN461" s="64">
        <f>IFERROR(Y461*I461/H461,"0")</f>
        <v>372.99599999999998</v>
      </c>
      <c r="BO461" s="64">
        <f>IFERROR(1/J461*(X461/H461),"0")</f>
        <v>0.69444444444444431</v>
      </c>
      <c r="BP461" s="64">
        <f>IFERROR(1/J461*(Y461/H461),"0")</f>
        <v>0.6964285714285714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38.888888888888886</v>
      </c>
      <c r="Y466" s="799">
        <f>IFERROR(Y461/H461,"0")+IFERROR(Y462/H462,"0")+IFERROR(Y463/H463,"0")+IFERROR(Y464/H464,"0")+IFERROR(Y465/H465,"0")</f>
        <v>39</v>
      </c>
      <c r="Z466" s="799">
        <f>IFERROR(IF(Z461="",0,Z461),"0")+IFERROR(IF(Z462="",0,Z462),"0")+IFERROR(IF(Z463="",0,Z463),"0")+IFERROR(IF(Z464="",0,Z464),"0")+IFERROR(IF(Z465="",0,Z465),"0")</f>
        <v>0.84824999999999995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350</v>
      </c>
      <c r="Y467" s="799">
        <f>IFERROR(SUM(Y461:Y465),"0")</f>
        <v>351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150</v>
      </c>
      <c r="Y570" s="798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28.409090909090907</v>
      </c>
      <c r="Y574" s="799">
        <f>IFERROR(Y569/H569,"0")+IFERROR(Y570/H570,"0")+IFERROR(Y571/H571,"0")+IFERROR(Y572/H572,"0")+IFERROR(Y573/H573,"0")</f>
        <v>29</v>
      </c>
      <c r="Z574" s="799">
        <f>IFERROR(IF(Z569="",0,Z569),"0")+IFERROR(IF(Z570="",0,Z570),"0")+IFERROR(IF(Z571="",0,Z571),"0")+IFERROR(IF(Z572="",0,Z572),"0")+IFERROR(IF(Z573="",0,Z573),"0")</f>
        <v>0.34683999999999998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150</v>
      </c>
      <c r="Y575" s="799">
        <f>IFERROR(SUM(Y569:Y573),"0")</f>
        <v>153.12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4933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5018.92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5168.2275503941019</v>
      </c>
      <c r="Y685" s="799">
        <f>IFERROR(SUM(BN22:BN681),"0")</f>
        <v>5258.2919999999995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9</v>
      </c>
      <c r="Y686" s="38">
        <f>ROUNDUP(SUM(BP22:BP681),0)</f>
        <v>9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5393.2275503941019</v>
      </c>
      <c r="Y687" s="799">
        <f>GrossWeightTotalR+PalletQtyTotalR*25</f>
        <v>5483.2919999999995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710.67417495865777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724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9.4240700000000004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298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259.20000000000005</v>
      </c>
      <c r="E694" s="46">
        <f>IFERROR(Y105*1,"0")+IFERROR(Y106*1,"0")+IFERROR(Y107*1,"0")+IFERROR(Y111*1,"0")+IFERROR(Y112*1,"0")+IFERROR(Y113*1,"0")+IFERROR(Y114*1,"0")+IFERROR(Y115*1,"0")+IFERROR(Y116*1,"0")</f>
        <v>417.6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359.40000000000003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142.80000000000001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672.6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104.39999999999999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40.799999999999997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2220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351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153.12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