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D86A1E3-2BDC-4E02-BA84-A08A178B3F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AF680" i="1" s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X604" i="1"/>
  <c r="X603" i="1"/>
  <c r="BO602" i="1"/>
  <c r="BM602" i="1"/>
  <c r="Y602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Z597" i="1" s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Y563" i="1" s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Y364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L680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7" i="1" s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1" i="1" s="1"/>
  <c r="BN62" i="1"/>
  <c r="BP62" i="1"/>
  <c r="Z64" i="1"/>
  <c r="BN64" i="1"/>
  <c r="Z66" i="1"/>
  <c r="BN66" i="1"/>
  <c r="Z68" i="1"/>
  <c r="BN68" i="1"/>
  <c r="Z70" i="1"/>
  <c r="BN70" i="1"/>
  <c r="Y71" i="1"/>
  <c r="Z74" i="1"/>
  <c r="Z78" i="1" s="1"/>
  <c r="BN74" i="1"/>
  <c r="BP74" i="1"/>
  <c r="Z76" i="1"/>
  <c r="BN76" i="1"/>
  <c r="Y79" i="1"/>
  <c r="Y88" i="1"/>
  <c r="Z82" i="1"/>
  <c r="BN82" i="1"/>
  <c r="BP82" i="1"/>
  <c r="Z84" i="1"/>
  <c r="BN84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Z144" i="1" s="1"/>
  <c r="BP142" i="1"/>
  <c r="BN142" i="1"/>
  <c r="Z142" i="1"/>
  <c r="Y149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4" i="1"/>
  <c r="Z27" i="1"/>
  <c r="BN27" i="1"/>
  <c r="Y53" i="1"/>
  <c r="Y72" i="1"/>
  <c r="Z87" i="1"/>
  <c r="BP91" i="1"/>
  <c r="BN91" i="1"/>
  <c r="Z91" i="1"/>
  <c r="Z96" i="1" s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BP154" i="1"/>
  <c r="BN154" i="1"/>
  <c r="Z154" i="1"/>
  <c r="Z156" i="1" s="1"/>
  <c r="BP175" i="1"/>
  <c r="BN175" i="1"/>
  <c r="Z175" i="1"/>
  <c r="Z179" i="1" s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BP230" i="1"/>
  <c r="BN230" i="1"/>
  <c r="Z230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65" i="1"/>
  <c r="BN465" i="1"/>
  <c r="Z465" i="1"/>
  <c r="Y467" i="1"/>
  <c r="Y500" i="1"/>
  <c r="BP479" i="1"/>
  <c r="BN479" i="1"/>
  <c r="Z479" i="1"/>
  <c r="Y680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0" i="1"/>
  <c r="BN550" i="1"/>
  <c r="Z550" i="1"/>
  <c r="BP554" i="1"/>
  <c r="BN554" i="1"/>
  <c r="Z554" i="1"/>
  <c r="Y562" i="1"/>
  <c r="BP567" i="1"/>
  <c r="BN567" i="1"/>
  <c r="Z567" i="1"/>
  <c r="Z570" i="1" s="1"/>
  <c r="Y570" i="1"/>
  <c r="U680" i="1"/>
  <c r="G680" i="1"/>
  <c r="Y157" i="1"/>
  <c r="H680" i="1"/>
  <c r="Y172" i="1"/>
  <c r="J680" i="1"/>
  <c r="Y207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Z357" i="1"/>
  <c r="Z364" i="1" s="1"/>
  <c r="BN357" i="1"/>
  <c r="Z359" i="1"/>
  <c r="BN359" i="1"/>
  <c r="Z361" i="1"/>
  <c r="BN361" i="1"/>
  <c r="Z363" i="1"/>
  <c r="BN363" i="1"/>
  <c r="Z367" i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1" i="1"/>
  <c r="BN451" i="1"/>
  <c r="Z451" i="1"/>
  <c r="BP520" i="1"/>
  <c r="BN520" i="1"/>
  <c r="Z520" i="1"/>
  <c r="BP534" i="1"/>
  <c r="BN534" i="1"/>
  <c r="Z534" i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Z592" i="1" s="1"/>
  <c r="Y592" i="1"/>
  <c r="AC680" i="1"/>
  <c r="X680" i="1"/>
  <c r="Y454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Z537" i="1" s="1"/>
  <c r="Y537" i="1"/>
  <c r="BP548" i="1"/>
  <c r="BN548" i="1"/>
  <c r="Z548" i="1"/>
  <c r="BP552" i="1"/>
  <c r="BN552" i="1"/>
  <c r="Z552" i="1"/>
  <c r="Z562" i="1" s="1"/>
  <c r="BP557" i="1"/>
  <c r="BN557" i="1"/>
  <c r="Z557" i="1"/>
  <c r="Y571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Y593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Y543" i="1"/>
  <c r="Y615" i="1"/>
  <c r="BP611" i="1"/>
  <c r="BN611" i="1"/>
  <c r="Z611" i="1"/>
  <c r="Z615" i="1" s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650" i="1" l="1"/>
  <c r="Z632" i="1"/>
  <c r="Z371" i="1"/>
  <c r="Z311" i="1"/>
  <c r="Z301" i="1"/>
  <c r="Z246" i="1"/>
  <c r="Z500" i="1"/>
  <c r="Z237" i="1"/>
  <c r="Z223" i="1"/>
  <c r="Z109" i="1"/>
  <c r="Y674" i="1"/>
  <c r="Y671" i="1"/>
  <c r="Z586" i="1"/>
  <c r="Z437" i="1"/>
  <c r="Z427" i="1"/>
  <c r="Z201" i="1"/>
  <c r="Z118" i="1"/>
  <c r="Y670" i="1"/>
  <c r="Z134" i="1"/>
  <c r="Z127" i="1"/>
  <c r="Z53" i="1"/>
  <c r="Z34" i="1"/>
  <c r="Z675" i="1" s="1"/>
  <c r="Y672" i="1"/>
  <c r="Y673" i="1" l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<sst xmlns="http://schemas.openxmlformats.org/spreadsheetml/2006/main" count="3191" uniqueCount="1100">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</sst>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9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86.4</v>
      </c>
      <c r="Y63" s="788">
        <f t="shared" si="11"/>
        <v>86.4</v>
      </c>
      <c r="Z63" s="36">
        <f>IFERROR(IF(Y63=0,"",ROUNDUP(Y63/H63,0)*0.02175),"")</f>
        <v>0.17399999999999999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90.24</v>
      </c>
      <c r="BN63" s="64">
        <f t="shared" si="13"/>
        <v>90.24</v>
      </c>
      <c r="BO63" s="64">
        <f t="shared" si="14"/>
        <v>0.14285714285714285</v>
      </c>
      <c r="BP63" s="64">
        <f t="shared" si="15"/>
        <v>0.14285714285714285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8</v>
      </c>
      <c r="Y71" s="789">
        <f>IFERROR(Y62/H62,"0")+IFERROR(Y63/H63,"0")+IFERROR(Y64/H64,"0")+IFERROR(Y65/H65,"0")+IFERROR(Y66/H66,"0")+IFERROR(Y67/H67,"0")+IFERROR(Y68/H68,"0")+IFERROR(Y69/H69,"0")+IFERROR(Y70/H70,"0")</f>
        <v>8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0.17399999999999999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86.4</v>
      </c>
      <c r="Y72" s="789">
        <f>IFERROR(SUM(Y62:Y70),"0")</f>
        <v>86.4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64.8</v>
      </c>
      <c r="Y112" s="788">
        <f t="shared" ref="Y112:Y117" si="26">IFERROR(IF(X112="",0,CEILING((X112/$H112),1)*$H112),"")</f>
        <v>64.8</v>
      </c>
      <c r="Z112" s="36">
        <f>IFERROR(IF(Y112=0,"",ROUNDUP(Y112/H112,0)*0.02175),"")</f>
        <v>0.17399999999999999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69.311999999999998</v>
      </c>
      <c r="BN112" s="64">
        <f t="shared" ref="BN112:BN117" si="28">IFERROR(Y112*I112/H112,"0")</f>
        <v>69.311999999999998</v>
      </c>
      <c r="BO112" s="64">
        <f t="shared" ref="BO112:BO117" si="29">IFERROR(1/J112*(X112/H112),"0")</f>
        <v>0.14285714285714285</v>
      </c>
      <c r="BP112" s="64">
        <f t="shared" ref="BP112:BP117" si="30">IFERROR(1/J112*(Y112/H112),"0")</f>
        <v>0.14285714285714285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8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64.8</v>
      </c>
      <c r="Y119" s="789">
        <f>IFERROR(SUM(Y112:Y117),"0")</f>
        <v>64.8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37.799999999999997</v>
      </c>
      <c r="Y198" s="788">
        <f t="shared" si="36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39.599999999999994</v>
      </c>
      <c r="BN198" s="64">
        <f t="shared" si="38"/>
        <v>39.6</v>
      </c>
      <c r="BO198" s="64">
        <f t="shared" si="39"/>
        <v>7.6923076923076913E-2</v>
      </c>
      <c r="BP198" s="64">
        <f t="shared" si="40"/>
        <v>7.6923076923076927E-2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17.999999999999996</v>
      </c>
      <c r="Y201" s="789">
        <f>IFERROR(Y193/H193,"0")+IFERROR(Y194/H194,"0")+IFERROR(Y195/H195,"0")+IFERROR(Y196/H196,"0")+IFERROR(Y197/H197,"0")+IFERROR(Y198/H198,"0")+IFERROR(Y199/H199,"0")+IFERROR(Y200/H200,"0")</f>
        <v>18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9.0359999999999996E-2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37.799999999999997</v>
      </c>
      <c r="Y202" s="789">
        <f>IFERROR(SUM(Y193:Y200),"0")</f>
        <v>37.800000000000004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69.599999999999994</v>
      </c>
      <c r="Y229" s="78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0.17399999999999999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69.599999999999994</v>
      </c>
      <c r="Y238" s="789">
        <f>IFERROR(SUM(Y226:Y236),"0")</f>
        <v>69.599999999999994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33.6</v>
      </c>
      <c r="Y308" s="788">
        <f t="shared" si="72"/>
        <v>33.6</v>
      </c>
      <c r="Z308" s="36">
        <f>IFERROR(IF(Y308=0,"",ROUNDUP(Y308/H308,0)*0.00651),"")</f>
        <v>9.1139999999999999E-2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37.128000000000007</v>
      </c>
      <c r="BN308" s="64">
        <f t="shared" si="74"/>
        <v>37.128000000000007</v>
      </c>
      <c r="BO308" s="64">
        <f t="shared" si="75"/>
        <v>7.6923076923076941E-2</v>
      </c>
      <c r="BP308" s="64">
        <f t="shared" si="76"/>
        <v>7.6923076923076941E-2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33.6</v>
      </c>
      <c r="Y309" s="788">
        <f t="shared" si="72"/>
        <v>33.6</v>
      </c>
      <c r="Z309" s="36">
        <f>IFERROR(IF(Y309=0,"",ROUNDUP(Y309/H309,0)*0.00651),"")</f>
        <v>9.1139999999999999E-2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36.120000000000005</v>
      </c>
      <c r="BN309" s="64">
        <f t="shared" si="74"/>
        <v>36.120000000000005</v>
      </c>
      <c r="BO309" s="64">
        <f t="shared" si="75"/>
        <v>7.6923076923076941E-2</v>
      </c>
      <c r="BP309" s="64">
        <f t="shared" si="76"/>
        <v>7.6923076923076941E-2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28.000000000000004</v>
      </c>
      <c r="Y311" s="789">
        <f>IFERROR(Y305/H305,"0")+IFERROR(Y306/H306,"0")+IFERROR(Y307/H307,"0")+IFERROR(Y308/H308,"0")+IFERROR(Y309/H309,"0")+IFERROR(Y310/H310,"0")</f>
        <v>28.000000000000004</v>
      </c>
      <c r="Z311" s="789">
        <f>IFERROR(IF(Z305="",0,Z305),"0")+IFERROR(IF(Z306="",0,Z306),"0")+IFERROR(IF(Z307="",0,Z307),"0")+IFERROR(IF(Z308="",0,Z308),"0")+IFERROR(IF(Z309="",0,Z309),"0")+IFERROR(IF(Z310="",0,Z310),"0")</f>
        <v>0.18228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67.2</v>
      </c>
      <c r="Y312" s="789">
        <f>IFERROR(SUM(Y305:Y310),"0")</f>
        <v>67.2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64.8</v>
      </c>
      <c r="Y408" s="788">
        <f>IFERROR(IF(X408="",0,CEILING((X408/$H408),1)*$H408),"")</f>
        <v>64.8</v>
      </c>
      <c r="Z408" s="36">
        <f>IFERROR(IF(Y408=0,"",ROUNDUP(Y408/H408,0)*0.02175),"")</f>
        <v>0.17399999999999999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69.311999999999998</v>
      </c>
      <c r="BN408" s="64">
        <f>IFERROR(Y408*I408/H408,"0")</f>
        <v>69.311999999999998</v>
      </c>
      <c r="BO408" s="64">
        <f>IFERROR(1/J408*(X408/H408),"0")</f>
        <v>0.14285714285714285</v>
      </c>
      <c r="BP408" s="64">
        <f>IFERROR(1/J408*(Y408/H408),"0")</f>
        <v>0.14285714285714285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8</v>
      </c>
      <c r="Y411" s="789">
        <f>IFERROR(Y408/H408,"0")+IFERROR(Y409/H409,"0")+IFERROR(Y410/H410,"0")</f>
        <v>8</v>
      </c>
      <c r="Z411" s="789">
        <f>IFERROR(IF(Z408="",0,Z408),"0")+IFERROR(IF(Z409="",0,Z409),"0")+IFERROR(IF(Z410="",0,Z410),"0")</f>
        <v>0.17399999999999999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64.8</v>
      </c>
      <c r="Y412" s="789">
        <f>IFERROR(SUM(Y408:Y410),"0")</f>
        <v>64.8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120</v>
      </c>
      <c r="Y416" s="788">
        <f t="shared" ref="Y416:Y426" si="87">IFERROR(IF(X416="",0,CEILING((X416/$H416),1)*$H416),"")</f>
        <v>120</v>
      </c>
      <c r="Z416" s="36">
        <f>IFERROR(IF(Y416=0,"",ROUNDUP(Y416/H416,0)*0.02039),"")</f>
        <v>0.16311999999999999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123.84</v>
      </c>
      <c r="BN416" s="64">
        <f t="shared" ref="BN416:BN426" si="89">IFERROR(Y416*I416/H416,"0")</f>
        <v>123.84</v>
      </c>
      <c r="BO416" s="64">
        <f t="shared" ref="BO416:BO426" si="90">IFERROR(1/J416*(X416/H416),"0")</f>
        <v>0.16666666666666666</v>
      </c>
      <c r="BP416" s="64">
        <f t="shared" ref="BP416:BP426" si="91">IFERROR(1/J416*(Y416/H416),"0")</f>
        <v>0.16666666666666666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120</v>
      </c>
      <c r="Y418" s="788">
        <f t="shared" si="87"/>
        <v>120</v>
      </c>
      <c r="Z418" s="36">
        <f>IFERROR(IF(Y418=0,"",ROUNDUP(Y418/H418,0)*0.02039),"")</f>
        <v>0.16311999999999999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123.84</v>
      </c>
      <c r="BN418" s="64">
        <f t="shared" si="89"/>
        <v>123.84</v>
      </c>
      <c r="BO418" s="64">
        <f t="shared" si="90"/>
        <v>0.16666666666666666</v>
      </c>
      <c r="BP418" s="64">
        <f t="shared" si="91"/>
        <v>0.16666666666666666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0.32623999999999997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240</v>
      </c>
      <c r="Y428" s="789">
        <f>IFERROR(SUM(Y416:Y426),"0")</f>
        <v>240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120</v>
      </c>
      <c r="Y430" s="788">
        <f>IFERROR(IF(X430="",0,CEILING((X430/$H430),1)*$H430),"")</f>
        <v>120</v>
      </c>
      <c r="Z430" s="36">
        <f>IFERROR(IF(Y430=0,"",ROUNDUP(Y430/H430,0)*0.02175),"")</f>
        <v>0.17399999999999999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123.84</v>
      </c>
      <c r="BN430" s="64">
        <f>IFERROR(Y430*I430/H430,"0")</f>
        <v>123.84</v>
      </c>
      <c r="BO430" s="64">
        <f>IFERROR(1/J430*(X430/H430),"0")</f>
        <v>0.16666666666666666</v>
      </c>
      <c r="BP430" s="64">
        <f>IFERROR(1/J430*(Y430/H430),"0")</f>
        <v>0.16666666666666666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8</v>
      </c>
      <c r="Y432" s="789">
        <f>IFERROR(Y430/H430,"0")+IFERROR(Y431/H431,"0")</f>
        <v>8</v>
      </c>
      <c r="Z432" s="789">
        <f>IFERROR(IF(Z430="",0,Z430),"0")+IFERROR(IF(Z431="",0,Z431),"0")</f>
        <v>0.17399999999999999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120</v>
      </c>
      <c r="Y433" s="789">
        <f>IFERROR(SUM(Y430:Y431),"0")</f>
        <v>120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144</v>
      </c>
      <c r="Y461" s="788">
        <f>IFERROR(IF(X461="",0,CEILING((X461/$H461),1)*$H461),"")</f>
        <v>144</v>
      </c>
      <c r="Z461" s="36">
        <f>IFERROR(IF(Y461=0,"",ROUNDUP(Y461/H461,0)*0.02175),"")</f>
        <v>0.34799999999999998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153.024</v>
      </c>
      <c r="BN461" s="64">
        <f>IFERROR(Y461*I461/H461,"0")</f>
        <v>153.024</v>
      </c>
      <c r="BO461" s="64">
        <f>IFERROR(1/J461*(X461/H461),"0")</f>
        <v>0.2857142857142857</v>
      </c>
      <c r="BP461" s="64">
        <f>IFERROR(1/J461*(Y461/H461),"0")</f>
        <v>0.2857142857142857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16</v>
      </c>
      <c r="Y466" s="789">
        <f>IFERROR(Y461/H461,"0")+IFERROR(Y462/H462,"0")+IFERROR(Y463/H463,"0")+IFERROR(Y464/H464,"0")+IFERROR(Y465/H465,"0")</f>
        <v>16</v>
      </c>
      <c r="Z466" s="789">
        <f>IFERROR(IF(Z461="",0,Z461),"0")+IFERROR(IF(Z462="",0,Z462),"0")+IFERROR(IF(Z463="",0,Z463),"0")+IFERROR(IF(Z464="",0,Z464),"0")+IFERROR(IF(Z465="",0,Z465),"0")</f>
        <v>0.34799999999999998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144</v>
      </c>
      <c r="Y467" s="789">
        <f>IFERROR(SUM(Y461:Y465),"0")</f>
        <v>144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84.48</v>
      </c>
      <c r="Y549" s="788">
        <f t="shared" si="109"/>
        <v>84.48</v>
      </c>
      <c r="Z549" s="36">
        <f t="shared" si="110"/>
        <v>0.19136</v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90.24</v>
      </c>
      <c r="BN549" s="64">
        <f t="shared" si="112"/>
        <v>90.24</v>
      </c>
      <c r="BO549" s="64">
        <f t="shared" si="113"/>
        <v>0.15384615384615385</v>
      </c>
      <c r="BP549" s="64">
        <f t="shared" si="114"/>
        <v>0.15384615384615385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42.24</v>
      </c>
      <c r="Y552" s="788">
        <f t="shared" si="109"/>
        <v>42.24</v>
      </c>
      <c r="Z552" s="36">
        <f t="shared" si="110"/>
        <v>9.5680000000000001E-2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45.12</v>
      </c>
      <c r="BN552" s="64">
        <f t="shared" si="112"/>
        <v>45.12</v>
      </c>
      <c r="BO552" s="64">
        <f t="shared" si="113"/>
        <v>7.6923076923076927E-2</v>
      </c>
      <c r="BP552" s="64">
        <f t="shared" si="114"/>
        <v>7.6923076923076927E-2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0.28704000000000002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126.72</v>
      </c>
      <c r="Y563" s="789">
        <f>IFERROR(SUM(Y547:Y561),"0")</f>
        <v>126.72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1021.32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1021.32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1075.7279999999998</v>
      </c>
      <c r="Y671" s="789">
        <f>IFERROR(SUM(BN22:BN667),"0")</f>
        <v>1075.7279999999998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2</v>
      </c>
      <c r="Y672" s="38">
        <f>ROUNDUP(SUM(BP22:BP667),0)</f>
        <v>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1125.7279999999998</v>
      </c>
      <c r="Y673" s="789">
        <f>GrossWeightTotalR+PalletQtyTotalR*25</f>
        <v>1125.7279999999998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142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142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2.10392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86.4</v>
      </c>
      <c r="E680" s="46">
        <f>IFERROR(Y106*1,"0")+IFERROR(Y107*1,"0")+IFERROR(Y108*1,"0")+IFERROR(Y112*1,"0")+IFERROR(Y113*1,"0")+IFERROR(Y114*1,"0")+IFERROR(Y115*1,"0")+IFERROR(Y116*1,"0")+IFERROR(Y117*1,"0")</f>
        <v>64.8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37.800000000000004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69.599999999999994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67.2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64.8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144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126.72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