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7,01,25 Пушкарный\1 машина\"/>
    </mc:Choice>
  </mc:AlternateContent>
  <xr:revisionPtr revIDLastSave="0" documentId="13_ncr:1_{4DF01C3A-8AA9-4028-B129-571B3EAB24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Y655" i="1"/>
  <c r="BP654" i="1"/>
  <c r="BO654" i="1"/>
  <c r="BN654" i="1"/>
  <c r="BM654" i="1"/>
  <c r="Z654" i="1"/>
  <c r="Z656" i="1" s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Z643" i="1" s="1"/>
  <c r="Y635" i="1"/>
  <c r="Y644" i="1" s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2" i="1" s="1"/>
  <c r="Y618" i="1"/>
  <c r="Y623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Y603" i="1"/>
  <c r="X603" i="1"/>
  <c r="BP602" i="1"/>
  <c r="BO602" i="1"/>
  <c r="BN602" i="1"/>
  <c r="BM602" i="1"/>
  <c r="Z602" i="1"/>
  <c r="Z603" i="1" s="1"/>
  <c r="Y602" i="1"/>
  <c r="AD680" i="1" s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BO574" i="1"/>
  <c r="BM574" i="1"/>
  <c r="Y574" i="1"/>
  <c r="P574" i="1"/>
  <c r="BP573" i="1"/>
  <c r="BO573" i="1"/>
  <c r="BN573" i="1"/>
  <c r="BM573" i="1"/>
  <c r="Z573" i="1"/>
  <c r="Y573" i="1"/>
  <c r="Y586" i="1" s="1"/>
  <c r="X571" i="1"/>
  <c r="X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P534" i="1"/>
  <c r="BO534" i="1"/>
  <c r="BN534" i="1"/>
  <c r="BM534" i="1"/>
  <c r="Z534" i="1"/>
  <c r="Y534" i="1"/>
  <c r="P534" i="1"/>
  <c r="BO533" i="1"/>
  <c r="BM533" i="1"/>
  <c r="Y533" i="1"/>
  <c r="BO532" i="1"/>
  <c r="BM532" i="1"/>
  <c r="Y532" i="1"/>
  <c r="P532" i="1"/>
  <c r="BP531" i="1"/>
  <c r="BO531" i="1"/>
  <c r="BN531" i="1"/>
  <c r="BM531" i="1"/>
  <c r="Z531" i="1"/>
  <c r="Y531" i="1"/>
  <c r="Y537" i="1" s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Y432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Y412" i="1" s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Y387" i="1" s="1"/>
  <c r="P384" i="1"/>
  <c r="BP383" i="1"/>
  <c r="BO383" i="1"/>
  <c r="BN383" i="1"/>
  <c r="BM383" i="1"/>
  <c r="Z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Y372" i="1" s="1"/>
  <c r="P368" i="1"/>
  <c r="BP367" i="1"/>
  <c r="BO367" i="1"/>
  <c r="BN367" i="1"/>
  <c r="BM367" i="1"/>
  <c r="Z367" i="1"/>
  <c r="Y367" i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Y338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Y301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80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Y259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O241" i="1"/>
  <c r="BM241" i="1"/>
  <c r="Y241" i="1"/>
  <c r="P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Y237" i="1" s="1"/>
  <c r="P227" i="1"/>
  <c r="BP226" i="1"/>
  <c r="BO226" i="1"/>
  <c r="BN226" i="1"/>
  <c r="BM226" i="1"/>
  <c r="Z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X208" i="1"/>
  <c r="Y207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1" i="1" s="1"/>
  <c r="P159" i="1"/>
  <c r="X157" i="1"/>
  <c r="X156" i="1"/>
  <c r="BO155" i="1"/>
  <c r="BM155" i="1"/>
  <c r="Y155" i="1"/>
  <c r="P155" i="1"/>
  <c r="BP154" i="1"/>
  <c r="BO154" i="1"/>
  <c r="BN154" i="1"/>
  <c r="BM154" i="1"/>
  <c r="Z154" i="1"/>
  <c r="Y154" i="1"/>
  <c r="P154" i="1"/>
  <c r="BO153" i="1"/>
  <c r="BM153" i="1"/>
  <c r="Y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BP140" i="1"/>
  <c r="BO140" i="1"/>
  <c r="BN140" i="1"/>
  <c r="BM140" i="1"/>
  <c r="Z140" i="1"/>
  <c r="Y140" i="1"/>
  <c r="P140" i="1"/>
  <c r="BO139" i="1"/>
  <c r="BM139" i="1"/>
  <c r="Y139" i="1"/>
  <c r="P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BO131" i="1"/>
  <c r="BM131" i="1"/>
  <c r="Y131" i="1"/>
  <c r="Y135" i="1" s="1"/>
  <c r="P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Y127" i="1" s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9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E680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7" i="1" s="1"/>
  <c r="P91" i="1"/>
  <c r="BP90" i="1"/>
  <c r="BO90" i="1"/>
  <c r="BN90" i="1"/>
  <c r="BM90" i="1"/>
  <c r="Z90" i="1"/>
  <c r="Y90" i="1"/>
  <c r="Y96" i="1" s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7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BP74" i="1"/>
  <c r="BO74" i="1"/>
  <c r="BN74" i="1"/>
  <c r="BM74" i="1"/>
  <c r="Z74" i="1"/>
  <c r="Y74" i="1"/>
  <c r="Y78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P66" i="1"/>
  <c r="BO65" i="1"/>
  <c r="BM65" i="1"/>
  <c r="Y65" i="1"/>
  <c r="P65" i="1"/>
  <c r="BP64" i="1"/>
  <c r="BO64" i="1"/>
  <c r="BN64" i="1"/>
  <c r="BM64" i="1"/>
  <c r="Z64" i="1"/>
  <c r="Y64" i="1"/>
  <c r="P64" i="1"/>
  <c r="BO63" i="1"/>
  <c r="BM63" i="1"/>
  <c r="Y63" i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X54" i="1"/>
  <c r="X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M50" i="1"/>
  <c r="Y50" i="1"/>
  <c r="P50" i="1"/>
  <c r="BP49" i="1"/>
  <c r="BO49" i="1"/>
  <c r="BN49" i="1"/>
  <c r="BM49" i="1"/>
  <c r="Z49" i="1"/>
  <c r="Y49" i="1"/>
  <c r="P49" i="1"/>
  <c r="BO48" i="1"/>
  <c r="BM48" i="1"/>
  <c r="Y48" i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N32" i="1"/>
  <c r="BM32" i="1"/>
  <c r="Z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670" i="1" s="1"/>
  <c r="X23" i="1"/>
  <c r="X674" i="1" s="1"/>
  <c r="BO22" i="1"/>
  <c r="X672" i="1" s="1"/>
  <c r="BM22" i="1"/>
  <c r="X671" i="1" s="1"/>
  <c r="X673" i="1" s="1"/>
  <c r="Y22" i="1"/>
  <c r="B680" i="1" s="1"/>
  <c r="P22" i="1"/>
  <c r="H10" i="1"/>
  <c r="A9" i="1"/>
  <c r="F10" i="1" s="1"/>
  <c r="D7" i="1"/>
  <c r="Q6" i="1"/>
  <c r="P2" i="1"/>
  <c r="H9" i="1" l="1"/>
  <c r="A10" i="1"/>
  <c r="Y24" i="1"/>
  <c r="Y34" i="1"/>
  <c r="BP48" i="1"/>
  <c r="BN48" i="1"/>
  <c r="Z48" i="1"/>
  <c r="Z53" i="1" s="1"/>
  <c r="BP52" i="1"/>
  <c r="BN52" i="1"/>
  <c r="Z52" i="1"/>
  <c r="Y54" i="1"/>
  <c r="Y59" i="1"/>
  <c r="BP56" i="1"/>
  <c r="BN56" i="1"/>
  <c r="Z56" i="1"/>
  <c r="Z58" i="1" s="1"/>
  <c r="BP65" i="1"/>
  <c r="BN65" i="1"/>
  <c r="Z65" i="1"/>
  <c r="BP69" i="1"/>
  <c r="BN69" i="1"/>
  <c r="Z69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BP50" i="1"/>
  <c r="BN50" i="1"/>
  <c r="Z50" i="1"/>
  <c r="Y58" i="1"/>
  <c r="Y71" i="1"/>
  <c r="BP63" i="1"/>
  <c r="BN63" i="1"/>
  <c r="Z63" i="1"/>
  <c r="Z71" i="1" s="1"/>
  <c r="BP67" i="1"/>
  <c r="BN67" i="1"/>
  <c r="Z67" i="1"/>
  <c r="C680" i="1"/>
  <c r="Y53" i="1"/>
  <c r="D680" i="1"/>
  <c r="Y72" i="1"/>
  <c r="Z75" i="1"/>
  <c r="Z78" i="1" s="1"/>
  <c r="BN75" i="1"/>
  <c r="BP75" i="1"/>
  <c r="Z77" i="1"/>
  <c r="BN77" i="1"/>
  <c r="Z81" i="1"/>
  <c r="BN81" i="1"/>
  <c r="BP81" i="1"/>
  <c r="Z83" i="1"/>
  <c r="BN83" i="1"/>
  <c r="Z85" i="1"/>
  <c r="BN85" i="1"/>
  <c r="Y88" i="1"/>
  <c r="Z91" i="1"/>
  <c r="Z96" i="1" s="1"/>
  <c r="BN91" i="1"/>
  <c r="BP91" i="1"/>
  <c r="Z93" i="1"/>
  <c r="BN93" i="1"/>
  <c r="Z95" i="1"/>
  <c r="BN95" i="1"/>
  <c r="Z99" i="1"/>
  <c r="Z102" i="1" s="1"/>
  <c r="BN99" i="1"/>
  <c r="BP99" i="1"/>
  <c r="Z101" i="1"/>
  <c r="BN101" i="1"/>
  <c r="Y102" i="1"/>
  <c r="Z106" i="1"/>
  <c r="Z109" i="1" s="1"/>
  <c r="BN106" i="1"/>
  <c r="BP106" i="1"/>
  <c r="Z108" i="1"/>
  <c r="BN108" i="1"/>
  <c r="Y109" i="1"/>
  <c r="Z112" i="1"/>
  <c r="Z118" i="1" s="1"/>
  <c r="BN112" i="1"/>
  <c r="BP112" i="1"/>
  <c r="Z114" i="1"/>
  <c r="BN114" i="1"/>
  <c r="Z116" i="1"/>
  <c r="BN116" i="1"/>
  <c r="Z117" i="1"/>
  <c r="BN117" i="1"/>
  <c r="Y118" i="1"/>
  <c r="Z122" i="1"/>
  <c r="Z127" i="1" s="1"/>
  <c r="BN122" i="1"/>
  <c r="BP122" i="1"/>
  <c r="Z124" i="1"/>
  <c r="BN124" i="1"/>
  <c r="Z126" i="1"/>
  <c r="BN126" i="1"/>
  <c r="Y134" i="1"/>
  <c r="BP133" i="1"/>
  <c r="BN133" i="1"/>
  <c r="Z133" i="1"/>
  <c r="Y144" i="1"/>
  <c r="BP137" i="1"/>
  <c r="BN137" i="1"/>
  <c r="Z137" i="1"/>
  <c r="BP141" i="1"/>
  <c r="BN141" i="1"/>
  <c r="Z141" i="1"/>
  <c r="G680" i="1"/>
  <c r="Y156" i="1"/>
  <c r="BP153" i="1"/>
  <c r="BN153" i="1"/>
  <c r="Z153" i="1"/>
  <c r="BP165" i="1"/>
  <c r="BN165" i="1"/>
  <c r="Z165" i="1"/>
  <c r="Z166" i="1" s="1"/>
  <c r="Y167" i="1"/>
  <c r="H680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Z184" i="1" s="1"/>
  <c r="Y201" i="1"/>
  <c r="BP196" i="1"/>
  <c r="BN196" i="1"/>
  <c r="Z196" i="1"/>
  <c r="BP200" i="1"/>
  <c r="BN200" i="1"/>
  <c r="Z200" i="1"/>
  <c r="J680" i="1"/>
  <c r="Y208" i="1"/>
  <c r="BP205" i="1"/>
  <c r="BN205" i="1"/>
  <c r="Z205" i="1"/>
  <c r="Z207" i="1" s="1"/>
  <c r="Y212" i="1"/>
  <c r="BP217" i="1"/>
  <c r="BN217" i="1"/>
  <c r="Z217" i="1"/>
  <c r="BP221" i="1"/>
  <c r="BN221" i="1"/>
  <c r="Z221" i="1"/>
  <c r="Y238" i="1"/>
  <c r="BP229" i="1"/>
  <c r="BN229" i="1"/>
  <c r="Z229" i="1"/>
  <c r="BP233" i="1"/>
  <c r="BN233" i="1"/>
  <c r="Z233" i="1"/>
  <c r="BP241" i="1"/>
  <c r="BN241" i="1"/>
  <c r="Z241" i="1"/>
  <c r="Z246" i="1" s="1"/>
  <c r="BP244" i="1"/>
  <c r="BN244" i="1"/>
  <c r="Z244" i="1"/>
  <c r="BP253" i="1"/>
  <c r="BN253" i="1"/>
  <c r="Z253" i="1"/>
  <c r="BP257" i="1"/>
  <c r="BN257" i="1"/>
  <c r="Z257" i="1"/>
  <c r="L680" i="1"/>
  <c r="Y271" i="1"/>
  <c r="BP262" i="1"/>
  <c r="BN262" i="1"/>
  <c r="Z262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80" i="1"/>
  <c r="Y290" i="1"/>
  <c r="BP279" i="1"/>
  <c r="BN279" i="1"/>
  <c r="Z279" i="1"/>
  <c r="BP283" i="1"/>
  <c r="BN283" i="1"/>
  <c r="Z283" i="1"/>
  <c r="BP287" i="1"/>
  <c r="BN287" i="1"/>
  <c r="Z287" i="1"/>
  <c r="BP306" i="1"/>
  <c r="BN306" i="1"/>
  <c r="Z306" i="1"/>
  <c r="Z311" i="1" s="1"/>
  <c r="BP310" i="1"/>
  <c r="BN310" i="1"/>
  <c r="Z310" i="1"/>
  <c r="Y312" i="1"/>
  <c r="R680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Y348" i="1"/>
  <c r="BP358" i="1"/>
  <c r="BN358" i="1"/>
  <c r="Z358" i="1"/>
  <c r="BP362" i="1"/>
  <c r="BN362" i="1"/>
  <c r="Z362" i="1"/>
  <c r="Y371" i="1"/>
  <c r="BP370" i="1"/>
  <c r="BN370" i="1"/>
  <c r="Z370" i="1"/>
  <c r="Y381" i="1"/>
  <c r="BP374" i="1"/>
  <c r="BN374" i="1"/>
  <c r="Z374" i="1"/>
  <c r="BP378" i="1"/>
  <c r="BN378" i="1"/>
  <c r="Z378" i="1"/>
  <c r="Y388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BP410" i="1"/>
  <c r="BN410" i="1"/>
  <c r="Z410" i="1"/>
  <c r="W680" i="1"/>
  <c r="Y427" i="1"/>
  <c r="Y428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Y438" i="1"/>
  <c r="BP448" i="1"/>
  <c r="BN448" i="1"/>
  <c r="Z448" i="1"/>
  <c r="BP452" i="1"/>
  <c r="BN452" i="1"/>
  <c r="Z452" i="1"/>
  <c r="Y454" i="1"/>
  <c r="Y459" i="1"/>
  <c r="BP456" i="1"/>
  <c r="BN456" i="1"/>
  <c r="Z456" i="1"/>
  <c r="Z458" i="1" s="1"/>
  <c r="Y458" i="1"/>
  <c r="BP521" i="1"/>
  <c r="BN521" i="1"/>
  <c r="Z521" i="1"/>
  <c r="Y110" i="1"/>
  <c r="F680" i="1"/>
  <c r="Y128" i="1"/>
  <c r="BP131" i="1"/>
  <c r="BN131" i="1"/>
  <c r="Z131" i="1"/>
  <c r="Z134" i="1" s="1"/>
  <c r="BP139" i="1"/>
  <c r="BN139" i="1"/>
  <c r="Z139" i="1"/>
  <c r="BP143" i="1"/>
  <c r="BN143" i="1"/>
  <c r="Z143" i="1"/>
  <c r="Y145" i="1"/>
  <c r="Y150" i="1"/>
  <c r="BP147" i="1"/>
  <c r="BN147" i="1"/>
  <c r="Z147" i="1"/>
  <c r="Z149" i="1" s="1"/>
  <c r="BP155" i="1"/>
  <c r="BN155" i="1"/>
  <c r="Z155" i="1"/>
  <c r="Y157" i="1"/>
  <c r="Y162" i="1"/>
  <c r="BP159" i="1"/>
  <c r="BN159" i="1"/>
  <c r="Z159" i="1"/>
  <c r="Z161" i="1" s="1"/>
  <c r="BP176" i="1"/>
  <c r="BN176" i="1"/>
  <c r="Z176" i="1"/>
  <c r="BP194" i="1"/>
  <c r="BN194" i="1"/>
  <c r="Z194" i="1"/>
  <c r="Z201" i="1" s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Z223" i="1" s="1"/>
  <c r="BP219" i="1"/>
  <c r="BN219" i="1"/>
  <c r="Z219" i="1"/>
  <c r="Y223" i="1"/>
  <c r="BP227" i="1"/>
  <c r="BN227" i="1"/>
  <c r="Z227" i="1"/>
  <c r="Z237" i="1" s="1"/>
  <c r="BP231" i="1"/>
  <c r="BN231" i="1"/>
  <c r="Z231" i="1"/>
  <c r="BP235" i="1"/>
  <c r="BN235" i="1"/>
  <c r="Z235" i="1"/>
  <c r="BP242" i="1"/>
  <c r="BN242" i="1"/>
  <c r="Z242" i="1"/>
  <c r="Y246" i="1"/>
  <c r="BP251" i="1"/>
  <c r="BN251" i="1"/>
  <c r="Z251" i="1"/>
  <c r="Z258" i="1" s="1"/>
  <c r="BP255" i="1"/>
  <c r="BN255" i="1"/>
  <c r="Z255" i="1"/>
  <c r="BP264" i="1"/>
  <c r="BN264" i="1"/>
  <c r="Z264" i="1"/>
  <c r="BP268" i="1"/>
  <c r="BN268" i="1"/>
  <c r="Z268" i="1"/>
  <c r="BP281" i="1"/>
  <c r="BN281" i="1"/>
  <c r="Z281" i="1"/>
  <c r="BP285" i="1"/>
  <c r="BN285" i="1"/>
  <c r="Z285" i="1"/>
  <c r="Y289" i="1"/>
  <c r="Z301" i="1"/>
  <c r="BP299" i="1"/>
  <c r="BN299" i="1"/>
  <c r="Z299" i="1"/>
  <c r="BP308" i="1"/>
  <c r="BN308" i="1"/>
  <c r="Z308" i="1"/>
  <c r="BP347" i="1"/>
  <c r="BN347" i="1"/>
  <c r="Z347" i="1"/>
  <c r="Z348" i="1" s="1"/>
  <c r="Y349" i="1"/>
  <c r="Y352" i="1"/>
  <c r="BP351" i="1"/>
  <c r="BN351" i="1"/>
  <c r="Z351" i="1"/>
  <c r="Z352" i="1" s="1"/>
  <c r="Y353" i="1"/>
  <c r="U680" i="1"/>
  <c r="Y365" i="1"/>
  <c r="BP356" i="1"/>
  <c r="BN356" i="1"/>
  <c r="Z356" i="1"/>
  <c r="Z364" i="1" s="1"/>
  <c r="BP360" i="1"/>
  <c r="BN360" i="1"/>
  <c r="Z360" i="1"/>
  <c r="Y364" i="1"/>
  <c r="BP368" i="1"/>
  <c r="BN368" i="1"/>
  <c r="Z368" i="1"/>
  <c r="Z371" i="1" s="1"/>
  <c r="BP376" i="1"/>
  <c r="BN376" i="1"/>
  <c r="Z376" i="1"/>
  <c r="Y380" i="1"/>
  <c r="Z387" i="1"/>
  <c r="BP384" i="1"/>
  <c r="BN384" i="1"/>
  <c r="Z384" i="1"/>
  <c r="BP391" i="1"/>
  <c r="BN391" i="1"/>
  <c r="Z391" i="1"/>
  <c r="BP399" i="1"/>
  <c r="BN399" i="1"/>
  <c r="Z399" i="1"/>
  <c r="Y401" i="1"/>
  <c r="V680" i="1"/>
  <c r="Y405" i="1"/>
  <c r="BP404" i="1"/>
  <c r="BN404" i="1"/>
  <c r="Z404" i="1"/>
  <c r="Z405" i="1" s="1"/>
  <c r="Y406" i="1"/>
  <c r="Y411" i="1"/>
  <c r="BP408" i="1"/>
  <c r="BN408" i="1"/>
  <c r="Z408" i="1"/>
  <c r="Z411" i="1" s="1"/>
  <c r="BP418" i="1"/>
  <c r="BN418" i="1"/>
  <c r="Z418" i="1"/>
  <c r="BP422" i="1"/>
  <c r="BN422" i="1"/>
  <c r="Z422" i="1"/>
  <c r="BP462" i="1"/>
  <c r="BN462" i="1"/>
  <c r="Z462" i="1"/>
  <c r="Y466" i="1"/>
  <c r="Y470" i="1"/>
  <c r="BP469" i="1"/>
  <c r="BN469" i="1"/>
  <c r="Z469" i="1"/>
  <c r="Z470" i="1" s="1"/>
  <c r="Y471" i="1"/>
  <c r="Y680" i="1"/>
  <c r="Y476" i="1"/>
  <c r="BP475" i="1"/>
  <c r="BN475" i="1"/>
  <c r="Z475" i="1"/>
  <c r="Z476" i="1" s="1"/>
  <c r="Y477" i="1"/>
  <c r="BP482" i="1"/>
  <c r="BN482" i="1"/>
  <c r="Z482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Y510" i="1"/>
  <c r="BP533" i="1"/>
  <c r="BN533" i="1"/>
  <c r="Z533" i="1"/>
  <c r="BP536" i="1"/>
  <c r="BN536" i="1"/>
  <c r="Z536" i="1"/>
  <c r="Y538" i="1"/>
  <c r="AB680" i="1"/>
  <c r="Y542" i="1"/>
  <c r="BP541" i="1"/>
  <c r="BN541" i="1"/>
  <c r="Z541" i="1"/>
  <c r="Z542" i="1" s="1"/>
  <c r="Y543" i="1"/>
  <c r="AC680" i="1"/>
  <c r="Y562" i="1"/>
  <c r="BP547" i="1"/>
  <c r="BN547" i="1"/>
  <c r="Z547" i="1"/>
  <c r="Y563" i="1"/>
  <c r="BP551" i="1"/>
  <c r="BN551" i="1"/>
  <c r="Z551" i="1"/>
  <c r="BP555" i="1"/>
  <c r="BN555" i="1"/>
  <c r="Z555" i="1"/>
  <c r="BP558" i="1"/>
  <c r="BN558" i="1"/>
  <c r="Z558" i="1"/>
  <c r="S680" i="1"/>
  <c r="I680" i="1"/>
  <c r="Y191" i="1"/>
  <c r="K680" i="1"/>
  <c r="Y258" i="1"/>
  <c r="Y295" i="1"/>
  <c r="P680" i="1"/>
  <c r="Y302" i="1"/>
  <c r="Q680" i="1"/>
  <c r="Y311" i="1"/>
  <c r="T680" i="1"/>
  <c r="Y344" i="1"/>
  <c r="BP426" i="1"/>
  <c r="BN426" i="1"/>
  <c r="Z426" i="1"/>
  <c r="Y433" i="1"/>
  <c r="BP430" i="1"/>
  <c r="BN430" i="1"/>
  <c r="Z430" i="1"/>
  <c r="Z432" i="1" s="1"/>
  <c r="BP436" i="1"/>
  <c r="BN436" i="1"/>
  <c r="Z436" i="1"/>
  <c r="BP446" i="1"/>
  <c r="BN446" i="1"/>
  <c r="Z446" i="1"/>
  <c r="Z453" i="1" s="1"/>
  <c r="BP450" i="1"/>
  <c r="BN450" i="1"/>
  <c r="Z450" i="1"/>
  <c r="Y467" i="1"/>
  <c r="BP461" i="1"/>
  <c r="BN461" i="1"/>
  <c r="Z461" i="1"/>
  <c r="BP464" i="1"/>
  <c r="BN464" i="1"/>
  <c r="Z464" i="1"/>
  <c r="Y501" i="1"/>
  <c r="BP484" i="1"/>
  <c r="BN484" i="1"/>
  <c r="Z484" i="1"/>
  <c r="Z500" i="1" s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05" i="1"/>
  <c r="Y524" i="1"/>
  <c r="BP518" i="1"/>
  <c r="BN518" i="1"/>
  <c r="Z518" i="1"/>
  <c r="Z523" i="1" s="1"/>
  <c r="Y523" i="1"/>
  <c r="BP532" i="1"/>
  <c r="BN532" i="1"/>
  <c r="Z532" i="1"/>
  <c r="BP535" i="1"/>
  <c r="BN535" i="1"/>
  <c r="Z535" i="1"/>
  <c r="BP549" i="1"/>
  <c r="BN549" i="1"/>
  <c r="Z549" i="1"/>
  <c r="BP553" i="1"/>
  <c r="BN553" i="1"/>
  <c r="Z553" i="1"/>
  <c r="BP556" i="1"/>
  <c r="BN556" i="1"/>
  <c r="Z556" i="1"/>
  <c r="BP559" i="1"/>
  <c r="BN559" i="1"/>
  <c r="Z559" i="1"/>
  <c r="BP561" i="1"/>
  <c r="BN561" i="1"/>
  <c r="Z561" i="1"/>
  <c r="Y570" i="1"/>
  <c r="BP565" i="1"/>
  <c r="BN565" i="1"/>
  <c r="Z565" i="1"/>
  <c r="Y571" i="1"/>
  <c r="BP568" i="1"/>
  <c r="BN568" i="1"/>
  <c r="Z568" i="1"/>
  <c r="BP575" i="1"/>
  <c r="BN575" i="1"/>
  <c r="Z575" i="1"/>
  <c r="BP580" i="1"/>
  <c r="BN580" i="1"/>
  <c r="Z580" i="1"/>
  <c r="BP585" i="1"/>
  <c r="BN585" i="1"/>
  <c r="Z585" i="1"/>
  <c r="Y587" i="1"/>
  <c r="Y592" i="1"/>
  <c r="BP589" i="1"/>
  <c r="BN589" i="1"/>
  <c r="Z589" i="1"/>
  <c r="Y593" i="1"/>
  <c r="BP596" i="1"/>
  <c r="BN596" i="1"/>
  <c r="Z596" i="1"/>
  <c r="Y598" i="1"/>
  <c r="Y615" i="1"/>
  <c r="Y616" i="1"/>
  <c r="BP608" i="1"/>
  <c r="BN608" i="1"/>
  <c r="Z608" i="1"/>
  <c r="AE680" i="1"/>
  <c r="BP610" i="1"/>
  <c r="BN610" i="1"/>
  <c r="Z610" i="1"/>
  <c r="AA680" i="1"/>
  <c r="X680" i="1"/>
  <c r="Y453" i="1"/>
  <c r="Z680" i="1"/>
  <c r="Y516" i="1"/>
  <c r="BP560" i="1"/>
  <c r="BN560" i="1"/>
  <c r="Z560" i="1"/>
  <c r="BP566" i="1"/>
  <c r="BN566" i="1"/>
  <c r="Z566" i="1"/>
  <c r="BP569" i="1"/>
  <c r="BN569" i="1"/>
  <c r="Z569" i="1"/>
  <c r="BP574" i="1"/>
  <c r="BN574" i="1"/>
  <c r="Z574" i="1"/>
  <c r="BP577" i="1"/>
  <c r="BN577" i="1"/>
  <c r="Z577" i="1"/>
  <c r="BP583" i="1"/>
  <c r="BN583" i="1"/>
  <c r="Z583" i="1"/>
  <c r="BP591" i="1"/>
  <c r="BN591" i="1"/>
  <c r="Z591" i="1"/>
  <c r="Y597" i="1"/>
  <c r="BP595" i="1"/>
  <c r="BN595" i="1"/>
  <c r="Z595" i="1"/>
  <c r="Z597" i="1" s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AF680" i="1"/>
  <c r="Y657" i="1"/>
  <c r="Z650" i="1" l="1"/>
  <c r="Z632" i="1"/>
  <c r="Z615" i="1"/>
  <c r="Z592" i="1"/>
  <c r="Z570" i="1"/>
  <c r="Z537" i="1"/>
  <c r="Z466" i="1"/>
  <c r="Z562" i="1"/>
  <c r="Z400" i="1"/>
  <c r="Z394" i="1"/>
  <c r="Z380" i="1"/>
  <c r="Z289" i="1"/>
  <c r="Z87" i="1"/>
  <c r="Y674" i="1"/>
  <c r="Y671" i="1"/>
  <c r="Y670" i="1"/>
  <c r="Z586" i="1"/>
  <c r="Z437" i="1"/>
  <c r="Z427" i="1"/>
  <c r="Z271" i="1"/>
  <c r="Z179" i="1"/>
  <c r="Z156" i="1"/>
  <c r="Z144" i="1"/>
  <c r="Z675" i="1" s="1"/>
  <c r="Z34" i="1"/>
  <c r="Y672" i="1"/>
  <c r="Y673" i="1" l="1"/>
</calcChain>
</file>

<file path=xl/sharedStrings.xml><?xml version="1.0" encoding="utf-8"?>
<sst xmlns="http://schemas.openxmlformats.org/spreadsheetml/2006/main" count="3191" uniqueCount="1100">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</sst>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0"/>
  <sheetViews>
    <sheetView showGridLines="0" tabSelected="1" topLeftCell="A661" zoomScaleNormal="100" zoomScaleSheetLayoutView="100" workbookViewId="0">
      <selection activeCell="AA676" sqref="AA676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2" t="s">
        <v>0</v>
      </c>
      <c r="E1" s="819"/>
      <c r="F1" s="819"/>
      <c r="G1" s="12" t="s">
        <v>1</v>
      </c>
      <c r="H1" s="872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5" t="s">
        <v>8</v>
      </c>
      <c r="B5" s="835"/>
      <c r="C5" s="836"/>
      <c r="D5" s="877"/>
      <c r="E5" s="878"/>
      <c r="F5" s="1177" t="s">
        <v>9</v>
      </c>
      <c r="G5" s="836"/>
      <c r="H5" s="877"/>
      <c r="I5" s="1091"/>
      <c r="J5" s="1091"/>
      <c r="K5" s="1091"/>
      <c r="L5" s="1091"/>
      <c r="M5" s="878"/>
      <c r="N5" s="58"/>
      <c r="P5" s="24" t="s">
        <v>10</v>
      </c>
      <c r="Q5" s="1196">
        <v>45663</v>
      </c>
      <c r="R5" s="932"/>
      <c r="T5" s="988" t="s">
        <v>11</v>
      </c>
      <c r="U5" s="830"/>
      <c r="V5" s="990" t="s">
        <v>12</v>
      </c>
      <c r="W5" s="932"/>
      <c r="AB5" s="51"/>
      <c r="AC5" s="51"/>
      <c r="AD5" s="51"/>
      <c r="AE5" s="51"/>
    </row>
    <row r="6" spans="1:32" s="781" customFormat="1" ht="24" customHeight="1" x14ac:dyDescent="0.2">
      <c r="A6" s="935" t="s">
        <v>13</v>
      </c>
      <c r="B6" s="835"/>
      <c r="C6" s="836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2"/>
      <c r="N6" s="59"/>
      <c r="P6" s="24" t="s">
        <v>15</v>
      </c>
      <c r="Q6" s="1210" t="str">
        <f>IF(Q5=0," ",CHOOSE(WEEKDAY(Q5,2),"Понедельник","Вторник","Среда","Четверг","Пятница","Суббота","Воскресенье"))</f>
        <v>Понедельник</v>
      </c>
      <c r="R6" s="795"/>
      <c r="T6" s="1000" t="s">
        <v>16</v>
      </c>
      <c r="U6" s="830"/>
      <c r="V6" s="1071" t="s">
        <v>17</v>
      </c>
      <c r="W6" s="874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3" t="str">
        <f>IFERROR(VLOOKUP(DeliveryAddress,Table,3,0),1)</f>
        <v>1</v>
      </c>
      <c r="E7" s="854"/>
      <c r="F7" s="854"/>
      <c r="G7" s="854"/>
      <c r="H7" s="854"/>
      <c r="I7" s="854"/>
      <c r="J7" s="854"/>
      <c r="K7" s="854"/>
      <c r="L7" s="854"/>
      <c r="M7" s="855"/>
      <c r="N7" s="60"/>
      <c r="P7" s="24"/>
      <c r="Q7" s="42"/>
      <c r="R7" s="42"/>
      <c r="T7" s="803"/>
      <c r="U7" s="830"/>
      <c r="V7" s="1072"/>
      <c r="W7" s="1073"/>
      <c r="AB7" s="51"/>
      <c r="AC7" s="51"/>
      <c r="AD7" s="51"/>
      <c r="AE7" s="51"/>
    </row>
    <row r="8" spans="1:32" s="781" customFormat="1" ht="25.5" customHeight="1" x14ac:dyDescent="0.2">
      <c r="A8" s="1228" t="s">
        <v>18</v>
      </c>
      <c r="B8" s="797"/>
      <c r="C8" s="798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1041">
        <v>0.41666666666666669</v>
      </c>
      <c r="R8" s="855"/>
      <c r="T8" s="803"/>
      <c r="U8" s="830"/>
      <c r="V8" s="1072"/>
      <c r="W8" s="1073"/>
      <c r="AB8" s="51"/>
      <c r="AC8" s="51"/>
      <c r="AD8" s="51"/>
      <c r="AE8" s="51"/>
    </row>
    <row r="9" spans="1:32" s="781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6"/>
      <c r="E9" s="807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28"/>
      <c r="R9" s="929"/>
      <c r="T9" s="803"/>
      <c r="U9" s="830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6"/>
      <c r="E10" s="807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62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01"/>
      <c r="R10" s="1002"/>
      <c r="U10" s="24" t="s">
        <v>23</v>
      </c>
      <c r="V10" s="873" t="s">
        <v>24</v>
      </c>
      <c r="W10" s="874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1"/>
      <c r="R11" s="932"/>
      <c r="U11" s="24" t="s">
        <v>27</v>
      </c>
      <c r="V11" s="1130" t="s">
        <v>28</v>
      </c>
      <c r="W11" s="92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0" t="s">
        <v>29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6"/>
      <c r="N12" s="62"/>
      <c r="P12" s="24" t="s">
        <v>30</v>
      </c>
      <c r="Q12" s="944"/>
      <c r="R12" s="855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0" t="s">
        <v>31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6"/>
      <c r="N13" s="62"/>
      <c r="O13" s="26"/>
      <c r="P13" s="26" t="s">
        <v>32</v>
      </c>
      <c r="Q13" s="1130"/>
      <c r="R13" s="9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0" t="s">
        <v>33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7" t="s">
        <v>34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6"/>
      <c r="N15" s="63"/>
      <c r="P15" s="96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0"/>
      <c r="Q16" s="970"/>
      <c r="R16" s="970"/>
      <c r="S16" s="970"/>
      <c r="T16" s="9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7" t="s">
        <v>36</v>
      </c>
      <c r="B17" s="837" t="s">
        <v>37</v>
      </c>
      <c r="C17" s="952" t="s">
        <v>38</v>
      </c>
      <c r="D17" s="837" t="s">
        <v>39</v>
      </c>
      <c r="E17" s="901"/>
      <c r="F17" s="837" t="s">
        <v>40</v>
      </c>
      <c r="G17" s="837" t="s">
        <v>41</v>
      </c>
      <c r="H17" s="837" t="s">
        <v>42</v>
      </c>
      <c r="I17" s="837" t="s">
        <v>43</v>
      </c>
      <c r="J17" s="837" t="s">
        <v>44</v>
      </c>
      <c r="K17" s="837" t="s">
        <v>45</v>
      </c>
      <c r="L17" s="837" t="s">
        <v>46</v>
      </c>
      <c r="M17" s="837" t="s">
        <v>47</v>
      </c>
      <c r="N17" s="837" t="s">
        <v>48</v>
      </c>
      <c r="O17" s="837" t="s">
        <v>49</v>
      </c>
      <c r="P17" s="837" t="s">
        <v>50</v>
      </c>
      <c r="Q17" s="900"/>
      <c r="R17" s="900"/>
      <c r="S17" s="900"/>
      <c r="T17" s="901"/>
      <c r="U17" s="1227" t="s">
        <v>51</v>
      </c>
      <c r="V17" s="836"/>
      <c r="W17" s="837" t="s">
        <v>52</v>
      </c>
      <c r="X17" s="837" t="s">
        <v>53</v>
      </c>
      <c r="Y17" s="1225" t="s">
        <v>54</v>
      </c>
      <c r="Z17" s="1088" t="s">
        <v>55</v>
      </c>
      <c r="AA17" s="1060" t="s">
        <v>56</v>
      </c>
      <c r="AB17" s="1060" t="s">
        <v>57</v>
      </c>
      <c r="AC17" s="1060" t="s">
        <v>58</v>
      </c>
      <c r="AD17" s="1060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38"/>
      <c r="B18" s="838"/>
      <c r="C18" s="838"/>
      <c r="D18" s="902"/>
      <c r="E18" s="904"/>
      <c r="F18" s="838"/>
      <c r="G18" s="838"/>
      <c r="H18" s="838"/>
      <c r="I18" s="838"/>
      <c r="J18" s="838"/>
      <c r="K18" s="838"/>
      <c r="L18" s="838"/>
      <c r="M18" s="838"/>
      <c r="N18" s="838"/>
      <c r="O18" s="838"/>
      <c r="P18" s="902"/>
      <c r="Q18" s="903"/>
      <c r="R18" s="903"/>
      <c r="S18" s="903"/>
      <c r="T18" s="904"/>
      <c r="U18" s="67" t="s">
        <v>61</v>
      </c>
      <c r="V18" s="67" t="s">
        <v>62</v>
      </c>
      <c r="W18" s="838"/>
      <c r="X18" s="838"/>
      <c r="Y18" s="1226"/>
      <c r="Z18" s="1089"/>
      <c r="AA18" s="1061"/>
      <c r="AB18" s="1061"/>
      <c r="AC18" s="1061"/>
      <c r="AD18" s="1173"/>
      <c r="AE18" s="1174"/>
      <c r="AF18" s="1175"/>
      <c r="AG18" s="66"/>
      <c r="BD18" s="65"/>
    </row>
    <row r="19" spans="1:68" ht="27.75" customHeight="1" x14ac:dyDescent="0.2">
      <c r="A19" s="898" t="s">
        <v>63</v>
      </c>
      <c r="B19" s="899"/>
      <c r="C19" s="899"/>
      <c r="D19" s="899"/>
      <c r="E19" s="899"/>
      <c r="F19" s="899"/>
      <c r="G19" s="899"/>
      <c r="H19" s="899"/>
      <c r="I19" s="899"/>
      <c r="J19" s="899"/>
      <c r="K19" s="899"/>
      <c r="L19" s="899"/>
      <c r="M19" s="899"/>
      <c r="N19" s="899"/>
      <c r="O19" s="899"/>
      <c r="P19" s="899"/>
      <c r="Q19" s="899"/>
      <c r="R19" s="899"/>
      <c r="S19" s="899"/>
      <c r="T19" s="899"/>
      <c r="U19" s="899"/>
      <c r="V19" s="899"/>
      <c r="W19" s="899"/>
      <c r="X19" s="899"/>
      <c r="Y19" s="899"/>
      <c r="Z19" s="899"/>
      <c r="AA19" s="48"/>
      <c r="AB19" s="48"/>
      <c r="AC19" s="48"/>
    </row>
    <row r="20" spans="1:68" ht="16.5" customHeight="1" x14ac:dyDescent="0.25">
      <c r="A20" s="841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9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customHeight="1" x14ac:dyDescent="0.2">
      <c r="A44" s="898" t="s">
        <v>111</v>
      </c>
      <c r="B44" s="899"/>
      <c r="C44" s="899"/>
      <c r="D44" s="899"/>
      <c r="E44" s="899"/>
      <c r="F44" s="899"/>
      <c r="G44" s="899"/>
      <c r="H44" s="899"/>
      <c r="I44" s="899"/>
      <c r="J44" s="899"/>
      <c r="K44" s="899"/>
      <c r="L44" s="899"/>
      <c r="M44" s="899"/>
      <c r="N44" s="899"/>
      <c r="O44" s="899"/>
      <c r="P44" s="899"/>
      <c r="Q44" s="899"/>
      <c r="R44" s="899"/>
      <c r="S44" s="899"/>
      <c r="T44" s="899"/>
      <c r="U44" s="899"/>
      <c r="V44" s="899"/>
      <c r="W44" s="899"/>
      <c r="X44" s="899"/>
      <c r="Y44" s="899"/>
      <c r="Z44" s="899"/>
      <c r="AA44" s="48"/>
      <c r="AB44" s="48"/>
      <c r="AC44" s="48"/>
    </row>
    <row r="45" spans="1:68" ht="16.5" customHeight="1" x14ac:dyDescent="0.25">
      <c r="A45" s="841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8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2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4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1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0</v>
      </c>
      <c r="Y53" s="789">
        <f>IFERROR(Y47/H47,"0")+IFERROR(Y48/H48,"0")+IFERROR(Y49/H49,"0")+IFERROR(Y50/H50,"0")+IFERROR(Y51/H51,"0")+IFERROR(Y52/H52,"0")</f>
        <v>0</v>
      </c>
      <c r="Z53" s="789">
        <f>IFERROR(IF(Z47="",0,Z47),"0")+IFERROR(IF(Z48="",0,Z48),"0")+IFERROR(IF(Z49="",0,Z49),"0")+IFERROR(IF(Z50="",0,Z50),"0")+IFERROR(IF(Z51="",0,Z51),"0")+IFERROR(IF(Z52="",0,Z52),"0")</f>
        <v>0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0</v>
      </c>
      <c r="Y54" s="789">
        <f>IFERROR(SUM(Y47:Y52),"0")</f>
        <v>0</v>
      </c>
      <c r="Z54" s="37"/>
      <c r="AA54" s="790"/>
      <c r="AB54" s="790"/>
      <c r="AC54" s="790"/>
    </row>
    <row r="55" spans="1:68" ht="14.25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customHeight="1" x14ac:dyDescent="0.25">
      <c r="A60" s="841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0</v>
      </c>
      <c r="Y63" s="78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3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6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0</v>
      </c>
      <c r="Y71" s="789">
        <f>IFERROR(Y62/H62,"0")+IFERROR(Y63/H63,"0")+IFERROR(Y64/H64,"0")+IFERROR(Y65/H65,"0")+IFERROR(Y66/H66,"0")+IFERROR(Y67/H67,"0")+IFERROR(Y68/H68,"0")+IFERROR(Y69/H69,"0")+IFERROR(Y70/H70,"0")</f>
        <v>0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0</v>
      </c>
      <c r="Y72" s="789">
        <f>IFERROR(SUM(Y62:Y70),"0")</f>
        <v>0</v>
      </c>
      <c r="Z72" s="37"/>
      <c r="AA72" s="790"/>
      <c r="AB72" s="790"/>
      <c r="AC72" s="790"/>
    </row>
    <row r="73" spans="1:68" ht="14.25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0</v>
      </c>
      <c r="Y74" s="78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0</v>
      </c>
      <c r="Y78" s="789">
        <f>IFERROR(Y74/H74,"0")+IFERROR(Y75/H75,"0")+IFERROR(Y76/H76,"0")+IFERROR(Y77/H77,"0")</f>
        <v>0</v>
      </c>
      <c r="Z78" s="789">
        <f>IFERROR(IF(Z74="",0,Z74),"0")+IFERROR(IF(Z75="",0,Z75),"0")+IFERROR(IF(Z76="",0,Z76),"0")+IFERROR(IF(Z77="",0,Z77),"0")</f>
        <v>0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0</v>
      </c>
      <c r="Y79" s="789">
        <f>IFERROR(SUM(Y74:Y77),"0")</f>
        <v>0</v>
      </c>
      <c r="Z79" s="37"/>
      <c r="AA79" s="790"/>
      <c r="AB79" s="790"/>
      <c r="AC79" s="790"/>
    </row>
    <row r="80" spans="1:68" ht="14.25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customHeight="1" x14ac:dyDescent="0.25">
      <c r="A104" s="841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0</v>
      </c>
      <c r="Y109" s="789">
        <f>IFERROR(Y106/H106,"0")+IFERROR(Y107/H107,"0")+IFERROR(Y108/H108,"0")</f>
        <v>0</v>
      </c>
      <c r="Z109" s="789">
        <f>IFERROR(IF(Z106="",0,Z106),"0")+IFERROR(IF(Z107="",0,Z107),"0")+IFERROR(IF(Z108="",0,Z108),"0")</f>
        <v>0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0</v>
      </c>
      <c r="Y110" s="789">
        <f>IFERROR(SUM(Y106:Y108),"0")</f>
        <v>0</v>
      </c>
      <c r="Z110" s="37"/>
      <c r="AA110" s="790"/>
      <c r="AB110" s="790"/>
      <c r="AC110" s="790"/>
    </row>
    <row r="111" spans="1:68" ht="14.25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3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9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40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0</v>
      </c>
      <c r="Y118" s="789">
        <f>IFERROR(Y112/H112,"0")+IFERROR(Y113/H113,"0")+IFERROR(Y114/H114,"0")+IFERROR(Y115/H115,"0")+IFERROR(Y116/H116,"0")+IFERROR(Y117/H117,"0")</f>
        <v>0</v>
      </c>
      <c r="Z118" s="789">
        <f>IFERROR(IF(Z112="",0,Z112),"0")+IFERROR(IF(Z113="",0,Z113),"0")+IFERROR(IF(Z114="",0,Z114),"0")+IFERROR(IF(Z115="",0,Z115),"0")+IFERROR(IF(Z116="",0,Z116),"0")+IFERROR(IF(Z117="",0,Z117),"0")</f>
        <v>0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0</v>
      </c>
      <c r="Y119" s="789">
        <f>IFERROR(SUM(Y112:Y117),"0")</f>
        <v>0</v>
      </c>
      <c r="Z119" s="37"/>
      <c r="AA119" s="790"/>
      <c r="AB119" s="790"/>
      <c r="AC119" s="790"/>
    </row>
    <row r="120" spans="1:68" ht="16.5" customHeight="1" x14ac:dyDescent="0.25">
      <c r="A120" s="841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9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0</v>
      </c>
      <c r="Y127" s="789">
        <f>IFERROR(Y122/H122,"0")+IFERROR(Y123/H123,"0")+IFERROR(Y124/H124,"0")+IFERROR(Y125/H125,"0")+IFERROR(Y126/H126,"0")</f>
        <v>0</v>
      </c>
      <c r="Z127" s="789">
        <f>IFERROR(IF(Z122="",0,Z122),"0")+IFERROR(IF(Z123="",0,Z123),"0")+IFERROR(IF(Z124="",0,Z124),"0")+IFERROR(IF(Z125="",0,Z125),"0")+IFERROR(IF(Z126="",0,Z126),"0")</f>
        <v>0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0</v>
      </c>
      <c r="Y128" s="789">
        <f>IFERROR(SUM(Y122:Y126),"0")</f>
        <v>0</v>
      </c>
      <c r="Z128" s="37"/>
      <c r="AA128" s="790"/>
      <c r="AB128" s="790"/>
      <c r="AC128" s="790"/>
    </row>
    <row r="129" spans="1:68" ht="14.25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1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8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0</v>
      </c>
      <c r="Y141" s="78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0</v>
      </c>
      <c r="Y144" s="789">
        <f>IFERROR(Y137/H137,"0")+IFERROR(Y138/H138,"0")+IFERROR(Y139/H139,"0")+IFERROR(Y140/H140,"0")+IFERROR(Y141/H141,"0")+IFERROR(Y142/H142,"0")+IFERROR(Y143/H143,"0")</f>
        <v>0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0</v>
      </c>
      <c r="Y145" s="789">
        <f>IFERROR(SUM(Y137:Y143),"0")</f>
        <v>0</v>
      </c>
      <c r="Z145" s="37"/>
      <c r="AA145" s="790"/>
      <c r="AB145" s="790"/>
      <c r="AC145" s="790"/>
    </row>
    <row r="146" spans="1:68" ht="14.25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customHeight="1" x14ac:dyDescent="0.25">
      <c r="A151" s="841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1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customHeight="1" x14ac:dyDescent="0.25">
      <c r="A168" s="841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customHeight="1" x14ac:dyDescent="0.2">
      <c r="A186" s="898" t="s">
        <v>323</v>
      </c>
      <c r="B186" s="899"/>
      <c r="C186" s="899"/>
      <c r="D186" s="899"/>
      <c r="E186" s="899"/>
      <c r="F186" s="899"/>
      <c r="G186" s="899"/>
      <c r="H186" s="899"/>
      <c r="I186" s="899"/>
      <c r="J186" s="899"/>
      <c r="K186" s="899"/>
      <c r="L186" s="899"/>
      <c r="M186" s="899"/>
      <c r="N186" s="899"/>
      <c r="O186" s="899"/>
      <c r="P186" s="899"/>
      <c r="Q186" s="899"/>
      <c r="R186" s="899"/>
      <c r="S186" s="899"/>
      <c r="T186" s="899"/>
      <c r="U186" s="899"/>
      <c r="V186" s="899"/>
      <c r="W186" s="899"/>
      <c r="X186" s="899"/>
      <c r="Y186" s="899"/>
      <c r="Z186" s="899"/>
      <c r="AA186" s="48"/>
      <c r="AB186" s="48"/>
      <c r="AC186" s="48"/>
    </row>
    <row r="187" spans="1:68" ht="16.5" customHeight="1" x14ac:dyDescent="0.25">
      <c r="A187" s="841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0</v>
      </c>
      <c r="Y198" s="78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0</v>
      </c>
      <c r="Y201" s="789">
        <f>IFERROR(Y193/H193,"0")+IFERROR(Y194/H194,"0")+IFERROR(Y195/H195,"0")+IFERROR(Y196/H196,"0")+IFERROR(Y197/H197,"0")+IFERROR(Y198/H198,"0")+IFERROR(Y199/H199,"0")+IFERROR(Y200/H200,"0")</f>
        <v>0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0</v>
      </c>
      <c r="Y202" s="789">
        <f>IFERROR(SUM(Y193:Y200),"0")</f>
        <v>0</v>
      </c>
      <c r="Z202" s="37"/>
      <c r="AA202" s="790"/>
      <c r="AB202" s="790"/>
      <c r="AC202" s="790"/>
    </row>
    <row r="203" spans="1:68" ht="16.5" customHeight="1" x14ac:dyDescent="0.25">
      <c r="A203" s="841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0</v>
      </c>
      <c r="Y223" s="789">
        <f>IFERROR(Y215/H215,"0")+IFERROR(Y216/H216,"0")+IFERROR(Y217/H217,"0")+IFERROR(Y218/H218,"0")+IFERROR(Y219/H219,"0")+IFERROR(Y220/H220,"0")+IFERROR(Y221/H221,"0")+IFERROR(Y222/H222,"0")</f>
        <v>0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0</v>
      </c>
      <c r="Y224" s="789">
        <f>IFERROR(SUM(Y215:Y222),"0")</f>
        <v>0</v>
      </c>
      <c r="Z224" s="37"/>
      <c r="AA224" s="790"/>
      <c r="AB224" s="790"/>
      <c r="AC224" s="790"/>
    </row>
    <row r="225" spans="1:68" ht="14.25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0</v>
      </c>
      <c r="Y230" s="78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0</v>
      </c>
      <c r="Y232" s="78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0</v>
      </c>
      <c r="Y233" s="78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0</v>
      </c>
      <c r="Y235" s="78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0</v>
      </c>
      <c r="Y236" s="78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0</v>
      </c>
      <c r="Y238" s="789">
        <f>IFERROR(SUM(Y226:Y236),"0")</f>
        <v>0</v>
      </c>
      <c r="Z238" s="37"/>
      <c r="AA238" s="790"/>
      <c r="AB238" s="790"/>
      <c r="AC238" s="790"/>
    </row>
    <row r="239" spans="1:68" ht="14.25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76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0</v>
      </c>
      <c r="Y247" s="789">
        <f>IFERROR(SUM(Y240:Y245),"0")</f>
        <v>0</v>
      </c>
      <c r="Z247" s="37"/>
      <c r="AA247" s="790"/>
      <c r="AB247" s="790"/>
      <c r="AC247" s="790"/>
    </row>
    <row r="248" spans="1:68" ht="16.5" customHeight="1" x14ac:dyDescent="0.25">
      <c r="A248" s="841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customHeight="1" x14ac:dyDescent="0.25">
      <c r="A260" s="841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customHeight="1" x14ac:dyDescent="0.25">
      <c r="A277" s="841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4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7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customHeight="1" x14ac:dyDescent="0.25">
      <c r="A291" s="841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customHeight="1" x14ac:dyDescent="0.25">
      <c r="A296" s="841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customHeight="1" x14ac:dyDescent="0.25">
      <c r="A303" s="841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0</v>
      </c>
      <c r="Y308" s="78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0</v>
      </c>
      <c r="Y312" s="789">
        <f>IFERROR(SUM(Y305:Y310),"0")</f>
        <v>0</v>
      </c>
      <c r="Z312" s="37"/>
      <c r="AA312" s="790"/>
      <c r="AB312" s="790"/>
      <c r="AC312" s="790"/>
    </row>
    <row r="313" spans="1:68" ht="16.5" customHeight="1" x14ac:dyDescent="0.25">
      <c r="A313" s="841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customHeight="1" x14ac:dyDescent="0.25">
      <c r="A326" s="841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1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customHeight="1" x14ac:dyDescent="0.25">
      <c r="A340" s="841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8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6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customHeight="1" x14ac:dyDescent="0.25">
      <c r="A354" s="841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0</v>
      </c>
      <c r="Y384" s="78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0</v>
      </c>
      <c r="Y387" s="789">
        <f>IFERROR(Y383/H383,"0")+IFERROR(Y384/H384,"0")+IFERROR(Y385/H385,"0")+IFERROR(Y386/H386,"0")</f>
        <v>0</v>
      </c>
      <c r="Z387" s="789">
        <f>IFERROR(IF(Z383="",0,Z383),"0")+IFERROR(IF(Z384="",0,Z384),"0")+IFERROR(IF(Z385="",0,Z385),"0")+IFERROR(IF(Z386="",0,Z386),"0")</f>
        <v>0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0</v>
      </c>
      <c r="Y388" s="789">
        <f>IFERROR(SUM(Y383:Y386),"0")</f>
        <v>0</v>
      </c>
      <c r="Z388" s="37"/>
      <c r="AA388" s="790"/>
      <c r="AB388" s="790"/>
      <c r="AC388" s="790"/>
    </row>
    <row r="389" spans="1:68" ht="14.25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57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customHeight="1" x14ac:dyDescent="0.25">
      <c r="A402" s="841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2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customHeight="1" x14ac:dyDescent="0.2">
      <c r="A413" s="898" t="s">
        <v>658</v>
      </c>
      <c r="B413" s="899"/>
      <c r="C413" s="899"/>
      <c r="D413" s="899"/>
      <c r="E413" s="899"/>
      <c r="F413" s="899"/>
      <c r="G413" s="899"/>
      <c r="H413" s="899"/>
      <c r="I413" s="899"/>
      <c r="J413" s="899"/>
      <c r="K413" s="899"/>
      <c r="L413" s="899"/>
      <c r="M413" s="899"/>
      <c r="N413" s="899"/>
      <c r="O413" s="899"/>
      <c r="P413" s="899"/>
      <c r="Q413" s="899"/>
      <c r="R413" s="899"/>
      <c r="S413" s="899"/>
      <c r="T413" s="899"/>
      <c r="U413" s="899"/>
      <c r="V413" s="899"/>
      <c r="W413" s="899"/>
      <c r="X413" s="899"/>
      <c r="Y413" s="899"/>
      <c r="Z413" s="899"/>
      <c r="AA413" s="48"/>
      <c r="AB413" s="48"/>
      <c r="AC413" s="48"/>
    </row>
    <row r="414" spans="1:68" ht="16.5" customHeight="1" x14ac:dyDescent="0.25">
      <c r="A414" s="841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5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3300</v>
      </c>
      <c r="Y417" s="788">
        <f t="shared" si="87"/>
        <v>3300</v>
      </c>
      <c r="Z417" s="36">
        <f>IFERROR(IF(Y417=0,"",ROUNDUP(Y417/H417,0)*0.02175),"")</f>
        <v>4.7849999999999993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3405.6</v>
      </c>
      <c r="BN417" s="64">
        <f t="shared" si="89"/>
        <v>3405.6</v>
      </c>
      <c r="BO417" s="64">
        <f t="shared" si="90"/>
        <v>4.583333333333333</v>
      </c>
      <c r="BP417" s="64">
        <f t="shared" si="91"/>
        <v>4.583333333333333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2500</v>
      </c>
      <c r="Y419" s="788">
        <f t="shared" si="87"/>
        <v>2505</v>
      </c>
      <c r="Z419" s="36">
        <f>IFERROR(IF(Y419=0,"",ROUNDUP(Y419/H419,0)*0.02175),"")</f>
        <v>3.6322499999999995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2580</v>
      </c>
      <c r="BN419" s="64">
        <f t="shared" si="89"/>
        <v>2585.1600000000003</v>
      </c>
      <c r="BO419" s="64">
        <f t="shared" si="90"/>
        <v>3.4722222222222219</v>
      </c>
      <c r="BP419" s="64">
        <f t="shared" si="91"/>
        <v>3.4791666666666665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9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386.66666666666663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387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8.4172499999999992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5800</v>
      </c>
      <c r="Y428" s="789">
        <f>IFERROR(SUM(Y416:Y426),"0")</f>
        <v>5805</v>
      </c>
      <c r="Z428" s="37"/>
      <c r="AA428" s="790"/>
      <c r="AB428" s="790"/>
      <c r="AC428" s="790"/>
    </row>
    <row r="429" spans="1:68" ht="14.25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0</v>
      </c>
      <c r="Y430" s="78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0</v>
      </c>
      <c r="Y432" s="789">
        <f>IFERROR(Y430/H430,"0")+IFERROR(Y431/H431,"0")</f>
        <v>0</v>
      </c>
      <c r="Z432" s="789">
        <f>IFERROR(IF(Z430="",0,Z430),"0")+IFERROR(IF(Z431="",0,Z431),"0")</f>
        <v>0</v>
      </c>
      <c r="AA432" s="790"/>
      <c r="AB432" s="790"/>
      <c r="AC432" s="790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0</v>
      </c>
      <c r="Y433" s="789">
        <f>IFERROR(SUM(Y430:Y431),"0")</f>
        <v>0</v>
      </c>
      <c r="Z433" s="37"/>
      <c r="AA433" s="790"/>
      <c r="AB433" s="790"/>
      <c r="AC433" s="790"/>
    </row>
    <row r="434" spans="1:68" ht="14.25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01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3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7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customHeight="1" x14ac:dyDescent="0.25">
      <c r="A443" s="841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5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0</v>
      </c>
      <c r="Y461" s="78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8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5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0</v>
      </c>
      <c r="Y466" s="789">
        <f>IFERROR(Y461/H461,"0")+IFERROR(Y462/H462,"0")+IFERROR(Y463/H463,"0")+IFERROR(Y464/H464,"0")+IFERROR(Y465/H465,"0")</f>
        <v>0</v>
      </c>
      <c r="Z466" s="789">
        <f>IFERROR(IF(Z461="",0,Z461),"0")+IFERROR(IF(Z462="",0,Z462),"0")+IFERROR(IF(Z463="",0,Z463),"0")+IFERROR(IF(Z464="",0,Z464),"0")+IFERROR(IF(Z465="",0,Z465),"0")</f>
        <v>0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0</v>
      </c>
      <c r="Y467" s="789">
        <f>IFERROR(SUM(Y461:Y465),"0")</f>
        <v>0</v>
      </c>
      <c r="Z467" s="37"/>
      <c r="AA467" s="790"/>
      <c r="AB467" s="790"/>
      <c r="AC467" s="790"/>
    </row>
    <row r="468" spans="1:68" ht="14.25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customHeight="1" x14ac:dyDescent="0.2">
      <c r="A472" s="898" t="s">
        <v>747</v>
      </c>
      <c r="B472" s="899"/>
      <c r="C472" s="899"/>
      <c r="D472" s="899"/>
      <c r="E472" s="899"/>
      <c r="F472" s="899"/>
      <c r="G472" s="899"/>
      <c r="H472" s="899"/>
      <c r="I472" s="899"/>
      <c r="J472" s="899"/>
      <c r="K472" s="899"/>
      <c r="L472" s="899"/>
      <c r="M472" s="899"/>
      <c r="N472" s="899"/>
      <c r="O472" s="899"/>
      <c r="P472" s="899"/>
      <c r="Q472" s="899"/>
      <c r="R472" s="899"/>
      <c r="S472" s="899"/>
      <c r="T472" s="899"/>
      <c r="U472" s="899"/>
      <c r="V472" s="899"/>
      <c r="W472" s="899"/>
      <c r="X472" s="899"/>
      <c r="Y472" s="899"/>
      <c r="Z472" s="899"/>
      <c r="AA472" s="48"/>
      <c r="AB472" s="48"/>
      <c r="AC472" s="48"/>
    </row>
    <row r="473" spans="1:68" ht="16.5" customHeight="1" x14ac:dyDescent="0.25">
      <c r="A473" s="841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1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42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20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3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0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7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0</v>
      </c>
      <c r="Y501" s="789">
        <f>IFERROR(SUM(Y479:Y499),"0")</f>
        <v>0</v>
      </c>
      <c r="Z501" s="37"/>
      <c r="AA501" s="790"/>
      <c r="AB501" s="790"/>
      <c r="AC501" s="790"/>
    </row>
    <row r="502" spans="1:68" ht="14.25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customHeight="1" x14ac:dyDescent="0.25">
      <c r="A512" s="841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11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customHeight="1" x14ac:dyDescent="0.25">
      <c r="A529" s="841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0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7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customHeight="1" x14ac:dyDescent="0.25">
      <c r="A539" s="841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customHeight="1" x14ac:dyDescent="0.2">
      <c r="A544" s="898" t="s">
        <v>853</v>
      </c>
      <c r="B544" s="899"/>
      <c r="C544" s="899"/>
      <c r="D544" s="899"/>
      <c r="E544" s="899"/>
      <c r="F544" s="899"/>
      <c r="G544" s="899"/>
      <c r="H544" s="899"/>
      <c r="I544" s="899"/>
      <c r="J544" s="899"/>
      <c r="K544" s="899"/>
      <c r="L544" s="899"/>
      <c r="M544" s="899"/>
      <c r="N544" s="899"/>
      <c r="O544" s="899"/>
      <c r="P544" s="899"/>
      <c r="Q544" s="899"/>
      <c r="R544" s="899"/>
      <c r="S544" s="899"/>
      <c r="T544" s="899"/>
      <c r="U544" s="899"/>
      <c r="V544" s="899"/>
      <c r="W544" s="899"/>
      <c r="X544" s="899"/>
      <c r="Y544" s="899"/>
      <c r="Z544" s="899"/>
      <c r="AA544" s="48"/>
      <c r="AB544" s="48"/>
      <c r="AC544" s="48"/>
    </row>
    <row r="545" spans="1:68" ht="16.5" customHeight="1" x14ac:dyDescent="0.25">
      <c r="A545" s="841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0</v>
      </c>
      <c r="Y550" s="788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16.5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0</v>
      </c>
      <c r="Y552" s="788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916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5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32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56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0</v>
      </c>
      <c r="Y563" s="789">
        <f>IFERROR(SUM(Y547:Y561),"0")</f>
        <v>0</v>
      </c>
      <c r="Z563" s="37"/>
      <c r="AA563" s="790"/>
      <c r="AB563" s="790"/>
      <c r="AC563" s="790"/>
    </row>
    <row r="564" spans="1:68" ht="14.25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0</v>
      </c>
      <c r="Y565" s="788">
        <f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16.5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47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20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8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0</v>
      </c>
      <c r="Y570" s="789">
        <f>IFERROR(Y565/H565,"0")+IFERROR(Y566/H566,"0")+IFERROR(Y567/H567,"0")+IFERROR(Y568/H568,"0")+IFERROR(Y569/H569,"0")</f>
        <v>0</v>
      </c>
      <c r="Z570" s="789">
        <f>IFERROR(IF(Z565="",0,Z565),"0")+IFERROR(IF(Z566="",0,Z566),"0")+IFERROR(IF(Z567="",0,Z567),"0")+IFERROR(IF(Z568="",0,Z568),"0")+IFERROR(IF(Z569="",0,Z569),"0")</f>
        <v>0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0</v>
      </c>
      <c r="Y571" s="789">
        <f>IFERROR(SUM(Y565:Y569),"0")</f>
        <v>0</v>
      </c>
      <c r="Z571" s="37"/>
      <c r="AA571" s="790"/>
      <c r="AB571" s="790"/>
      <c r="AC571" s="790"/>
    </row>
    <row r="572" spans="1:68" ht="14.25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89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0</v>
      </c>
      <c r="Y574" s="78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8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0</v>
      </c>
      <c r="Y576" s="788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1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92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23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91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0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0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0</v>
      </c>
      <c r="Y587" s="789">
        <f>IFERROR(SUM(Y573:Y585),"0")</f>
        <v>0</v>
      </c>
      <c r="Z587" s="37"/>
      <c r="AA587" s="790"/>
      <c r="AB587" s="790"/>
      <c r="AC587" s="790"/>
    </row>
    <row r="588" spans="1:68" ht="14.25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2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5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customHeight="1" x14ac:dyDescent="0.2">
      <c r="A599" s="898" t="s">
        <v>948</v>
      </c>
      <c r="B599" s="899"/>
      <c r="C599" s="899"/>
      <c r="D599" s="899"/>
      <c r="E599" s="899"/>
      <c r="F599" s="899"/>
      <c r="G599" s="899"/>
      <c r="H599" s="899"/>
      <c r="I599" s="899"/>
      <c r="J599" s="899"/>
      <c r="K599" s="899"/>
      <c r="L599" s="899"/>
      <c r="M599" s="899"/>
      <c r="N599" s="899"/>
      <c r="O599" s="899"/>
      <c r="P599" s="899"/>
      <c r="Q599" s="899"/>
      <c r="R599" s="899"/>
      <c r="S599" s="899"/>
      <c r="T599" s="899"/>
      <c r="U599" s="899"/>
      <c r="V599" s="899"/>
      <c r="W599" s="899"/>
      <c r="X599" s="899"/>
      <c r="Y599" s="899"/>
      <c r="Z599" s="899"/>
      <c r="AA599" s="48"/>
      <c r="AB599" s="48"/>
      <c r="AC599" s="48"/>
    </row>
    <row r="600" spans="1:68" ht="16.5" customHeight="1" x14ac:dyDescent="0.25">
      <c r="A600" s="841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4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customHeight="1" x14ac:dyDescent="0.2">
      <c r="A605" s="898" t="s">
        <v>953</v>
      </c>
      <c r="B605" s="899"/>
      <c r="C605" s="899"/>
      <c r="D605" s="899"/>
      <c r="E605" s="899"/>
      <c r="F605" s="899"/>
      <c r="G605" s="899"/>
      <c r="H605" s="899"/>
      <c r="I605" s="899"/>
      <c r="J605" s="899"/>
      <c r="K605" s="899"/>
      <c r="L605" s="899"/>
      <c r="M605" s="899"/>
      <c r="N605" s="899"/>
      <c r="O605" s="899"/>
      <c r="P605" s="899"/>
      <c r="Q605" s="899"/>
      <c r="R605" s="899"/>
      <c r="S605" s="899"/>
      <c r="T605" s="899"/>
      <c r="U605" s="899"/>
      <c r="V605" s="899"/>
      <c r="W605" s="899"/>
      <c r="X605" s="899"/>
      <c r="Y605" s="899"/>
      <c r="Z605" s="899"/>
      <c r="AA605" s="48"/>
      <c r="AB605" s="48"/>
      <c r="AC605" s="48"/>
    </row>
    <row r="606" spans="1:68" ht="16.5" customHeight="1" x14ac:dyDescent="0.25">
      <c r="A606" s="841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4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019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30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6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7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1010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4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1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90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45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19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16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1008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4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7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87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49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45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43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94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51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89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75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9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20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customHeight="1" x14ac:dyDescent="0.25">
      <c r="A652" s="841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7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202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994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4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29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30"/>
      <c r="P670" s="834" t="s">
        <v>1074</v>
      </c>
      <c r="Q670" s="835"/>
      <c r="R670" s="835"/>
      <c r="S670" s="835"/>
      <c r="T670" s="835"/>
      <c r="U670" s="835"/>
      <c r="V670" s="836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5800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5805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30"/>
      <c r="P671" s="834" t="s">
        <v>1075</v>
      </c>
      <c r="Q671" s="835"/>
      <c r="R671" s="835"/>
      <c r="S671" s="835"/>
      <c r="T671" s="835"/>
      <c r="U671" s="835"/>
      <c r="V671" s="836"/>
      <c r="W671" s="37" t="s">
        <v>69</v>
      </c>
      <c r="X671" s="789">
        <f>IFERROR(SUM(BM22:BM667),"0")</f>
        <v>5985.6</v>
      </c>
      <c r="Y671" s="789">
        <f>IFERROR(SUM(BN22:BN667),"0")</f>
        <v>5990.76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30"/>
      <c r="P672" s="834" t="s">
        <v>1076</v>
      </c>
      <c r="Q672" s="835"/>
      <c r="R672" s="835"/>
      <c r="S672" s="835"/>
      <c r="T672" s="835"/>
      <c r="U672" s="835"/>
      <c r="V672" s="836"/>
      <c r="W672" s="37" t="s">
        <v>1077</v>
      </c>
      <c r="X672" s="38">
        <f>ROUNDUP(SUM(BO22:BO667),0)</f>
        <v>9</v>
      </c>
      <c r="Y672" s="38">
        <f>ROUNDUP(SUM(BP22:BP667),0)</f>
        <v>9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30"/>
      <c r="P673" s="834" t="s">
        <v>1078</v>
      </c>
      <c r="Q673" s="835"/>
      <c r="R673" s="835"/>
      <c r="S673" s="835"/>
      <c r="T673" s="835"/>
      <c r="U673" s="835"/>
      <c r="V673" s="836"/>
      <c r="W673" s="37" t="s">
        <v>69</v>
      </c>
      <c r="X673" s="789">
        <f>GrossWeightTotal+PalletQtyTotal*25</f>
        <v>6210.6</v>
      </c>
      <c r="Y673" s="789">
        <f>GrossWeightTotalR+PalletQtyTotalR*25</f>
        <v>6215.76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30"/>
      <c r="P674" s="834" t="s">
        <v>1079</v>
      </c>
      <c r="Q674" s="835"/>
      <c r="R674" s="835"/>
      <c r="S674" s="835"/>
      <c r="T674" s="835"/>
      <c r="U674" s="835"/>
      <c r="V674" s="836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386.66666666666663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387</v>
      </c>
      <c r="Z674" s="37"/>
      <c r="AA674" s="790"/>
      <c r="AB674" s="790"/>
      <c r="AC674" s="790"/>
    </row>
    <row r="675" spans="1:32" ht="14.25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30"/>
      <c r="P675" s="834" t="s">
        <v>1080</v>
      </c>
      <c r="Q675" s="835"/>
      <c r="R675" s="835"/>
      <c r="S675" s="835"/>
      <c r="T675" s="835"/>
      <c r="U675" s="835"/>
      <c r="V675" s="836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8.4172499999999992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39" t="s">
        <v>111</v>
      </c>
      <c r="D677" s="883"/>
      <c r="E677" s="883"/>
      <c r="F677" s="883"/>
      <c r="G677" s="883"/>
      <c r="H677" s="884"/>
      <c r="I677" s="839" t="s">
        <v>323</v>
      </c>
      <c r="J677" s="883"/>
      <c r="K677" s="883"/>
      <c r="L677" s="883"/>
      <c r="M677" s="883"/>
      <c r="N677" s="883"/>
      <c r="O677" s="883"/>
      <c r="P677" s="883"/>
      <c r="Q677" s="883"/>
      <c r="R677" s="883"/>
      <c r="S677" s="883"/>
      <c r="T677" s="883"/>
      <c r="U677" s="883"/>
      <c r="V677" s="884"/>
      <c r="W677" s="839" t="s">
        <v>658</v>
      </c>
      <c r="X677" s="884"/>
      <c r="Y677" s="839" t="s">
        <v>747</v>
      </c>
      <c r="Z677" s="883"/>
      <c r="AA677" s="883"/>
      <c r="AB677" s="884"/>
      <c r="AC677" s="784" t="s">
        <v>853</v>
      </c>
      <c r="AD677" s="784" t="s">
        <v>948</v>
      </c>
      <c r="AE677" s="839" t="s">
        <v>953</v>
      </c>
      <c r="AF677" s="884"/>
    </row>
    <row r="678" spans="1:32" ht="14.25" customHeight="1" thickTop="1" x14ac:dyDescent="0.2">
      <c r="A678" s="1077" t="s">
        <v>1083</v>
      </c>
      <c r="B678" s="839" t="s">
        <v>63</v>
      </c>
      <c r="C678" s="839" t="s">
        <v>112</v>
      </c>
      <c r="D678" s="839" t="s">
        <v>139</v>
      </c>
      <c r="E678" s="839" t="s">
        <v>218</v>
      </c>
      <c r="F678" s="839" t="s">
        <v>240</v>
      </c>
      <c r="G678" s="839" t="s">
        <v>284</v>
      </c>
      <c r="H678" s="839" t="s">
        <v>111</v>
      </c>
      <c r="I678" s="839" t="s">
        <v>324</v>
      </c>
      <c r="J678" s="839" t="s">
        <v>348</v>
      </c>
      <c r="K678" s="839" t="s">
        <v>426</v>
      </c>
      <c r="L678" s="839" t="s">
        <v>445</v>
      </c>
      <c r="M678" s="839" t="s">
        <v>469</v>
      </c>
      <c r="N678" s="785"/>
      <c r="O678" s="839" t="s">
        <v>498</v>
      </c>
      <c r="P678" s="839" t="s">
        <v>501</v>
      </c>
      <c r="Q678" s="839" t="s">
        <v>510</v>
      </c>
      <c r="R678" s="839" t="s">
        <v>526</v>
      </c>
      <c r="S678" s="839" t="s">
        <v>536</v>
      </c>
      <c r="T678" s="839" t="s">
        <v>549</v>
      </c>
      <c r="U678" s="839" t="s">
        <v>560</v>
      </c>
      <c r="V678" s="839" t="s">
        <v>645</v>
      </c>
      <c r="W678" s="839" t="s">
        <v>659</v>
      </c>
      <c r="X678" s="839" t="s">
        <v>703</v>
      </c>
      <c r="Y678" s="839" t="s">
        <v>748</v>
      </c>
      <c r="Z678" s="839" t="s">
        <v>811</v>
      </c>
      <c r="AA678" s="839" t="s">
        <v>833</v>
      </c>
      <c r="AB678" s="839" t="s">
        <v>849</v>
      </c>
      <c r="AC678" s="839" t="s">
        <v>853</v>
      </c>
      <c r="AD678" s="839" t="s">
        <v>948</v>
      </c>
      <c r="AE678" s="839" t="s">
        <v>953</v>
      </c>
      <c r="AF678" s="839" t="s">
        <v>1053</v>
      </c>
    </row>
    <row r="679" spans="1:32" ht="13.5" customHeight="1" thickBot="1" x14ac:dyDescent="0.25">
      <c r="A679" s="1078"/>
      <c r="B679" s="840"/>
      <c r="C679" s="840"/>
      <c r="D679" s="840"/>
      <c r="E679" s="840"/>
      <c r="F679" s="840"/>
      <c r="G679" s="840"/>
      <c r="H679" s="840"/>
      <c r="I679" s="840"/>
      <c r="J679" s="840"/>
      <c r="K679" s="840"/>
      <c r="L679" s="840"/>
      <c r="M679" s="840"/>
      <c r="N679" s="785"/>
      <c r="O679" s="840"/>
      <c r="P679" s="840"/>
      <c r="Q679" s="840"/>
      <c r="R679" s="840"/>
      <c r="S679" s="840"/>
      <c r="T679" s="840"/>
      <c r="U679" s="840"/>
      <c r="V679" s="840"/>
      <c r="W679" s="840"/>
      <c r="X679" s="840"/>
      <c r="Y679" s="840"/>
      <c r="Z679" s="840"/>
      <c r="AA679" s="840"/>
      <c r="AB679" s="840"/>
      <c r="AC679" s="840"/>
      <c r="AD679" s="840"/>
      <c r="AE679" s="840"/>
      <c r="AF679" s="840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0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80" s="46">
        <f>IFERROR(Y106*1,"0")+IFERROR(Y107*1,"0")+IFERROR(Y108*1,"0")+IFERROR(Y112*1,"0")+IFERROR(Y113*1,"0")+IFERROR(Y114*1,"0")+IFERROR(Y115*1,"0")+IFERROR(Y116*1,"0")+IFERROR(Y117*1,"0")</f>
        <v>0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0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0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5805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0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625:T625"/>
    <mergeCell ref="N17:N18"/>
    <mergeCell ref="A58:O59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P650:V650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41:T41"/>
    <mergeCell ref="A455:Z455"/>
    <mergeCell ref="A333:O334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515:O516"/>
    <mergeCell ref="P233:T233"/>
    <mergeCell ref="P106:T106"/>
    <mergeCell ref="P177:T177"/>
    <mergeCell ref="P33:T33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P48:T48"/>
    <mergeCell ref="D227:E227"/>
    <mergeCell ref="P582:T582"/>
    <mergeCell ref="D84:E84"/>
    <mergeCell ref="D194:E194"/>
    <mergeCell ref="Z17:Z18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256:T256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D298:E298"/>
    <mergeCell ref="D234:E234"/>
    <mergeCell ref="D596:E596"/>
    <mergeCell ref="A158:Z158"/>
    <mergeCell ref="P91:T91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A13:M13"/>
    <mergeCell ref="P79:V79"/>
    <mergeCell ref="A653:Z653"/>
    <mergeCell ref="P437:V437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26:T26"/>
    <mergeCell ref="P153:T153"/>
    <mergeCell ref="P591:T591"/>
    <mergeCell ref="D463:E463"/>
    <mergeCell ref="A441:O442"/>
    <mergeCell ref="A261:Z261"/>
    <mergeCell ref="D555:E555"/>
    <mergeCell ref="P609:T609"/>
    <mergeCell ref="P338:V338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D451:E451"/>
    <mergeCell ref="A331:Z331"/>
    <mergeCell ref="P610:T610"/>
    <mergeCell ref="D255:E255"/>
    <mergeCell ref="A303:Z303"/>
    <mergeCell ref="A601:Z601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D629:E629"/>
    <mergeCell ref="I17:I18"/>
    <mergeCell ref="D141:E141"/>
    <mergeCell ref="D306:E306"/>
    <mergeCell ref="P189:T189"/>
    <mergeCell ref="P456:T456"/>
    <mergeCell ref="D377:E377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P482:T482"/>
    <mergeCell ref="A96:O97"/>
    <mergeCell ref="P162:V162"/>
    <mergeCell ref="A603:O604"/>
    <mergeCell ref="D590:E590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663:E663"/>
    <mergeCell ref="P236:T23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658:Z658"/>
    <mergeCell ref="A458:O459"/>
    <mergeCell ref="P99:T99"/>
    <mergeCell ref="D66:E66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637:T637"/>
    <mergeCell ref="P59:V59"/>
    <mergeCell ref="P286:T286"/>
    <mergeCell ref="P479:T479"/>
    <mergeCell ref="P584:T584"/>
    <mergeCell ref="A402:Z402"/>
    <mergeCell ref="D565:E565"/>
    <mergeCell ref="D229:E229"/>
    <mergeCell ref="D77:E77"/>
    <mergeCell ref="P131:T131"/>
    <mergeCell ref="D108:E108"/>
    <mergeCell ref="A670:O675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D357:E357"/>
    <mergeCell ref="A87:O88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A634:Z634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A645:Z645"/>
    <mergeCell ref="A523:O524"/>
    <mergeCell ref="D376:E376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2025-01-07T08:07:43Z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