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121" i="1" l="1"/>
  <c r="Y11" i="1"/>
  <c r="Y15" i="1"/>
  <c r="Y19" i="1"/>
  <c r="Y23" i="1"/>
  <c r="Y27" i="1"/>
  <c r="Y31" i="1"/>
  <c r="Y35" i="1"/>
  <c r="AJ39" i="1"/>
  <c r="AJ43" i="1"/>
  <c r="AJ47" i="1"/>
  <c r="AJ51" i="1"/>
  <c r="AJ55" i="1"/>
  <c r="AJ59" i="1"/>
  <c r="AJ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1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Y40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Y63" i="1" s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Y102" i="1" s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2" i="1"/>
  <c r="W123" i="1"/>
  <c r="W124" i="1"/>
  <c r="W125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7" i="1"/>
  <c r="Y39" i="1" l="1"/>
  <c r="Y59" i="1"/>
  <c r="Y55" i="1"/>
  <c r="Y51" i="1"/>
  <c r="Y47" i="1"/>
  <c r="Y43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35" i="1"/>
  <c r="AJ31" i="1"/>
  <c r="AJ27" i="1"/>
  <c r="AJ23" i="1"/>
  <c r="AJ19" i="1"/>
  <c r="AJ15" i="1"/>
  <c r="AJ1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7" i="1"/>
  <c r="AB6" i="1"/>
  <c r="AC6" i="1"/>
  <c r="AD6" i="1"/>
  <c r="AE6" i="1"/>
  <c r="AF6" i="1"/>
  <c r="AG6" i="1"/>
  <c r="AH6" i="1"/>
  <c r="AK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F6" i="1"/>
  <c r="E6" i="1"/>
  <c r="AJ6" i="1" l="1"/>
  <c r="K6" i="1"/>
  <c r="J6" i="1"/>
</calcChain>
</file>

<file path=xl/sharedStrings.xml><?xml version="1.0" encoding="utf-8"?>
<sst xmlns="http://schemas.openxmlformats.org/spreadsheetml/2006/main" count="286" uniqueCount="152">
  <si>
    <t>Период: 31.10.2024 - 07.11.2024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</si>
  <si>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</si>
  <si>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</si>
  <si>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</si>
  <si>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</si>
  <si>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</si>
  <si>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</si>
  <si>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</si>
  <si>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</si>
  <si>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</si>
  <si>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</si>
  <si>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</si>
  <si>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</si>
  <si>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</si>
  <si>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</si>
  <si>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</si>
  <si>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</si>
  <si>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</si>
  <si>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</si>
  <si>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</si>
  <si>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</si>
  <si>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</si>
  <si>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</si>
  <si>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</si>
  <si>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</si>
  <si>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</si>
  <si>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</si>
  <si>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</si>
  <si>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</si>
  <si>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</si>
  <si>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</si>
  <si>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</si>
  <si>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</si>
  <si>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</si>
  <si>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</si>
  <si>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</si>
  <si>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</si>
  <si>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</si>
  <si>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</si>
  <si>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</si>
  <si>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</si>
  <si>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</si>
  <si>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</si>
  <si>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</si>
  <si>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</si>
  <si>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</si>
  <si>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</si>
  <si>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</si>
  <si>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</si>
  <si>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</si>
  <si>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</si>
  <si>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</si>
  <si>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</si>
  <si>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</si>
  <si>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</si>
  <si>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</si>
  <si>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</si>
  <si>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</si>
  <si>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</si>
  <si>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</si>
  <si>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</si>
  <si>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</si>
  <si>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</si>
  <si>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</si>
  <si>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</si>
  <si>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</si>
  <si>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</si>
  <si>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</si>
  <si>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</si>
  <si>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</si>
  <si>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</si>
  <si>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</si>
  <si>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</si>
  <si>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</si>
  <si>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</si>
  <si>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</si>
  <si>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</si>
  <si>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</si>
  <si>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</si>
  <si>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</si>
  <si>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</si>
  <si>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</si>
  <si>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</si>
  <si>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</si>
  <si>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</si>
  <si>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</si>
  <si>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</si>
  <si>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</si>
  <si>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</si>
  <si>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</si>
  <si>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</si>
  <si>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</si>
  <si>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</si>
  <si>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</si>
  <si>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</si>
  <si>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</si>
  <si>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</si>
  <si>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</si>
  <si>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</si>
  <si>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</si>
  <si>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</si>
  <si>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</si>
  <si>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</si>
  <si>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</si>
  <si>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</si>
  <si>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</si>
  <si>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</si>
  <si>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</si>
  <si>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</si>
  <si>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</si>
  <si>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</si>
  <si>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</si>
  <si>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</si>
  <si>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</si>
  <si>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</si>
  <si>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</si>
  <si>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</si>
  <si>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</si>
  <si>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</si>
  <si>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</si>
  <si>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</si>
  <si>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</si>
  <si>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</si>
  <si>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</si>
  <si>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</si>
  <si>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</si>
  <si>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</si>
  <si>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</si>
  <si>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</si>
  <si>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</si>
  <si>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</si>
  <si>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</si>
  <si>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</si>
  <si>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</si>
  <si>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</si>
  <si>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</si>
  <si>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</si>
  <si>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</si>
  <si>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</si>
  <si>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</si>
  <si>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</si>
  <si>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</si>
  <si>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</si>
  <si>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</si>
  <si>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</si>
  <si>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07,11,</t>
  </si>
  <si>
    <t>11,11,</t>
  </si>
  <si>
    <t>12,11,</t>
  </si>
  <si>
    <t>13,11,</t>
  </si>
  <si>
    <t>18,10,</t>
  </si>
  <si>
    <t>25,10,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</si>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</sst>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30.10.2024 - 06.11.2024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08,11,</v>
          </cell>
          <cell r="T5" t="str">
            <v>11,11,</v>
          </cell>
          <cell r="V5" t="str">
            <v>11,11,</v>
          </cell>
          <cell r="X5" t="str">
            <v>12,11,</v>
          </cell>
          <cell r="AE5" t="str">
            <v>18,10,</v>
          </cell>
          <cell r="AF5" t="str">
            <v>25,10,</v>
          </cell>
          <cell r="AG5" t="str">
            <v>01,11,</v>
          </cell>
          <cell r="AH5" t="str">
            <v>06,11,</v>
          </cell>
        </row>
        <row r="6">
          <cell r="E6">
            <v>123479.287</v>
          </cell>
          <cell r="F6">
            <v>76275.635000000024</v>
          </cell>
          <cell r="J6">
            <v>129697.50699999998</v>
          </cell>
          <cell r="K6">
            <v>-6218.22</v>
          </cell>
          <cell r="L6">
            <v>30070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15278</v>
          </cell>
          <cell r="U6">
            <v>0</v>
          </cell>
          <cell r="V6">
            <v>19030</v>
          </cell>
          <cell r="W6">
            <v>21856.657400000004</v>
          </cell>
          <cell r="X6">
            <v>30770</v>
          </cell>
          <cell r="AA6">
            <v>0</v>
          </cell>
          <cell r="AB6">
            <v>0</v>
          </cell>
          <cell r="AC6">
            <v>0</v>
          </cell>
          <cell r="AD6">
            <v>14196</v>
          </cell>
          <cell r="AE6">
            <v>20533.211800000005</v>
          </cell>
          <cell r="AF6">
            <v>19848.411400000001</v>
          </cell>
          <cell r="AG6">
            <v>19507.255399999998</v>
          </cell>
          <cell r="AH6">
            <v>24159.991999999998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499.25799999999998</v>
          </cell>
          <cell r="D7">
            <v>405.54199999999997</v>
          </cell>
          <cell r="E7">
            <v>449.45800000000003</v>
          </cell>
          <cell r="F7">
            <v>450.05599999999998</v>
          </cell>
          <cell r="G7" t="str">
            <v>н</v>
          </cell>
          <cell r="H7">
            <v>1</v>
          </cell>
          <cell r="I7">
            <v>45</v>
          </cell>
          <cell r="J7">
            <v>452.46300000000002</v>
          </cell>
          <cell r="K7">
            <v>-3.0049999999999955</v>
          </cell>
          <cell r="L7">
            <v>20</v>
          </cell>
          <cell r="V7">
            <v>30</v>
          </cell>
          <cell r="W7">
            <v>89.891600000000011</v>
          </cell>
          <cell r="X7">
            <v>120</v>
          </cell>
          <cell r="Y7">
            <v>6.8978191510663951</v>
          </cell>
          <cell r="Z7">
            <v>5.0066524569592703</v>
          </cell>
          <cell r="AD7">
            <v>0</v>
          </cell>
          <cell r="AE7">
            <v>101.7072</v>
          </cell>
          <cell r="AF7">
            <v>104.42260000000002</v>
          </cell>
          <cell r="AG7">
            <v>86.3202</v>
          </cell>
          <cell r="AH7">
            <v>98.397999999999996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800.30799999999999</v>
          </cell>
          <cell r="D8">
            <v>90.816999999999993</v>
          </cell>
          <cell r="E8">
            <v>581.50400000000002</v>
          </cell>
          <cell r="F8">
            <v>285.89299999999997</v>
          </cell>
          <cell r="G8" t="str">
            <v>ябл</v>
          </cell>
          <cell r="H8">
            <v>1</v>
          </cell>
          <cell r="I8">
            <v>45</v>
          </cell>
          <cell r="J8">
            <v>678.02700000000004</v>
          </cell>
          <cell r="K8">
            <v>-96.523000000000025</v>
          </cell>
          <cell r="L8">
            <v>260</v>
          </cell>
          <cell r="V8">
            <v>150</v>
          </cell>
          <cell r="W8">
            <v>116.30080000000001</v>
          </cell>
          <cell r="X8">
            <v>150</v>
          </cell>
          <cell r="Y8">
            <v>7.2733205618534003</v>
          </cell>
          <cell r="Z8">
            <v>2.4582204077701957</v>
          </cell>
          <cell r="AD8">
            <v>0</v>
          </cell>
          <cell r="AE8">
            <v>135.17739999999998</v>
          </cell>
          <cell r="AF8">
            <v>121.62780000000001</v>
          </cell>
          <cell r="AG8">
            <v>114.60080000000001</v>
          </cell>
          <cell r="AH8">
            <v>45.713000000000001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1180.5250000000001</v>
          </cell>
          <cell r="D9">
            <v>1250.2850000000001</v>
          </cell>
          <cell r="E9">
            <v>1368.808</v>
          </cell>
          <cell r="F9">
            <v>1015.6849999999999</v>
          </cell>
          <cell r="G9" t="str">
            <v>н</v>
          </cell>
          <cell r="H9">
            <v>1</v>
          </cell>
          <cell r="I9">
            <v>45</v>
          </cell>
          <cell r="J9">
            <v>1411.2439999999999</v>
          </cell>
          <cell r="K9">
            <v>-42.435999999999922</v>
          </cell>
          <cell r="L9">
            <v>850</v>
          </cell>
          <cell r="V9">
            <v>200</v>
          </cell>
          <cell r="W9">
            <v>273.76159999999999</v>
          </cell>
          <cell r="X9">
            <v>200</v>
          </cell>
          <cell r="Y9">
            <v>8.2761241898060209</v>
          </cell>
          <cell r="Z9">
            <v>3.7101076264896173</v>
          </cell>
          <cell r="AD9">
            <v>0</v>
          </cell>
          <cell r="AE9">
            <v>233.63139999999999</v>
          </cell>
          <cell r="AF9">
            <v>240.88359999999997</v>
          </cell>
          <cell r="AG9">
            <v>280.23400000000004</v>
          </cell>
          <cell r="AH9">
            <v>322.94900000000001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73</v>
          </cell>
          <cell r="D10">
            <v>2579</v>
          </cell>
          <cell r="E10">
            <v>4</v>
          </cell>
          <cell r="G10">
            <v>0</v>
          </cell>
          <cell r="H10">
            <v>0</v>
          </cell>
          <cell r="I10">
            <v>45</v>
          </cell>
          <cell r="J10">
            <v>146</v>
          </cell>
          <cell r="K10">
            <v>-142</v>
          </cell>
          <cell r="L10">
            <v>0</v>
          </cell>
          <cell r="W10">
            <v>0.8</v>
          </cell>
          <cell r="Y10">
            <v>0</v>
          </cell>
          <cell r="Z10">
            <v>0</v>
          </cell>
          <cell r="AD10">
            <v>0</v>
          </cell>
          <cell r="AE10">
            <v>8</v>
          </cell>
          <cell r="AF10">
            <v>0</v>
          </cell>
          <cell r="AG10">
            <v>0.8</v>
          </cell>
          <cell r="AH10">
            <v>0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1552</v>
          </cell>
          <cell r="D11">
            <v>2985</v>
          </cell>
          <cell r="E11">
            <v>3723</v>
          </cell>
          <cell r="F11">
            <v>781</v>
          </cell>
          <cell r="G11" t="str">
            <v>ябл</v>
          </cell>
          <cell r="H11">
            <v>0.4</v>
          </cell>
          <cell r="I11">
            <v>45</v>
          </cell>
          <cell r="J11">
            <v>3752</v>
          </cell>
          <cell r="K11">
            <v>-29</v>
          </cell>
          <cell r="L11">
            <v>1000</v>
          </cell>
          <cell r="T11">
            <v>880</v>
          </cell>
          <cell r="V11">
            <v>600</v>
          </cell>
          <cell r="W11">
            <v>440.6</v>
          </cell>
          <cell r="X11">
            <v>700</v>
          </cell>
          <cell r="Y11">
            <v>6.9927371765773945</v>
          </cell>
          <cell r="Z11">
            <v>1.7725828415796641</v>
          </cell>
          <cell r="AD11">
            <v>1520</v>
          </cell>
          <cell r="AE11">
            <v>388</v>
          </cell>
          <cell r="AF11">
            <v>376</v>
          </cell>
          <cell r="AG11">
            <v>381.2</v>
          </cell>
          <cell r="AH11">
            <v>458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2330</v>
          </cell>
          <cell r="D12">
            <v>3478</v>
          </cell>
          <cell r="E12">
            <v>3596</v>
          </cell>
          <cell r="F12">
            <v>2103</v>
          </cell>
          <cell r="G12">
            <v>0</v>
          </cell>
          <cell r="H12">
            <v>0.45</v>
          </cell>
          <cell r="I12">
            <v>45</v>
          </cell>
          <cell r="J12">
            <v>3646</v>
          </cell>
          <cell r="K12">
            <v>-50</v>
          </cell>
          <cell r="L12">
            <v>1000</v>
          </cell>
          <cell r="T12">
            <v>420</v>
          </cell>
          <cell r="V12">
            <v>800</v>
          </cell>
          <cell r="W12">
            <v>635.20000000000005</v>
          </cell>
          <cell r="X12">
            <v>800</v>
          </cell>
          <cell r="Y12">
            <v>7.4039672544080597</v>
          </cell>
          <cell r="Z12">
            <v>3.3107682619647352</v>
          </cell>
          <cell r="AD12">
            <v>420</v>
          </cell>
          <cell r="AE12">
            <v>540.6</v>
          </cell>
          <cell r="AF12">
            <v>478.6</v>
          </cell>
          <cell r="AG12">
            <v>455.2</v>
          </cell>
          <cell r="AH12">
            <v>824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3869</v>
          </cell>
          <cell r="D13">
            <v>6093</v>
          </cell>
          <cell r="E13">
            <v>7147</v>
          </cell>
          <cell r="F13">
            <v>2612</v>
          </cell>
          <cell r="G13">
            <v>0</v>
          </cell>
          <cell r="H13">
            <v>0.45</v>
          </cell>
          <cell r="I13">
            <v>45</v>
          </cell>
          <cell r="J13">
            <v>7282</v>
          </cell>
          <cell r="K13">
            <v>-135</v>
          </cell>
          <cell r="L13">
            <v>1500</v>
          </cell>
          <cell r="T13">
            <v>1218</v>
          </cell>
          <cell r="V13">
            <v>500</v>
          </cell>
          <cell r="W13">
            <v>831.8</v>
          </cell>
          <cell r="X13">
            <v>800</v>
          </cell>
          <cell r="Y13">
            <v>6.5063717239721086</v>
          </cell>
          <cell r="Z13">
            <v>3.1401779273863912</v>
          </cell>
          <cell r="AD13">
            <v>2988</v>
          </cell>
          <cell r="AE13">
            <v>973.2</v>
          </cell>
          <cell r="AF13">
            <v>902.2</v>
          </cell>
          <cell r="AG13">
            <v>879.6</v>
          </cell>
          <cell r="AH13">
            <v>912</v>
          </cell>
          <cell r="AI13" t="str">
            <v>оконч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  <cell r="C14">
            <v>71</v>
          </cell>
          <cell r="D14">
            <v>30</v>
          </cell>
          <cell r="E14">
            <v>53</v>
          </cell>
          <cell r="F14">
            <v>48</v>
          </cell>
          <cell r="G14">
            <v>0</v>
          </cell>
          <cell r="H14">
            <v>0.4</v>
          </cell>
          <cell r="I14">
            <v>50</v>
          </cell>
          <cell r="J14">
            <v>77</v>
          </cell>
          <cell r="K14">
            <v>-24</v>
          </cell>
          <cell r="L14">
            <v>0</v>
          </cell>
          <cell r="V14">
            <v>20</v>
          </cell>
          <cell r="W14">
            <v>10.6</v>
          </cell>
          <cell r="X14">
            <v>20</v>
          </cell>
          <cell r="Y14">
            <v>8.3018867924528301</v>
          </cell>
          <cell r="Z14">
            <v>4.5283018867924527</v>
          </cell>
          <cell r="AD14">
            <v>0</v>
          </cell>
          <cell r="AE14">
            <v>13.8</v>
          </cell>
          <cell r="AF14">
            <v>11.4</v>
          </cell>
          <cell r="AG14">
            <v>6.2</v>
          </cell>
          <cell r="AH14">
            <v>13</v>
          </cell>
          <cell r="AI14">
            <v>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490</v>
          </cell>
          <cell r="D15">
            <v>118</v>
          </cell>
          <cell r="E15">
            <v>181</v>
          </cell>
          <cell r="F15">
            <v>413</v>
          </cell>
          <cell r="G15">
            <v>0</v>
          </cell>
          <cell r="H15">
            <v>0.17</v>
          </cell>
          <cell r="I15">
            <v>180</v>
          </cell>
          <cell r="J15">
            <v>324</v>
          </cell>
          <cell r="K15">
            <v>-143</v>
          </cell>
          <cell r="L15">
            <v>0</v>
          </cell>
          <cell r="W15">
            <v>36.200000000000003</v>
          </cell>
          <cell r="Y15">
            <v>11.408839779005524</v>
          </cell>
          <cell r="Z15">
            <v>11.408839779005524</v>
          </cell>
          <cell r="AD15">
            <v>0</v>
          </cell>
          <cell r="AE15">
            <v>48.6</v>
          </cell>
          <cell r="AF15">
            <v>32</v>
          </cell>
          <cell r="AG15">
            <v>42</v>
          </cell>
          <cell r="AH15">
            <v>34</v>
          </cell>
          <cell r="AI15" t="e">
            <v>#N/A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  <cell r="C16">
            <v>381</v>
          </cell>
          <cell r="D16">
            <v>121</v>
          </cell>
          <cell r="E16">
            <v>343</v>
          </cell>
          <cell r="F16">
            <v>143</v>
          </cell>
          <cell r="G16">
            <v>0</v>
          </cell>
          <cell r="H16">
            <v>0.3</v>
          </cell>
          <cell r="I16">
            <v>40</v>
          </cell>
          <cell r="J16">
            <v>485</v>
          </cell>
          <cell r="K16">
            <v>-142</v>
          </cell>
          <cell r="L16">
            <v>250</v>
          </cell>
          <cell r="W16">
            <v>68.599999999999994</v>
          </cell>
          <cell r="X16">
            <v>100</v>
          </cell>
          <cell r="Y16">
            <v>7.1865889212827998</v>
          </cell>
          <cell r="Z16">
            <v>2.0845481049562684</v>
          </cell>
          <cell r="AD16">
            <v>0</v>
          </cell>
          <cell r="AE16">
            <v>69.400000000000006</v>
          </cell>
          <cell r="AF16">
            <v>53.2</v>
          </cell>
          <cell r="AG16">
            <v>69.2</v>
          </cell>
          <cell r="AH16">
            <v>84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2314</v>
          </cell>
          <cell r="D17">
            <v>484</v>
          </cell>
          <cell r="E17">
            <v>1353</v>
          </cell>
          <cell r="F17">
            <v>1404</v>
          </cell>
          <cell r="G17">
            <v>0</v>
          </cell>
          <cell r="H17">
            <v>0.17</v>
          </cell>
          <cell r="I17">
            <v>180</v>
          </cell>
          <cell r="J17">
            <v>1475</v>
          </cell>
          <cell r="K17">
            <v>-122</v>
          </cell>
          <cell r="L17">
            <v>0</v>
          </cell>
          <cell r="W17">
            <v>270.60000000000002</v>
          </cell>
          <cell r="X17">
            <v>500</v>
          </cell>
          <cell r="Y17">
            <v>7.0362158167036206</v>
          </cell>
          <cell r="Z17">
            <v>5.188470066518847</v>
          </cell>
          <cell r="AD17">
            <v>0</v>
          </cell>
          <cell r="AE17">
            <v>256</v>
          </cell>
          <cell r="AF17">
            <v>200</v>
          </cell>
          <cell r="AG17">
            <v>248.6</v>
          </cell>
          <cell r="AH17">
            <v>252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778</v>
          </cell>
          <cell r="D18">
            <v>10796</v>
          </cell>
          <cell r="E18">
            <v>725</v>
          </cell>
          <cell r="F18">
            <v>443</v>
          </cell>
          <cell r="G18">
            <v>0</v>
          </cell>
          <cell r="H18">
            <v>0.35</v>
          </cell>
          <cell r="I18">
            <v>45</v>
          </cell>
          <cell r="J18">
            <v>762</v>
          </cell>
          <cell r="K18">
            <v>-37</v>
          </cell>
          <cell r="L18">
            <v>250</v>
          </cell>
          <cell r="V18">
            <v>200</v>
          </cell>
          <cell r="W18">
            <v>145</v>
          </cell>
          <cell r="X18">
            <v>200</v>
          </cell>
          <cell r="Y18">
            <v>7.5379310344827584</v>
          </cell>
          <cell r="Z18">
            <v>3.0551724137931036</v>
          </cell>
          <cell r="AD18">
            <v>0</v>
          </cell>
          <cell r="AE18">
            <v>178.6</v>
          </cell>
          <cell r="AF18">
            <v>144.4</v>
          </cell>
          <cell r="AG18">
            <v>124.4</v>
          </cell>
          <cell r="AH18">
            <v>202</v>
          </cell>
          <cell r="AI18" t="str">
            <v>продноя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218</v>
          </cell>
          <cell r="D19">
            <v>516</v>
          </cell>
          <cell r="E19">
            <v>556</v>
          </cell>
          <cell r="F19">
            <v>172</v>
          </cell>
          <cell r="G19" t="str">
            <v>н</v>
          </cell>
          <cell r="H19">
            <v>0.35</v>
          </cell>
          <cell r="I19">
            <v>45</v>
          </cell>
          <cell r="J19">
            <v>662</v>
          </cell>
          <cell r="K19">
            <v>-106</v>
          </cell>
          <cell r="L19">
            <v>40</v>
          </cell>
          <cell r="T19">
            <v>432</v>
          </cell>
          <cell r="V19">
            <v>30</v>
          </cell>
          <cell r="W19">
            <v>18.8</v>
          </cell>
          <cell r="X19">
            <v>30</v>
          </cell>
          <cell r="Y19">
            <v>14.468085106382977</v>
          </cell>
          <cell r="Z19">
            <v>9.1489361702127656</v>
          </cell>
          <cell r="AD19">
            <v>462</v>
          </cell>
          <cell r="AE19">
            <v>22.4</v>
          </cell>
          <cell r="AF19">
            <v>3.6</v>
          </cell>
          <cell r="AG19">
            <v>20.2</v>
          </cell>
          <cell r="AH19">
            <v>24</v>
          </cell>
          <cell r="AI19" t="str">
            <v>склад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241</v>
          </cell>
          <cell r="D20">
            <v>4715</v>
          </cell>
          <cell r="E20">
            <v>131</v>
          </cell>
          <cell r="F20">
            <v>133</v>
          </cell>
          <cell r="G20">
            <v>0</v>
          </cell>
          <cell r="H20">
            <v>0.35</v>
          </cell>
          <cell r="I20">
            <v>45</v>
          </cell>
          <cell r="J20">
            <v>912</v>
          </cell>
          <cell r="K20">
            <v>-781</v>
          </cell>
          <cell r="L20">
            <v>80</v>
          </cell>
          <cell r="T20">
            <v>30</v>
          </cell>
          <cell r="V20">
            <v>30</v>
          </cell>
          <cell r="W20">
            <v>15.4</v>
          </cell>
          <cell r="X20">
            <v>30</v>
          </cell>
          <cell r="Y20">
            <v>17.727272727272727</v>
          </cell>
          <cell r="Z20">
            <v>8.6363636363636367</v>
          </cell>
          <cell r="AD20">
            <v>54</v>
          </cell>
          <cell r="AE20">
            <v>35.799999999999997</v>
          </cell>
          <cell r="AF20">
            <v>25.6</v>
          </cell>
          <cell r="AG20">
            <v>23.6</v>
          </cell>
          <cell r="AH20">
            <v>23</v>
          </cell>
          <cell r="AI20" t="str">
            <v>склад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678</v>
          </cell>
          <cell r="D21">
            <v>628</v>
          </cell>
          <cell r="E21">
            <v>514</v>
          </cell>
          <cell r="F21">
            <v>780</v>
          </cell>
          <cell r="G21">
            <v>0</v>
          </cell>
          <cell r="H21">
            <v>0.35</v>
          </cell>
          <cell r="I21">
            <v>45</v>
          </cell>
          <cell r="J21">
            <v>895</v>
          </cell>
          <cell r="K21">
            <v>-381</v>
          </cell>
          <cell r="L21">
            <v>100</v>
          </cell>
          <cell r="V21">
            <v>200</v>
          </cell>
          <cell r="W21">
            <v>102.8</v>
          </cell>
          <cell r="X21">
            <v>150</v>
          </cell>
          <cell r="Y21">
            <v>11.964980544747082</v>
          </cell>
          <cell r="Z21">
            <v>7.5875486381322963</v>
          </cell>
          <cell r="AD21">
            <v>0</v>
          </cell>
          <cell r="AE21">
            <v>160</v>
          </cell>
          <cell r="AF21">
            <v>132.6</v>
          </cell>
          <cell r="AG21">
            <v>118</v>
          </cell>
          <cell r="AH21">
            <v>140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394.238</v>
          </cell>
          <cell r="D22">
            <v>389.779</v>
          </cell>
          <cell r="E22">
            <v>449.46899999999999</v>
          </cell>
          <cell r="F22">
            <v>323.87700000000001</v>
          </cell>
          <cell r="G22">
            <v>0</v>
          </cell>
          <cell r="H22">
            <v>1</v>
          </cell>
          <cell r="I22">
            <v>50</v>
          </cell>
          <cell r="J22">
            <v>436.40499999999997</v>
          </cell>
          <cell r="K22">
            <v>13.064000000000021</v>
          </cell>
          <cell r="L22">
            <v>40</v>
          </cell>
          <cell r="V22">
            <v>100</v>
          </cell>
          <cell r="W22">
            <v>89.893799999999999</v>
          </cell>
          <cell r="X22">
            <v>150</v>
          </cell>
          <cell r="Y22">
            <v>6.8289136736905096</v>
          </cell>
          <cell r="Z22">
            <v>3.6028847373233752</v>
          </cell>
          <cell r="AD22">
            <v>0</v>
          </cell>
          <cell r="AE22">
            <v>103.75840000000001</v>
          </cell>
          <cell r="AF22">
            <v>84.930199999999999</v>
          </cell>
          <cell r="AG22">
            <v>76.556600000000003</v>
          </cell>
          <cell r="AH22">
            <v>95.058999999999997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3522.0219999999999</v>
          </cell>
          <cell r="D23">
            <v>6194.4530000000004</v>
          </cell>
          <cell r="E23">
            <v>4874.3999999999996</v>
          </cell>
          <cell r="F23">
            <v>4639.857</v>
          </cell>
          <cell r="G23">
            <v>0</v>
          </cell>
          <cell r="H23">
            <v>1</v>
          </cell>
          <cell r="I23">
            <v>50</v>
          </cell>
          <cell r="J23">
            <v>4984.5959999999995</v>
          </cell>
          <cell r="K23">
            <v>-110.19599999999991</v>
          </cell>
          <cell r="L23">
            <v>1000</v>
          </cell>
          <cell r="W23">
            <v>974.87999999999988</v>
          </cell>
          <cell r="X23">
            <v>1200</v>
          </cell>
          <cell r="Y23">
            <v>7.0161014688987366</v>
          </cell>
          <cell r="Z23">
            <v>4.7594134662727727</v>
          </cell>
          <cell r="AD23">
            <v>0</v>
          </cell>
          <cell r="AE23">
            <v>900.99979999999994</v>
          </cell>
          <cell r="AF23">
            <v>882.90759999999989</v>
          </cell>
          <cell r="AG23">
            <v>913.07479999999998</v>
          </cell>
          <cell r="AH23">
            <v>1174.923</v>
          </cell>
          <cell r="AI23" t="str">
            <v>нояаб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408.87200000000001</v>
          </cell>
          <cell r="D24">
            <v>184.05099999999999</v>
          </cell>
          <cell r="E24">
            <v>375.57900000000001</v>
          </cell>
          <cell r="F24">
            <v>201.61500000000001</v>
          </cell>
          <cell r="G24">
            <v>0</v>
          </cell>
          <cell r="H24">
            <v>1</v>
          </cell>
          <cell r="I24">
            <v>50</v>
          </cell>
          <cell r="J24">
            <v>377.59399999999999</v>
          </cell>
          <cell r="K24">
            <v>-2.0149999999999864</v>
          </cell>
          <cell r="L24">
            <v>120</v>
          </cell>
          <cell r="V24">
            <v>80</v>
          </cell>
          <cell r="W24">
            <v>75.115800000000007</v>
          </cell>
          <cell r="X24">
            <v>120</v>
          </cell>
          <cell r="Y24">
            <v>6.944144906930366</v>
          </cell>
          <cell r="Z24">
            <v>2.6840558178172897</v>
          </cell>
          <cell r="AD24">
            <v>0</v>
          </cell>
          <cell r="AE24">
            <v>61.964999999999996</v>
          </cell>
          <cell r="AF24">
            <v>73.135799999999989</v>
          </cell>
          <cell r="AG24">
            <v>65.709199999999996</v>
          </cell>
          <cell r="AH24">
            <v>127.434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478.15600000000001</v>
          </cell>
          <cell r="D25">
            <v>459.423</v>
          </cell>
          <cell r="E25">
            <v>624.74</v>
          </cell>
          <cell r="F25">
            <v>293.36099999999999</v>
          </cell>
          <cell r="G25">
            <v>0</v>
          </cell>
          <cell r="H25">
            <v>1</v>
          </cell>
          <cell r="I25">
            <v>50</v>
          </cell>
          <cell r="J25">
            <v>616.75599999999997</v>
          </cell>
          <cell r="K25">
            <v>7.9840000000000373</v>
          </cell>
          <cell r="L25">
            <v>200</v>
          </cell>
          <cell r="V25">
            <v>160</v>
          </cell>
          <cell r="W25">
            <v>124.94800000000001</v>
          </cell>
          <cell r="X25">
            <v>220</v>
          </cell>
          <cell r="Y25">
            <v>6.9897957550340939</v>
          </cell>
          <cell r="Z25">
            <v>2.3478647117200753</v>
          </cell>
          <cell r="AD25">
            <v>0</v>
          </cell>
          <cell r="AE25">
            <v>109.64700000000001</v>
          </cell>
          <cell r="AF25">
            <v>98.326800000000006</v>
          </cell>
          <cell r="AG25">
            <v>104.2766</v>
          </cell>
          <cell r="AH25">
            <v>150.11600000000001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239.56200000000001</v>
          </cell>
          <cell r="D26">
            <v>220.19200000000001</v>
          </cell>
          <cell r="E26">
            <v>273.97199999999998</v>
          </cell>
          <cell r="F26">
            <v>162.9</v>
          </cell>
          <cell r="G26">
            <v>0</v>
          </cell>
          <cell r="H26">
            <v>1</v>
          </cell>
          <cell r="I26">
            <v>60</v>
          </cell>
          <cell r="J26">
            <v>277.59500000000003</v>
          </cell>
          <cell r="K26">
            <v>-3.6230000000000473</v>
          </cell>
          <cell r="L26">
            <v>80</v>
          </cell>
          <cell r="V26">
            <v>50</v>
          </cell>
          <cell r="W26">
            <v>54.794399999999996</v>
          </cell>
          <cell r="X26">
            <v>90</v>
          </cell>
          <cell r="Y26">
            <v>6.9879403734688221</v>
          </cell>
          <cell r="Z26">
            <v>2.9729315404493892</v>
          </cell>
          <cell r="AD26">
            <v>0</v>
          </cell>
          <cell r="AE26">
            <v>49.260800000000003</v>
          </cell>
          <cell r="AF26">
            <v>44.192</v>
          </cell>
          <cell r="AG26">
            <v>48.932000000000002</v>
          </cell>
          <cell r="AH26">
            <v>70.036000000000001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202.94499999999999</v>
          </cell>
          <cell r="D27">
            <v>222.93</v>
          </cell>
          <cell r="E27">
            <v>251.239</v>
          </cell>
          <cell r="F27">
            <v>167.59200000000001</v>
          </cell>
          <cell r="G27">
            <v>0</v>
          </cell>
          <cell r="H27">
            <v>1</v>
          </cell>
          <cell r="I27">
            <v>60</v>
          </cell>
          <cell r="J27">
            <v>254.46700000000001</v>
          </cell>
          <cell r="K27">
            <v>-3.2280000000000086</v>
          </cell>
          <cell r="L27">
            <v>80</v>
          </cell>
          <cell r="V27">
            <v>30</v>
          </cell>
          <cell r="W27">
            <v>50.247799999999998</v>
          </cell>
          <cell r="X27">
            <v>70</v>
          </cell>
          <cell r="Y27">
            <v>6.9175565895422286</v>
          </cell>
          <cell r="Z27">
            <v>3.3353102026357377</v>
          </cell>
          <cell r="AD27">
            <v>0</v>
          </cell>
          <cell r="AE27">
            <v>42.7928</v>
          </cell>
          <cell r="AF27">
            <v>43.857600000000005</v>
          </cell>
          <cell r="AG27">
            <v>48.811999999999998</v>
          </cell>
          <cell r="AH27">
            <v>67.451999999999998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53.923000000000002</v>
          </cell>
          <cell r="D28">
            <v>0.73499999999999999</v>
          </cell>
          <cell r="E28">
            <v>19.391999999999999</v>
          </cell>
          <cell r="F28">
            <v>33.792999999999999</v>
          </cell>
          <cell r="G28">
            <v>0</v>
          </cell>
          <cell r="H28">
            <v>1</v>
          </cell>
          <cell r="I28">
            <v>180</v>
          </cell>
          <cell r="J28">
            <v>37.991999999999997</v>
          </cell>
          <cell r="K28">
            <v>-18.599999999999998</v>
          </cell>
          <cell r="L28">
            <v>0</v>
          </cell>
          <cell r="W28">
            <v>3.8784000000000001</v>
          </cell>
          <cell r="Y28">
            <v>8.7131291254125411</v>
          </cell>
          <cell r="Z28">
            <v>8.7131291254125411</v>
          </cell>
          <cell r="AD28">
            <v>0</v>
          </cell>
          <cell r="AE28">
            <v>2.5271999999999997</v>
          </cell>
          <cell r="AF28">
            <v>3.9694000000000003</v>
          </cell>
          <cell r="AG28">
            <v>3.2058</v>
          </cell>
          <cell r="AH28">
            <v>3.2450000000000001</v>
          </cell>
          <cell r="AI28" t="str">
            <v>склад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407.84</v>
          </cell>
          <cell r="D29">
            <v>357.173</v>
          </cell>
          <cell r="E29">
            <v>544.89599999999996</v>
          </cell>
          <cell r="F29">
            <v>201.62</v>
          </cell>
          <cell r="G29">
            <v>0</v>
          </cell>
          <cell r="H29">
            <v>1</v>
          </cell>
          <cell r="I29">
            <v>60</v>
          </cell>
          <cell r="J29">
            <v>626.31600000000003</v>
          </cell>
          <cell r="K29">
            <v>-81.420000000000073</v>
          </cell>
          <cell r="L29">
            <v>300</v>
          </cell>
          <cell r="V29">
            <v>90</v>
          </cell>
          <cell r="W29">
            <v>108.97919999999999</v>
          </cell>
          <cell r="X29">
            <v>170</v>
          </cell>
          <cell r="Y29">
            <v>6.9886730678881843</v>
          </cell>
          <cell r="Z29">
            <v>1.8500778130138598</v>
          </cell>
          <cell r="AD29">
            <v>0</v>
          </cell>
          <cell r="AE29">
            <v>82.777200000000008</v>
          </cell>
          <cell r="AF29">
            <v>85.953999999999994</v>
          </cell>
          <cell r="AG29">
            <v>95.657399999999996</v>
          </cell>
          <cell r="AH29">
            <v>143.65700000000001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90.084999999999994</v>
          </cell>
          <cell r="D30">
            <v>236.42099999999999</v>
          </cell>
          <cell r="E30">
            <v>167.51400000000001</v>
          </cell>
          <cell r="F30">
            <v>150.238</v>
          </cell>
          <cell r="G30">
            <v>0</v>
          </cell>
          <cell r="H30">
            <v>1</v>
          </cell>
          <cell r="I30">
            <v>30</v>
          </cell>
          <cell r="J30">
            <v>172.41200000000001</v>
          </cell>
          <cell r="K30">
            <v>-4.8979999999999961</v>
          </cell>
          <cell r="L30">
            <v>10</v>
          </cell>
          <cell r="V30">
            <v>20</v>
          </cell>
          <cell r="W30">
            <v>33.502800000000001</v>
          </cell>
          <cell r="X30">
            <v>40</v>
          </cell>
          <cell r="Y30">
            <v>6.573719211528589</v>
          </cell>
          <cell r="Z30">
            <v>4.4843416072686457</v>
          </cell>
          <cell r="AD30">
            <v>0</v>
          </cell>
          <cell r="AE30">
            <v>30.536000000000001</v>
          </cell>
          <cell r="AF30">
            <v>26.005599999999998</v>
          </cell>
          <cell r="AG30">
            <v>29.714999999999996</v>
          </cell>
          <cell r="AH30">
            <v>33.499000000000002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97.617999999999995</v>
          </cell>
          <cell r="D31">
            <v>306.84899999999999</v>
          </cell>
          <cell r="E31">
            <v>246.83699999999999</v>
          </cell>
          <cell r="F31">
            <v>151.08099999999999</v>
          </cell>
          <cell r="G31" t="str">
            <v>н</v>
          </cell>
          <cell r="H31">
            <v>1</v>
          </cell>
          <cell r="I31">
            <v>30</v>
          </cell>
          <cell r="J31">
            <v>249.28800000000001</v>
          </cell>
          <cell r="K31">
            <v>-2.4510000000000218</v>
          </cell>
          <cell r="L31">
            <v>30</v>
          </cell>
          <cell r="V31">
            <v>70</v>
          </cell>
          <cell r="W31">
            <v>49.367399999999996</v>
          </cell>
          <cell r="X31">
            <v>80</v>
          </cell>
          <cell r="Y31">
            <v>6.7064702617516829</v>
          </cell>
          <cell r="Z31">
            <v>3.0603394142693356</v>
          </cell>
          <cell r="AD31">
            <v>0</v>
          </cell>
          <cell r="AE31">
            <v>43.661000000000001</v>
          </cell>
          <cell r="AF31">
            <v>37.297800000000002</v>
          </cell>
          <cell r="AG31">
            <v>41.651400000000002</v>
          </cell>
          <cell r="AH31">
            <v>68.582999999999998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978.22</v>
          </cell>
          <cell r="D32">
            <v>1318.66</v>
          </cell>
          <cell r="E32">
            <v>1346.777</v>
          </cell>
          <cell r="F32">
            <v>883.17700000000002</v>
          </cell>
          <cell r="G32">
            <v>0</v>
          </cell>
          <cell r="H32">
            <v>1</v>
          </cell>
          <cell r="I32">
            <v>30</v>
          </cell>
          <cell r="J32">
            <v>1411.2929999999999</v>
          </cell>
          <cell r="K32">
            <v>-64.515999999999849</v>
          </cell>
          <cell r="L32">
            <v>320</v>
          </cell>
          <cell r="V32">
            <v>270</v>
          </cell>
          <cell r="W32">
            <v>269.35540000000003</v>
          </cell>
          <cell r="X32">
            <v>350</v>
          </cell>
          <cell r="Y32">
            <v>6.7686669730772051</v>
          </cell>
          <cell r="Z32">
            <v>3.2788538859811234</v>
          </cell>
          <cell r="AD32">
            <v>0</v>
          </cell>
          <cell r="AE32">
            <v>297.96780000000001</v>
          </cell>
          <cell r="AF32">
            <v>276.0924</v>
          </cell>
          <cell r="AG32">
            <v>262.64760000000001</v>
          </cell>
          <cell r="AH32">
            <v>267.77300000000002</v>
          </cell>
          <cell r="AI32" t="str">
            <v>оконч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251.834</v>
          </cell>
          <cell r="D33">
            <v>5.4720000000000004</v>
          </cell>
          <cell r="E33">
            <v>120.212</v>
          </cell>
          <cell r="F33">
            <v>134.38800000000001</v>
          </cell>
          <cell r="G33">
            <v>0</v>
          </cell>
          <cell r="H33">
            <v>1</v>
          </cell>
          <cell r="I33">
            <v>40</v>
          </cell>
          <cell r="J33">
            <v>125.527</v>
          </cell>
          <cell r="K33">
            <v>-5.3149999999999977</v>
          </cell>
          <cell r="L33">
            <v>0</v>
          </cell>
          <cell r="W33">
            <v>24.042400000000001</v>
          </cell>
          <cell r="X33">
            <v>40</v>
          </cell>
          <cell r="Y33">
            <v>7.2533524107410239</v>
          </cell>
          <cell r="Z33">
            <v>5.5896249958406816</v>
          </cell>
          <cell r="AD33">
            <v>0</v>
          </cell>
          <cell r="AE33">
            <v>33.951000000000001</v>
          </cell>
          <cell r="AF33">
            <v>17.9556</v>
          </cell>
          <cell r="AG33">
            <v>21.633199999999999</v>
          </cell>
          <cell r="AH33">
            <v>11.916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12.685</v>
          </cell>
          <cell r="D34">
            <v>450.923</v>
          </cell>
          <cell r="E34">
            <v>112.467</v>
          </cell>
          <cell r="F34">
            <v>347.11200000000002</v>
          </cell>
          <cell r="G34" t="str">
            <v>н</v>
          </cell>
          <cell r="H34">
            <v>1</v>
          </cell>
          <cell r="I34">
            <v>35</v>
          </cell>
          <cell r="J34">
            <v>136.45699999999999</v>
          </cell>
          <cell r="K34">
            <v>-23.989999999999995</v>
          </cell>
          <cell r="L34">
            <v>0</v>
          </cell>
          <cell r="W34">
            <v>22.493400000000001</v>
          </cell>
          <cell r="Y34">
            <v>15.431726639814345</v>
          </cell>
          <cell r="Z34">
            <v>15.431726639814345</v>
          </cell>
          <cell r="AD34">
            <v>0</v>
          </cell>
          <cell r="AE34">
            <v>32.584800000000001</v>
          </cell>
          <cell r="AF34">
            <v>37.146000000000001</v>
          </cell>
          <cell r="AG34">
            <v>42.003</v>
          </cell>
          <cell r="AH34">
            <v>9.3659999999999997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91.427999999999997</v>
          </cell>
          <cell r="D35">
            <v>88.82</v>
          </cell>
          <cell r="E35">
            <v>118.962</v>
          </cell>
          <cell r="F35">
            <v>58.701999999999998</v>
          </cell>
          <cell r="G35">
            <v>0</v>
          </cell>
          <cell r="H35">
            <v>1</v>
          </cell>
          <cell r="I35">
            <v>30</v>
          </cell>
          <cell r="J35">
            <v>163.905</v>
          </cell>
          <cell r="K35">
            <v>-44.942999999999998</v>
          </cell>
          <cell r="L35">
            <v>90</v>
          </cell>
          <cell r="W35">
            <v>23.792400000000001</v>
          </cell>
          <cell r="X35">
            <v>20</v>
          </cell>
          <cell r="Y35">
            <v>7.0905835476874968</v>
          </cell>
          <cell r="Z35">
            <v>2.467258452278879</v>
          </cell>
          <cell r="AD35">
            <v>0</v>
          </cell>
          <cell r="AE35">
            <v>22.054200000000002</v>
          </cell>
          <cell r="AF35">
            <v>18.023</v>
          </cell>
          <cell r="AG35">
            <v>24.436799999999998</v>
          </cell>
          <cell r="AH35">
            <v>22.478000000000002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85.933000000000007</v>
          </cell>
          <cell r="D36">
            <v>30.652999999999999</v>
          </cell>
          <cell r="E36">
            <v>82.921999999999997</v>
          </cell>
          <cell r="F36">
            <v>27.305</v>
          </cell>
          <cell r="G36" t="str">
            <v>н</v>
          </cell>
          <cell r="H36">
            <v>1</v>
          </cell>
          <cell r="I36">
            <v>45</v>
          </cell>
          <cell r="J36">
            <v>130.35400000000001</v>
          </cell>
          <cell r="K36">
            <v>-47.432000000000016</v>
          </cell>
          <cell r="L36">
            <v>50</v>
          </cell>
          <cell r="V36">
            <v>10</v>
          </cell>
          <cell r="W36">
            <v>16.584399999999999</v>
          </cell>
          <cell r="X36">
            <v>30</v>
          </cell>
          <cell r="Y36">
            <v>7.0732133812498503</v>
          </cell>
          <cell r="Z36">
            <v>1.6464267624996987</v>
          </cell>
          <cell r="AD36">
            <v>0</v>
          </cell>
          <cell r="AE36">
            <v>23.466999999999999</v>
          </cell>
          <cell r="AF36">
            <v>17.878399999999999</v>
          </cell>
          <cell r="AG36">
            <v>20.773199999999999</v>
          </cell>
          <cell r="AH36">
            <v>6.4420000000000002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82.662000000000006</v>
          </cell>
          <cell r="D37">
            <v>109.169</v>
          </cell>
          <cell r="E37">
            <v>64.141999999999996</v>
          </cell>
          <cell r="F37">
            <v>122.568</v>
          </cell>
          <cell r="G37" t="str">
            <v>н</v>
          </cell>
          <cell r="H37">
            <v>1</v>
          </cell>
          <cell r="I37">
            <v>45</v>
          </cell>
          <cell r="J37">
            <v>157.60900000000001</v>
          </cell>
          <cell r="K37">
            <v>-93.467000000000013</v>
          </cell>
          <cell r="L37">
            <v>0</v>
          </cell>
          <cell r="W37">
            <v>12.828399999999998</v>
          </cell>
          <cell r="Y37">
            <v>9.55442611705279</v>
          </cell>
          <cell r="Z37">
            <v>9.55442611705279</v>
          </cell>
          <cell r="AD37">
            <v>0</v>
          </cell>
          <cell r="AE37">
            <v>20.964599999999997</v>
          </cell>
          <cell r="AF37">
            <v>15.223599999999999</v>
          </cell>
          <cell r="AG37">
            <v>14.7918</v>
          </cell>
          <cell r="AH37">
            <v>15.891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78.513000000000005</v>
          </cell>
          <cell r="D38">
            <v>92.454999999999998</v>
          </cell>
          <cell r="E38">
            <v>90.016999999999996</v>
          </cell>
          <cell r="F38">
            <v>77.353999999999999</v>
          </cell>
          <cell r="G38" t="str">
            <v>н</v>
          </cell>
          <cell r="H38">
            <v>1</v>
          </cell>
          <cell r="I38">
            <v>45</v>
          </cell>
          <cell r="J38">
            <v>119.048</v>
          </cell>
          <cell r="K38">
            <v>-29.031000000000006</v>
          </cell>
          <cell r="L38">
            <v>20</v>
          </cell>
          <cell r="W38">
            <v>18.003399999999999</v>
          </cell>
          <cell r="X38">
            <v>30</v>
          </cell>
          <cell r="Y38">
            <v>7.0738860437472928</v>
          </cell>
          <cell r="Z38">
            <v>4.2966328582378885</v>
          </cell>
          <cell r="AD38">
            <v>0</v>
          </cell>
          <cell r="AE38">
            <v>21.427199999999999</v>
          </cell>
          <cell r="AF38">
            <v>17.95</v>
          </cell>
          <cell r="AG38">
            <v>16.311399999999999</v>
          </cell>
          <cell r="AH38">
            <v>19.439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2357</v>
          </cell>
          <cell r="D39">
            <v>2248</v>
          </cell>
          <cell r="E39">
            <v>1843</v>
          </cell>
          <cell r="F39">
            <v>1235</v>
          </cell>
          <cell r="G39" t="str">
            <v>акк</v>
          </cell>
          <cell r="H39">
            <v>0.35</v>
          </cell>
          <cell r="I39">
            <v>40</v>
          </cell>
          <cell r="J39">
            <v>1559</v>
          </cell>
          <cell r="K39">
            <v>284</v>
          </cell>
          <cell r="L39">
            <v>300</v>
          </cell>
          <cell r="V39">
            <v>460</v>
          </cell>
          <cell r="W39">
            <v>368.6</v>
          </cell>
          <cell r="X39">
            <v>550</v>
          </cell>
          <cell r="Y39">
            <v>6.9045035268583828</v>
          </cell>
          <cell r="Z39">
            <v>3.3505154639175254</v>
          </cell>
          <cell r="AD39">
            <v>0</v>
          </cell>
          <cell r="AE39">
            <v>426</v>
          </cell>
          <cell r="AF39">
            <v>398.4</v>
          </cell>
          <cell r="AG39">
            <v>335.4</v>
          </cell>
          <cell r="AH39">
            <v>357</v>
          </cell>
          <cell r="AI39">
            <v>0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4306</v>
          </cell>
          <cell r="D40">
            <v>6199</v>
          </cell>
          <cell r="E40">
            <v>3689</v>
          </cell>
          <cell r="F40">
            <v>2865</v>
          </cell>
          <cell r="G40" t="str">
            <v>неакк</v>
          </cell>
          <cell r="H40">
            <v>0.4</v>
          </cell>
          <cell r="I40">
            <v>40</v>
          </cell>
          <cell r="J40">
            <v>3308</v>
          </cell>
          <cell r="K40">
            <v>381</v>
          </cell>
          <cell r="L40">
            <v>0</v>
          </cell>
          <cell r="T40">
            <v>726</v>
          </cell>
          <cell r="V40">
            <v>600</v>
          </cell>
          <cell r="W40">
            <v>626.20000000000005</v>
          </cell>
          <cell r="X40">
            <v>900</v>
          </cell>
          <cell r="Y40">
            <v>6.9706164164803575</v>
          </cell>
          <cell r="Z40">
            <v>4.5752155860747363</v>
          </cell>
          <cell r="AD40">
            <v>558</v>
          </cell>
          <cell r="AE40">
            <v>687.8</v>
          </cell>
          <cell r="AF40">
            <v>658</v>
          </cell>
          <cell r="AG40">
            <v>479.2</v>
          </cell>
          <cell r="AH40">
            <v>609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3836</v>
          </cell>
          <cell r="D41">
            <v>4914</v>
          </cell>
          <cell r="E41">
            <v>6007</v>
          </cell>
          <cell r="F41">
            <v>2675</v>
          </cell>
          <cell r="G41">
            <v>0</v>
          </cell>
          <cell r="H41">
            <v>0.45</v>
          </cell>
          <cell r="I41">
            <v>45</v>
          </cell>
          <cell r="J41">
            <v>6054</v>
          </cell>
          <cell r="K41">
            <v>-47</v>
          </cell>
          <cell r="L41">
            <v>1100</v>
          </cell>
          <cell r="T41">
            <v>2690</v>
          </cell>
          <cell r="V41">
            <v>1400</v>
          </cell>
          <cell r="W41">
            <v>1001.4</v>
          </cell>
          <cell r="X41">
            <v>1800</v>
          </cell>
          <cell r="Y41">
            <v>6.9652486518873582</v>
          </cell>
          <cell r="Z41">
            <v>2.6712602356700619</v>
          </cell>
          <cell r="AD41">
            <v>1000</v>
          </cell>
          <cell r="AE41">
            <v>835.2</v>
          </cell>
          <cell r="AF41">
            <v>861.4</v>
          </cell>
          <cell r="AG41">
            <v>848.2</v>
          </cell>
          <cell r="AH41">
            <v>1283</v>
          </cell>
          <cell r="AI41" t="str">
            <v>продноя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605.56899999999996</v>
          </cell>
          <cell r="D42">
            <v>579.09400000000005</v>
          </cell>
          <cell r="E42">
            <v>808.36300000000006</v>
          </cell>
          <cell r="F42">
            <v>342.25900000000001</v>
          </cell>
          <cell r="G42" t="str">
            <v>оконч</v>
          </cell>
          <cell r="H42">
            <v>1</v>
          </cell>
          <cell r="I42">
            <v>40</v>
          </cell>
          <cell r="J42">
            <v>798.82500000000005</v>
          </cell>
          <cell r="K42">
            <v>9.5380000000000109</v>
          </cell>
          <cell r="L42">
            <v>150</v>
          </cell>
          <cell r="V42">
            <v>300</v>
          </cell>
          <cell r="W42">
            <v>161.67260000000002</v>
          </cell>
          <cell r="X42">
            <v>300</v>
          </cell>
          <cell r="Y42">
            <v>6.7559932851948936</v>
          </cell>
          <cell r="Z42">
            <v>2.116988283728968</v>
          </cell>
          <cell r="AD42">
            <v>0</v>
          </cell>
          <cell r="AE42">
            <v>124.8472</v>
          </cell>
          <cell r="AF42">
            <v>121.65820000000001</v>
          </cell>
          <cell r="AG42">
            <v>121.53800000000001</v>
          </cell>
          <cell r="AH42">
            <v>287.13900000000001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2117</v>
          </cell>
          <cell r="D43">
            <v>28</v>
          </cell>
          <cell r="E43">
            <v>760</v>
          </cell>
          <cell r="F43">
            <v>1339</v>
          </cell>
          <cell r="G43">
            <v>0</v>
          </cell>
          <cell r="H43">
            <v>0.1</v>
          </cell>
          <cell r="I43">
            <v>730</v>
          </cell>
          <cell r="J43">
            <v>787</v>
          </cell>
          <cell r="K43">
            <v>-27</v>
          </cell>
          <cell r="L43">
            <v>0</v>
          </cell>
          <cell r="W43">
            <v>152</v>
          </cell>
          <cell r="Y43">
            <v>8.8092105263157894</v>
          </cell>
          <cell r="Z43">
            <v>8.8092105263157894</v>
          </cell>
          <cell r="AD43">
            <v>0</v>
          </cell>
          <cell r="AE43">
            <v>93.2</v>
          </cell>
          <cell r="AF43">
            <v>123</v>
          </cell>
          <cell r="AG43">
            <v>121.6</v>
          </cell>
          <cell r="AH43">
            <v>157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1006</v>
          </cell>
          <cell r="D44">
            <v>864</v>
          </cell>
          <cell r="E44">
            <v>1360</v>
          </cell>
          <cell r="F44">
            <v>449</v>
          </cell>
          <cell r="G44">
            <v>0</v>
          </cell>
          <cell r="H44">
            <v>0.35</v>
          </cell>
          <cell r="I44">
            <v>40</v>
          </cell>
          <cell r="J44">
            <v>1441</v>
          </cell>
          <cell r="K44">
            <v>-81</v>
          </cell>
          <cell r="L44">
            <v>350</v>
          </cell>
          <cell r="V44">
            <v>500</v>
          </cell>
          <cell r="W44">
            <v>272</v>
          </cell>
          <cell r="X44">
            <v>600</v>
          </cell>
          <cell r="Y44">
            <v>6.9816176470588234</v>
          </cell>
          <cell r="Z44">
            <v>1.650735294117647</v>
          </cell>
          <cell r="AD44">
            <v>0</v>
          </cell>
          <cell r="AE44">
            <v>232.4</v>
          </cell>
          <cell r="AF44">
            <v>218</v>
          </cell>
          <cell r="AG44">
            <v>196.6</v>
          </cell>
          <cell r="AH44">
            <v>346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222.09200000000001</v>
          </cell>
          <cell r="D45">
            <v>141.56299999999999</v>
          </cell>
          <cell r="E45">
            <v>257.14600000000002</v>
          </cell>
          <cell r="F45">
            <v>103.622</v>
          </cell>
          <cell r="G45">
            <v>0</v>
          </cell>
          <cell r="H45">
            <v>1</v>
          </cell>
          <cell r="I45">
            <v>40</v>
          </cell>
          <cell r="J45">
            <v>263.47500000000002</v>
          </cell>
          <cell r="K45">
            <v>-6.3290000000000077</v>
          </cell>
          <cell r="L45">
            <v>100</v>
          </cell>
          <cell r="V45">
            <v>70</v>
          </cell>
          <cell r="W45">
            <v>51.429200000000002</v>
          </cell>
          <cell r="X45">
            <v>80</v>
          </cell>
          <cell r="Y45">
            <v>6.8758992945641779</v>
          </cell>
          <cell r="Z45">
            <v>2.0148475963071562</v>
          </cell>
          <cell r="AD45">
            <v>0</v>
          </cell>
          <cell r="AE45">
            <v>42.389400000000002</v>
          </cell>
          <cell r="AF45">
            <v>41.464999999999996</v>
          </cell>
          <cell r="AG45">
            <v>42.573</v>
          </cell>
          <cell r="AH45">
            <v>48.847999999999999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1610</v>
          </cell>
          <cell r="D46">
            <v>1140</v>
          </cell>
          <cell r="E46">
            <v>1794</v>
          </cell>
          <cell r="F46">
            <v>850</v>
          </cell>
          <cell r="G46">
            <v>0</v>
          </cell>
          <cell r="H46">
            <v>0.4</v>
          </cell>
          <cell r="I46">
            <v>35</v>
          </cell>
          <cell r="J46">
            <v>1863</v>
          </cell>
          <cell r="K46">
            <v>-69</v>
          </cell>
          <cell r="L46">
            <v>750</v>
          </cell>
          <cell r="V46">
            <v>400</v>
          </cell>
          <cell r="W46">
            <v>358.8</v>
          </cell>
          <cell r="X46">
            <v>500</v>
          </cell>
          <cell r="Y46">
            <v>6.9676700111482717</v>
          </cell>
          <cell r="Z46">
            <v>2.3690078037904123</v>
          </cell>
          <cell r="AD46">
            <v>0</v>
          </cell>
          <cell r="AE46">
            <v>340.4</v>
          </cell>
          <cell r="AF46">
            <v>332.6</v>
          </cell>
          <cell r="AG46">
            <v>315.8</v>
          </cell>
          <cell r="AH46">
            <v>462</v>
          </cell>
          <cell r="AI46" t="e">
            <v>#N/A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2786</v>
          </cell>
          <cell r="D47">
            <v>1562</v>
          </cell>
          <cell r="E47">
            <v>2884</v>
          </cell>
          <cell r="F47">
            <v>1376</v>
          </cell>
          <cell r="G47">
            <v>0</v>
          </cell>
          <cell r="H47">
            <v>0.4</v>
          </cell>
          <cell r="I47">
            <v>40</v>
          </cell>
          <cell r="J47">
            <v>2948</v>
          </cell>
          <cell r="K47">
            <v>-64</v>
          </cell>
          <cell r="L47">
            <v>1000</v>
          </cell>
          <cell r="V47">
            <v>700</v>
          </cell>
          <cell r="W47">
            <v>576.79999999999995</v>
          </cell>
          <cell r="X47">
            <v>900</v>
          </cell>
          <cell r="Y47">
            <v>6.8932038834951461</v>
          </cell>
          <cell r="Z47">
            <v>2.3855755894590849</v>
          </cell>
          <cell r="AD47">
            <v>0</v>
          </cell>
          <cell r="AE47">
            <v>548.79999999999995</v>
          </cell>
          <cell r="AF47">
            <v>548</v>
          </cell>
          <cell r="AG47">
            <v>493</v>
          </cell>
          <cell r="AH47">
            <v>685</v>
          </cell>
          <cell r="AI47" t="e">
            <v>#N/A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25.791</v>
          </cell>
          <cell r="D48">
            <v>104.908</v>
          </cell>
          <cell r="E48">
            <v>85.287999999999997</v>
          </cell>
          <cell r="F48">
            <v>43.972000000000001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101.236</v>
          </cell>
          <cell r="K48">
            <v>-15.948000000000008</v>
          </cell>
          <cell r="L48">
            <v>20</v>
          </cell>
          <cell r="V48">
            <v>30</v>
          </cell>
          <cell r="W48">
            <v>17.057600000000001</v>
          </cell>
          <cell r="X48">
            <v>20</v>
          </cell>
          <cell r="Y48">
            <v>6.6815964731263486</v>
          </cell>
          <cell r="Z48">
            <v>2.577853859863052</v>
          </cell>
          <cell r="AD48">
            <v>0</v>
          </cell>
          <cell r="AE48">
            <v>21.2654</v>
          </cell>
          <cell r="AF48">
            <v>16.356200000000001</v>
          </cell>
          <cell r="AG48">
            <v>12.4292</v>
          </cell>
          <cell r="AH48">
            <v>20.332999999999998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217.197</v>
          </cell>
          <cell r="D49">
            <v>127.166</v>
          </cell>
          <cell r="E49">
            <v>227.113</v>
          </cell>
          <cell r="F49">
            <v>44.905999999999999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265.26299999999998</v>
          </cell>
          <cell r="K49">
            <v>-38.149999999999977</v>
          </cell>
          <cell r="L49">
            <v>150</v>
          </cell>
          <cell r="V49">
            <v>40</v>
          </cell>
          <cell r="W49">
            <v>45.422600000000003</v>
          </cell>
          <cell r="X49">
            <v>80</v>
          </cell>
          <cell r="Y49">
            <v>6.9328043749146895</v>
          </cell>
          <cell r="Z49">
            <v>0.98862680691990323</v>
          </cell>
          <cell r="AD49">
            <v>0</v>
          </cell>
          <cell r="AE49">
            <v>43.992599999999996</v>
          </cell>
          <cell r="AF49">
            <v>30.5562</v>
          </cell>
          <cell r="AG49">
            <v>35.712599999999995</v>
          </cell>
          <cell r="AH49">
            <v>27.486999999999998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1064</v>
          </cell>
          <cell r="D50">
            <v>906</v>
          </cell>
          <cell r="E50">
            <v>1345</v>
          </cell>
          <cell r="F50">
            <v>579</v>
          </cell>
          <cell r="G50" t="str">
            <v>лид, я</v>
          </cell>
          <cell r="H50">
            <v>0.35</v>
          </cell>
          <cell r="I50">
            <v>40</v>
          </cell>
          <cell r="J50">
            <v>1387</v>
          </cell>
          <cell r="K50">
            <v>-42</v>
          </cell>
          <cell r="L50">
            <v>450</v>
          </cell>
          <cell r="V50">
            <v>350</v>
          </cell>
          <cell r="W50">
            <v>269</v>
          </cell>
          <cell r="X50">
            <v>500</v>
          </cell>
          <cell r="Y50">
            <v>6.985130111524164</v>
          </cell>
          <cell r="Z50">
            <v>2.1524163568773234</v>
          </cell>
          <cell r="AD50">
            <v>0</v>
          </cell>
          <cell r="AE50">
            <v>261.2</v>
          </cell>
          <cell r="AF50">
            <v>226.6</v>
          </cell>
          <cell r="AG50">
            <v>217.6</v>
          </cell>
          <cell r="AH50">
            <v>285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1572</v>
          </cell>
          <cell r="D51">
            <v>1420</v>
          </cell>
          <cell r="E51">
            <v>2062</v>
          </cell>
          <cell r="F51">
            <v>879</v>
          </cell>
          <cell r="G51" t="str">
            <v>неакк</v>
          </cell>
          <cell r="H51">
            <v>0.35</v>
          </cell>
          <cell r="I51">
            <v>40</v>
          </cell>
          <cell r="J51">
            <v>2123</v>
          </cell>
          <cell r="K51">
            <v>-61</v>
          </cell>
          <cell r="L51">
            <v>500</v>
          </cell>
          <cell r="V51">
            <v>550</v>
          </cell>
          <cell r="W51">
            <v>412.4</v>
          </cell>
          <cell r="X51">
            <v>900</v>
          </cell>
          <cell r="Y51">
            <v>6.8598448108632404</v>
          </cell>
          <cell r="Z51">
            <v>2.1314258001939868</v>
          </cell>
          <cell r="AD51">
            <v>0</v>
          </cell>
          <cell r="AE51">
            <v>367.2</v>
          </cell>
          <cell r="AF51">
            <v>368.4</v>
          </cell>
          <cell r="AG51">
            <v>320.60000000000002</v>
          </cell>
          <cell r="AH51">
            <v>491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1064</v>
          </cell>
          <cell r="D52">
            <v>877</v>
          </cell>
          <cell r="E52">
            <v>1273</v>
          </cell>
          <cell r="F52">
            <v>635</v>
          </cell>
          <cell r="G52">
            <v>0</v>
          </cell>
          <cell r="H52">
            <v>0.4</v>
          </cell>
          <cell r="I52">
            <v>35</v>
          </cell>
          <cell r="J52">
            <v>1328</v>
          </cell>
          <cell r="K52">
            <v>-55</v>
          </cell>
          <cell r="L52">
            <v>350</v>
          </cell>
          <cell r="V52">
            <v>350</v>
          </cell>
          <cell r="W52">
            <v>254.6</v>
          </cell>
          <cell r="X52">
            <v>400</v>
          </cell>
          <cell r="Y52">
            <v>6.8146111547525532</v>
          </cell>
          <cell r="Z52">
            <v>2.4941084053417124</v>
          </cell>
          <cell r="AD52">
            <v>0</v>
          </cell>
          <cell r="AE52">
            <v>249</v>
          </cell>
          <cell r="AF52">
            <v>215.8</v>
          </cell>
          <cell r="AG52">
            <v>206.8</v>
          </cell>
          <cell r="AH52">
            <v>278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277.61399999999998</v>
          </cell>
          <cell r="D53">
            <v>2116.857</v>
          </cell>
          <cell r="E53">
            <v>330.661</v>
          </cell>
          <cell r="F53">
            <v>242.26</v>
          </cell>
          <cell r="G53">
            <v>0</v>
          </cell>
          <cell r="H53">
            <v>1</v>
          </cell>
          <cell r="I53">
            <v>50</v>
          </cell>
          <cell r="J53">
            <v>381.02300000000002</v>
          </cell>
          <cell r="K53">
            <v>-50.362000000000023</v>
          </cell>
          <cell r="L53">
            <v>0</v>
          </cell>
          <cell r="V53">
            <v>110</v>
          </cell>
          <cell r="W53">
            <v>66.132199999999997</v>
          </cell>
          <cell r="X53">
            <v>100</v>
          </cell>
          <cell r="Y53">
            <v>6.838726066878162</v>
          </cell>
          <cell r="Z53">
            <v>3.6632684229467642</v>
          </cell>
          <cell r="AD53">
            <v>0</v>
          </cell>
          <cell r="AE53">
            <v>51.664000000000001</v>
          </cell>
          <cell r="AF53">
            <v>67.874200000000002</v>
          </cell>
          <cell r="AG53">
            <v>57.603599999999993</v>
          </cell>
          <cell r="AH53">
            <v>92.614000000000004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815.78700000000003</v>
          </cell>
          <cell r="D54">
            <v>595.16700000000003</v>
          </cell>
          <cell r="E54">
            <v>811.95500000000004</v>
          </cell>
          <cell r="F54">
            <v>586.11099999999999</v>
          </cell>
          <cell r="G54" t="str">
            <v>н</v>
          </cell>
          <cell r="H54">
            <v>1</v>
          </cell>
          <cell r="I54">
            <v>50</v>
          </cell>
          <cell r="J54">
            <v>810.11800000000005</v>
          </cell>
          <cell r="K54">
            <v>1.8369999999999891</v>
          </cell>
          <cell r="L54">
            <v>220</v>
          </cell>
          <cell r="V54">
            <v>200</v>
          </cell>
          <cell r="W54">
            <v>162.39100000000002</v>
          </cell>
          <cell r="X54">
            <v>200</v>
          </cell>
          <cell r="Y54">
            <v>7.427203478025258</v>
          </cell>
          <cell r="Z54">
            <v>3.6092579022236451</v>
          </cell>
          <cell r="AD54">
            <v>0</v>
          </cell>
          <cell r="AE54">
            <v>191.2362</v>
          </cell>
          <cell r="AF54">
            <v>162.31059999999999</v>
          </cell>
          <cell r="AG54">
            <v>150.2226</v>
          </cell>
          <cell r="AH54">
            <v>194.84</v>
          </cell>
          <cell r="AI54" t="str">
            <v>продноя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2.7970000000000002</v>
          </cell>
          <cell r="D55">
            <v>205.25700000000001</v>
          </cell>
          <cell r="E55">
            <v>72.953999999999994</v>
          </cell>
          <cell r="F55">
            <v>134.79599999999999</v>
          </cell>
          <cell r="G55">
            <v>0</v>
          </cell>
          <cell r="H55">
            <v>1</v>
          </cell>
          <cell r="I55">
            <v>50</v>
          </cell>
          <cell r="J55">
            <v>69.3</v>
          </cell>
          <cell r="K55">
            <v>3.6539999999999964</v>
          </cell>
          <cell r="L55">
            <v>0</v>
          </cell>
          <cell r="W55">
            <v>14.590799999999998</v>
          </cell>
          <cell r="Y55">
            <v>9.2384242125174776</v>
          </cell>
          <cell r="Z55">
            <v>9.2384242125174776</v>
          </cell>
          <cell r="AD55">
            <v>0</v>
          </cell>
          <cell r="AE55">
            <v>11.4152</v>
          </cell>
          <cell r="AF55">
            <v>12.948400000000001</v>
          </cell>
          <cell r="AG55">
            <v>15.123799999999999</v>
          </cell>
          <cell r="AH55">
            <v>28.797000000000001</v>
          </cell>
          <cell r="AI55" t="str">
            <v>увел</v>
          </cell>
        </row>
        <row r="56">
          <cell r="A56" t="str">
            <v xml:space="preserve"> 317 Колбаса Сервелат Рижский ТМ Зареченские, ВЕС  ПОКОМ</v>
          </cell>
          <cell r="B56" t="str">
            <v>кг</v>
          </cell>
          <cell r="C56">
            <v>57.948</v>
          </cell>
          <cell r="E56">
            <v>13.988</v>
          </cell>
          <cell r="F56">
            <v>39.710999999999999</v>
          </cell>
          <cell r="G56" t="str">
            <v>нов</v>
          </cell>
          <cell r="H56">
            <v>1</v>
          </cell>
          <cell r="I56" t="e">
            <v>#N/A</v>
          </cell>
          <cell r="J56">
            <v>14.462</v>
          </cell>
          <cell r="K56">
            <v>-0.4740000000000002</v>
          </cell>
          <cell r="L56">
            <v>0</v>
          </cell>
          <cell r="W56">
            <v>2.7976000000000001</v>
          </cell>
          <cell r="Y56">
            <v>14.194666857306261</v>
          </cell>
          <cell r="Z56">
            <v>14.194666857306261</v>
          </cell>
          <cell r="AD56">
            <v>0</v>
          </cell>
          <cell r="AE56">
            <v>5.1951999999999998</v>
          </cell>
          <cell r="AF56">
            <v>4.1104000000000003</v>
          </cell>
          <cell r="AG56">
            <v>4.2783999999999995</v>
          </cell>
          <cell r="AH56">
            <v>1.6</v>
          </cell>
          <cell r="AI56" t="str">
            <v>увел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2110.453</v>
          </cell>
          <cell r="D57">
            <v>3072.567</v>
          </cell>
          <cell r="E57">
            <v>3547.6</v>
          </cell>
          <cell r="F57">
            <v>1479.98</v>
          </cell>
          <cell r="G57">
            <v>0</v>
          </cell>
          <cell r="H57">
            <v>1</v>
          </cell>
          <cell r="I57">
            <v>40</v>
          </cell>
          <cell r="J57">
            <v>3576.1469999999999</v>
          </cell>
          <cell r="K57">
            <v>-28.547000000000025</v>
          </cell>
          <cell r="L57">
            <v>1100</v>
          </cell>
          <cell r="V57">
            <v>1000</v>
          </cell>
          <cell r="W57">
            <v>709.52</v>
          </cell>
          <cell r="X57">
            <v>1200</v>
          </cell>
          <cell r="Y57">
            <v>6.7369207351448859</v>
          </cell>
          <cell r="Z57">
            <v>2.085889051753298</v>
          </cell>
          <cell r="AD57">
            <v>0</v>
          </cell>
          <cell r="AE57">
            <v>562.00879999999995</v>
          </cell>
          <cell r="AF57">
            <v>594.20039999999995</v>
          </cell>
          <cell r="AG57">
            <v>684.30719999999997</v>
          </cell>
          <cell r="AH57">
            <v>758.80700000000002</v>
          </cell>
          <cell r="AI57" t="str">
            <v>нояаб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2839</v>
          </cell>
          <cell r="D58">
            <v>4509</v>
          </cell>
          <cell r="E58">
            <v>4954</v>
          </cell>
          <cell r="F58">
            <v>2328</v>
          </cell>
          <cell r="G58">
            <v>0</v>
          </cell>
          <cell r="H58">
            <v>0.45</v>
          </cell>
          <cell r="I58">
            <v>50</v>
          </cell>
          <cell r="J58">
            <v>5046</v>
          </cell>
          <cell r="K58">
            <v>-92</v>
          </cell>
          <cell r="L58">
            <v>1000</v>
          </cell>
          <cell r="T58">
            <v>1080</v>
          </cell>
          <cell r="V58">
            <v>300</v>
          </cell>
          <cell r="W58">
            <v>590.79999999999995</v>
          </cell>
          <cell r="X58">
            <v>500</v>
          </cell>
          <cell r="Y58">
            <v>6.9871360866621535</v>
          </cell>
          <cell r="Z58">
            <v>3.9404197698036563</v>
          </cell>
          <cell r="AD58">
            <v>2000</v>
          </cell>
          <cell r="AE58">
            <v>638.20000000000005</v>
          </cell>
          <cell r="AF58">
            <v>571.6</v>
          </cell>
          <cell r="AG58">
            <v>596.6</v>
          </cell>
          <cell r="AH58">
            <v>563</v>
          </cell>
          <cell r="AI58">
            <v>0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1932</v>
          </cell>
          <cell r="D59">
            <v>3898</v>
          </cell>
          <cell r="E59">
            <v>3543</v>
          </cell>
          <cell r="F59">
            <v>2223</v>
          </cell>
          <cell r="G59" t="str">
            <v>акяб</v>
          </cell>
          <cell r="H59">
            <v>0.45</v>
          </cell>
          <cell r="I59">
            <v>50</v>
          </cell>
          <cell r="J59">
            <v>3604</v>
          </cell>
          <cell r="K59">
            <v>-61</v>
          </cell>
          <cell r="L59">
            <v>600</v>
          </cell>
          <cell r="T59">
            <v>680</v>
          </cell>
          <cell r="V59">
            <v>600</v>
          </cell>
          <cell r="W59">
            <v>568.6</v>
          </cell>
          <cell r="X59">
            <v>800</v>
          </cell>
          <cell r="Y59">
            <v>7.4270137179036224</v>
          </cell>
          <cell r="Z59">
            <v>3.9096025325360535</v>
          </cell>
          <cell r="AD59">
            <v>700</v>
          </cell>
          <cell r="AE59">
            <v>426.8</v>
          </cell>
          <cell r="AF59">
            <v>446.8</v>
          </cell>
          <cell r="AG59">
            <v>453.6</v>
          </cell>
          <cell r="AH59">
            <v>634</v>
          </cell>
          <cell r="AI59" t="str">
            <v>нояаб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881</v>
          </cell>
          <cell r="D60">
            <v>1351</v>
          </cell>
          <cell r="E60">
            <v>1631</v>
          </cell>
          <cell r="F60">
            <v>523</v>
          </cell>
          <cell r="G60">
            <v>0</v>
          </cell>
          <cell r="H60">
            <v>0.45</v>
          </cell>
          <cell r="I60">
            <v>50</v>
          </cell>
          <cell r="J60">
            <v>1718</v>
          </cell>
          <cell r="K60">
            <v>-87</v>
          </cell>
          <cell r="L60">
            <v>600</v>
          </cell>
          <cell r="V60">
            <v>400</v>
          </cell>
          <cell r="W60">
            <v>326.2</v>
          </cell>
          <cell r="X60">
            <v>700</v>
          </cell>
          <cell r="Y60">
            <v>6.8148375229920299</v>
          </cell>
          <cell r="Z60">
            <v>1.6033108522378909</v>
          </cell>
          <cell r="AD60">
            <v>0</v>
          </cell>
          <cell r="AE60">
            <v>235.6</v>
          </cell>
          <cell r="AF60">
            <v>255.8</v>
          </cell>
          <cell r="AG60">
            <v>283.60000000000002</v>
          </cell>
          <cell r="AH60">
            <v>334</v>
          </cell>
          <cell r="AI60" t="str">
            <v>оконч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593</v>
          </cell>
          <cell r="D61">
            <v>241</v>
          </cell>
          <cell r="E61">
            <v>582</v>
          </cell>
          <cell r="F61">
            <v>223</v>
          </cell>
          <cell r="G61">
            <v>0</v>
          </cell>
          <cell r="H61">
            <v>0.4</v>
          </cell>
          <cell r="I61">
            <v>40</v>
          </cell>
          <cell r="J61">
            <v>624</v>
          </cell>
          <cell r="K61">
            <v>-42</v>
          </cell>
          <cell r="L61">
            <v>270</v>
          </cell>
          <cell r="V61">
            <v>150</v>
          </cell>
          <cell r="W61">
            <v>116.4</v>
          </cell>
          <cell r="X61">
            <v>170</v>
          </cell>
          <cell r="Y61">
            <v>6.9845360824742269</v>
          </cell>
          <cell r="Z61">
            <v>1.9158075601374569</v>
          </cell>
          <cell r="AD61">
            <v>0</v>
          </cell>
          <cell r="AE61">
            <v>112.8</v>
          </cell>
          <cell r="AF61">
            <v>102.6</v>
          </cell>
          <cell r="AG61">
            <v>98.2</v>
          </cell>
          <cell r="AH61">
            <v>150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427</v>
          </cell>
          <cell r="D62">
            <v>315</v>
          </cell>
          <cell r="E62">
            <v>518</v>
          </cell>
          <cell r="F62">
            <v>194</v>
          </cell>
          <cell r="G62">
            <v>0</v>
          </cell>
          <cell r="H62">
            <v>0.4</v>
          </cell>
          <cell r="I62">
            <v>40</v>
          </cell>
          <cell r="J62">
            <v>538</v>
          </cell>
          <cell r="K62">
            <v>-20</v>
          </cell>
          <cell r="L62">
            <v>300</v>
          </cell>
          <cell r="V62">
            <v>90</v>
          </cell>
          <cell r="W62">
            <v>103.6</v>
          </cell>
          <cell r="X62">
            <v>140</v>
          </cell>
          <cell r="Y62">
            <v>6.9884169884169891</v>
          </cell>
          <cell r="Z62">
            <v>1.8725868725868726</v>
          </cell>
          <cell r="AD62">
            <v>0</v>
          </cell>
          <cell r="AE62">
            <v>98</v>
          </cell>
          <cell r="AF62">
            <v>88.4</v>
          </cell>
          <cell r="AG62">
            <v>96.4</v>
          </cell>
          <cell r="AH62">
            <v>121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975.70600000000002</v>
          </cell>
          <cell r="D63">
            <v>1564.3789999999999</v>
          </cell>
          <cell r="E63">
            <v>1093</v>
          </cell>
          <cell r="F63">
            <v>1225</v>
          </cell>
          <cell r="G63" t="str">
            <v>ак апр</v>
          </cell>
          <cell r="H63">
            <v>1</v>
          </cell>
          <cell r="I63">
            <v>50</v>
          </cell>
          <cell r="J63">
            <v>783.52300000000002</v>
          </cell>
          <cell r="K63">
            <v>309.47699999999998</v>
          </cell>
          <cell r="L63">
            <v>200</v>
          </cell>
          <cell r="V63">
            <v>200</v>
          </cell>
          <cell r="W63">
            <v>218.6</v>
          </cell>
          <cell r="X63">
            <v>200</v>
          </cell>
          <cell r="Y63">
            <v>8.3485818847209519</v>
          </cell>
          <cell r="Z63">
            <v>5.6038426349496797</v>
          </cell>
          <cell r="AD63">
            <v>0</v>
          </cell>
          <cell r="AE63">
            <v>187.6</v>
          </cell>
          <cell r="AF63">
            <v>203.6</v>
          </cell>
          <cell r="AG63">
            <v>204</v>
          </cell>
          <cell r="AH63">
            <v>212.93</v>
          </cell>
          <cell r="AI63" t="str">
            <v>нояаб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945</v>
          </cell>
          <cell r="D64">
            <v>15</v>
          </cell>
          <cell r="E64">
            <v>407</v>
          </cell>
          <cell r="F64">
            <v>538</v>
          </cell>
          <cell r="G64">
            <v>0</v>
          </cell>
          <cell r="H64">
            <v>0.1</v>
          </cell>
          <cell r="I64">
            <v>730</v>
          </cell>
          <cell r="J64">
            <v>431</v>
          </cell>
          <cell r="K64">
            <v>-24</v>
          </cell>
          <cell r="L64">
            <v>0</v>
          </cell>
          <cell r="W64">
            <v>81.400000000000006</v>
          </cell>
          <cell r="X64">
            <v>500</v>
          </cell>
          <cell r="Y64">
            <v>12.751842751842752</v>
          </cell>
          <cell r="Z64">
            <v>6.6093366093366086</v>
          </cell>
          <cell r="AD64">
            <v>0</v>
          </cell>
          <cell r="AE64">
            <v>52.8</v>
          </cell>
          <cell r="AF64">
            <v>60.8</v>
          </cell>
          <cell r="AG64">
            <v>57.8</v>
          </cell>
          <cell r="AH64">
            <v>86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260.95</v>
          </cell>
          <cell r="D65">
            <v>201.947</v>
          </cell>
          <cell r="E65">
            <v>216.63900000000001</v>
          </cell>
          <cell r="F65">
            <v>233.70400000000001</v>
          </cell>
          <cell r="G65">
            <v>0</v>
          </cell>
          <cell r="H65">
            <v>1</v>
          </cell>
          <cell r="I65">
            <v>50</v>
          </cell>
          <cell r="J65">
            <v>223.56</v>
          </cell>
          <cell r="K65">
            <v>-6.9209999999999923</v>
          </cell>
          <cell r="L65">
            <v>80</v>
          </cell>
          <cell r="W65">
            <v>43.327800000000003</v>
          </cell>
          <cell r="Y65">
            <v>7.2402476008474927</v>
          </cell>
          <cell r="Z65">
            <v>5.3938579849426924</v>
          </cell>
          <cell r="AD65">
            <v>0</v>
          </cell>
          <cell r="AE65">
            <v>45.192599999999999</v>
          </cell>
          <cell r="AF65">
            <v>48.6158</v>
          </cell>
          <cell r="AG65">
            <v>47.524000000000001</v>
          </cell>
          <cell r="AH65">
            <v>43.268999999999998</v>
          </cell>
          <cell r="AI65" t="e">
            <v>#N/A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2509</v>
          </cell>
          <cell r="D66">
            <v>2409</v>
          </cell>
          <cell r="E66">
            <v>3836</v>
          </cell>
          <cell r="F66">
            <v>1033</v>
          </cell>
          <cell r="G66">
            <v>0</v>
          </cell>
          <cell r="H66">
            <v>0.4</v>
          </cell>
          <cell r="I66">
            <v>40</v>
          </cell>
          <cell r="J66">
            <v>3863</v>
          </cell>
          <cell r="K66">
            <v>-27</v>
          </cell>
          <cell r="L66">
            <v>1000</v>
          </cell>
          <cell r="T66">
            <v>2004</v>
          </cell>
          <cell r="V66">
            <v>800</v>
          </cell>
          <cell r="W66">
            <v>588.4</v>
          </cell>
          <cell r="X66">
            <v>1100</v>
          </cell>
          <cell r="Y66">
            <v>6.6842284160435081</v>
          </cell>
          <cell r="Z66">
            <v>1.755608429639701</v>
          </cell>
          <cell r="AD66">
            <v>894</v>
          </cell>
          <cell r="AE66">
            <v>538.4</v>
          </cell>
          <cell r="AF66">
            <v>491.2</v>
          </cell>
          <cell r="AG66">
            <v>482.2</v>
          </cell>
          <cell r="AH66">
            <v>666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1935</v>
          </cell>
          <cell r="D67">
            <v>1878</v>
          </cell>
          <cell r="E67">
            <v>2537</v>
          </cell>
          <cell r="F67">
            <v>1230</v>
          </cell>
          <cell r="G67">
            <v>0</v>
          </cell>
          <cell r="H67">
            <v>0.4</v>
          </cell>
          <cell r="I67">
            <v>40</v>
          </cell>
          <cell r="J67">
            <v>2556</v>
          </cell>
          <cell r="K67">
            <v>-19</v>
          </cell>
          <cell r="L67">
            <v>700</v>
          </cell>
          <cell r="V67">
            <v>600</v>
          </cell>
          <cell r="W67">
            <v>507.4</v>
          </cell>
          <cell r="X67">
            <v>1000</v>
          </cell>
          <cell r="Y67">
            <v>6.9570358691367762</v>
          </cell>
          <cell r="Z67">
            <v>2.424122979897517</v>
          </cell>
          <cell r="AD67">
            <v>0</v>
          </cell>
          <cell r="AE67">
            <v>476</v>
          </cell>
          <cell r="AF67">
            <v>451.4</v>
          </cell>
          <cell r="AG67">
            <v>422.2</v>
          </cell>
          <cell r="AH67">
            <v>511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338.79500000000002</v>
          </cell>
          <cell r="D68">
            <v>430.35199999999998</v>
          </cell>
          <cell r="E68">
            <v>506.66</v>
          </cell>
          <cell r="F68">
            <v>248.72300000000001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516.22</v>
          </cell>
          <cell r="K68">
            <v>-9.5600000000000023</v>
          </cell>
          <cell r="L68">
            <v>200</v>
          </cell>
          <cell r="V68">
            <v>110</v>
          </cell>
          <cell r="W68">
            <v>101.33200000000001</v>
          </cell>
          <cell r="X68">
            <v>150</v>
          </cell>
          <cell r="Y68">
            <v>6.9940690009079054</v>
          </cell>
          <cell r="Z68">
            <v>2.4545355859945523</v>
          </cell>
          <cell r="AD68">
            <v>0</v>
          </cell>
          <cell r="AE68">
            <v>88.674800000000005</v>
          </cell>
          <cell r="AF68">
            <v>83.389800000000008</v>
          </cell>
          <cell r="AG68">
            <v>87.295199999999994</v>
          </cell>
          <cell r="AH68">
            <v>105.812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281.86700000000002</v>
          </cell>
          <cell r="D69">
            <v>269.36200000000002</v>
          </cell>
          <cell r="E69">
            <v>398.02</v>
          </cell>
          <cell r="F69">
            <v>142.999</v>
          </cell>
          <cell r="G69">
            <v>0</v>
          </cell>
          <cell r="H69">
            <v>1</v>
          </cell>
          <cell r="I69">
            <v>40</v>
          </cell>
          <cell r="J69">
            <v>407.57</v>
          </cell>
          <cell r="K69">
            <v>-9.5500000000000114</v>
          </cell>
          <cell r="L69">
            <v>170</v>
          </cell>
          <cell r="V69">
            <v>120</v>
          </cell>
          <cell r="W69">
            <v>79.603999999999999</v>
          </cell>
          <cell r="X69">
            <v>120</v>
          </cell>
          <cell r="Y69">
            <v>6.9468745289181451</v>
          </cell>
          <cell r="Z69">
            <v>1.7963795789156323</v>
          </cell>
          <cell r="AD69">
            <v>0</v>
          </cell>
          <cell r="AE69">
            <v>67.374800000000008</v>
          </cell>
          <cell r="AF69">
            <v>59.295399999999994</v>
          </cell>
          <cell r="AG69">
            <v>64.341999999999999</v>
          </cell>
          <cell r="AH69">
            <v>110.83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490.71600000000001</v>
          </cell>
          <cell r="D70">
            <v>477.06799999999998</v>
          </cell>
          <cell r="E70">
            <v>850.69299999999998</v>
          </cell>
          <cell r="F70">
            <v>96.18</v>
          </cell>
          <cell r="G70" t="str">
            <v>ябл</v>
          </cell>
          <cell r="H70">
            <v>1</v>
          </cell>
          <cell r="I70">
            <v>40</v>
          </cell>
          <cell r="J70">
            <v>849.05899999999997</v>
          </cell>
          <cell r="K70">
            <v>1.6340000000000146</v>
          </cell>
          <cell r="L70">
            <v>550</v>
          </cell>
          <cell r="V70">
            <v>170</v>
          </cell>
          <cell r="W70">
            <v>170.1386</v>
          </cell>
          <cell r="X70">
            <v>360</v>
          </cell>
          <cell r="Y70">
            <v>6.9130696972938539</v>
          </cell>
          <cell r="Z70">
            <v>0.5653038170056649</v>
          </cell>
          <cell r="AD70">
            <v>0</v>
          </cell>
          <cell r="AE70">
            <v>114.01679999999999</v>
          </cell>
          <cell r="AF70">
            <v>106.44539999999999</v>
          </cell>
          <cell r="AG70">
            <v>132.92699999999999</v>
          </cell>
          <cell r="AH70">
            <v>154.774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430.89699999999999</v>
          </cell>
          <cell r="D71">
            <v>299.69900000000001</v>
          </cell>
          <cell r="E71">
            <v>523.625</v>
          </cell>
          <cell r="F71">
            <v>192.45099999999999</v>
          </cell>
          <cell r="G71">
            <v>0</v>
          </cell>
          <cell r="H71">
            <v>1</v>
          </cell>
          <cell r="I71">
            <v>40</v>
          </cell>
          <cell r="J71">
            <v>538.44399999999996</v>
          </cell>
          <cell r="K71">
            <v>-14.81899999999996</v>
          </cell>
          <cell r="L71">
            <v>270</v>
          </cell>
          <cell r="V71">
            <v>110</v>
          </cell>
          <cell r="W71">
            <v>104.72499999999999</v>
          </cell>
          <cell r="X71">
            <v>150</v>
          </cell>
          <cell r="Y71">
            <v>6.8985533540224404</v>
          </cell>
          <cell r="Z71">
            <v>1.8376796371449033</v>
          </cell>
          <cell r="AD71">
            <v>0</v>
          </cell>
          <cell r="AE71">
            <v>96.180800000000005</v>
          </cell>
          <cell r="AF71">
            <v>87.226799999999997</v>
          </cell>
          <cell r="AG71">
            <v>88.897000000000006</v>
          </cell>
          <cell r="AH71">
            <v>106.755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172</v>
          </cell>
          <cell r="D72">
            <v>7</v>
          </cell>
          <cell r="E72">
            <v>93</v>
          </cell>
          <cell r="F72">
            <v>82</v>
          </cell>
          <cell r="G72" t="str">
            <v>дк</v>
          </cell>
          <cell r="H72">
            <v>0.6</v>
          </cell>
          <cell r="I72">
            <v>60</v>
          </cell>
          <cell r="J72">
            <v>121</v>
          </cell>
          <cell r="K72">
            <v>-28</v>
          </cell>
          <cell r="L72">
            <v>60</v>
          </cell>
          <cell r="W72">
            <v>18.600000000000001</v>
          </cell>
          <cell r="Y72">
            <v>7.6344086021505371</v>
          </cell>
          <cell r="Z72">
            <v>4.408602150537634</v>
          </cell>
          <cell r="AD72">
            <v>0</v>
          </cell>
          <cell r="AE72">
            <v>18.8</v>
          </cell>
          <cell r="AF72">
            <v>22.2</v>
          </cell>
          <cell r="AG72">
            <v>19.8</v>
          </cell>
          <cell r="AH72">
            <v>5</v>
          </cell>
          <cell r="AI72" t="str">
            <v>склад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236</v>
          </cell>
          <cell r="D73">
            <v>185</v>
          </cell>
          <cell r="E73">
            <v>308</v>
          </cell>
          <cell r="F73">
            <v>110</v>
          </cell>
          <cell r="G73" t="str">
            <v>ябл</v>
          </cell>
          <cell r="H73">
            <v>0.6</v>
          </cell>
          <cell r="I73">
            <v>60</v>
          </cell>
          <cell r="J73">
            <v>311</v>
          </cell>
          <cell r="K73">
            <v>-3</v>
          </cell>
          <cell r="L73">
            <v>160</v>
          </cell>
          <cell r="V73">
            <v>70</v>
          </cell>
          <cell r="W73">
            <v>61.6</v>
          </cell>
          <cell r="X73">
            <v>90</v>
          </cell>
          <cell r="Y73">
            <v>6.9805194805194803</v>
          </cell>
          <cell r="Z73">
            <v>1.7857142857142856</v>
          </cell>
          <cell r="AD73">
            <v>0</v>
          </cell>
          <cell r="AE73">
            <v>49.2</v>
          </cell>
          <cell r="AF73">
            <v>49.8</v>
          </cell>
          <cell r="AG73">
            <v>53.4</v>
          </cell>
          <cell r="AH73">
            <v>63</v>
          </cell>
          <cell r="AI73" t="str">
            <v>нояаб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313</v>
          </cell>
          <cell r="D74">
            <v>370</v>
          </cell>
          <cell r="E74">
            <v>512</v>
          </cell>
          <cell r="F74">
            <v>151</v>
          </cell>
          <cell r="G74" t="str">
            <v>ябл</v>
          </cell>
          <cell r="H74">
            <v>0.6</v>
          </cell>
          <cell r="I74">
            <v>60</v>
          </cell>
          <cell r="J74">
            <v>578</v>
          </cell>
          <cell r="K74">
            <v>-66</v>
          </cell>
          <cell r="L74">
            <v>180</v>
          </cell>
          <cell r="V74">
            <v>150</v>
          </cell>
          <cell r="W74">
            <v>102.4</v>
          </cell>
          <cell r="X74">
            <v>220</v>
          </cell>
          <cell r="Y74">
            <v>6.845703125</v>
          </cell>
          <cell r="Z74">
            <v>1.474609375</v>
          </cell>
          <cell r="AD74">
            <v>0</v>
          </cell>
          <cell r="AE74">
            <v>82.2</v>
          </cell>
          <cell r="AF74">
            <v>85.2</v>
          </cell>
          <cell r="AG74">
            <v>78</v>
          </cell>
          <cell r="AH74">
            <v>105</v>
          </cell>
          <cell r="AI74" t="str">
            <v>продноя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164.83099999999999</v>
          </cell>
          <cell r="D75">
            <v>1460.9290000000001</v>
          </cell>
          <cell r="E75">
            <v>162.66499999999999</v>
          </cell>
          <cell r="F75">
            <v>71.197999999999993</v>
          </cell>
          <cell r="G75">
            <v>0</v>
          </cell>
          <cell r="H75">
            <v>1</v>
          </cell>
          <cell r="I75">
            <v>30</v>
          </cell>
          <cell r="J75">
            <v>178.73</v>
          </cell>
          <cell r="K75">
            <v>-16.064999999999998</v>
          </cell>
          <cell r="L75">
            <v>90</v>
          </cell>
          <cell r="V75">
            <v>20</v>
          </cell>
          <cell r="W75">
            <v>32.533000000000001</v>
          </cell>
          <cell r="X75">
            <v>30</v>
          </cell>
          <cell r="Y75">
            <v>6.4918083177081725</v>
          </cell>
          <cell r="Z75">
            <v>2.188485537761657</v>
          </cell>
          <cell r="AD75">
            <v>0</v>
          </cell>
          <cell r="AE75">
            <v>33.123399999999997</v>
          </cell>
          <cell r="AF75">
            <v>30.169</v>
          </cell>
          <cell r="AG75">
            <v>28.949599999999997</v>
          </cell>
          <cell r="AH75">
            <v>25.838999999999999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471</v>
          </cell>
          <cell r="D76">
            <v>394</v>
          </cell>
          <cell r="E76">
            <v>599</v>
          </cell>
          <cell r="F76">
            <v>242</v>
          </cell>
          <cell r="G76" t="str">
            <v>ябл,дк</v>
          </cell>
          <cell r="H76">
            <v>0.6</v>
          </cell>
          <cell r="I76">
            <v>60</v>
          </cell>
          <cell r="J76">
            <v>621</v>
          </cell>
          <cell r="K76">
            <v>-22</v>
          </cell>
          <cell r="L76">
            <v>280</v>
          </cell>
          <cell r="V76">
            <v>150</v>
          </cell>
          <cell r="W76">
            <v>119.8</v>
          </cell>
          <cell r="X76">
            <v>160</v>
          </cell>
          <cell r="Y76">
            <v>6.9449081803005006</v>
          </cell>
          <cell r="Z76">
            <v>2.020033388981636</v>
          </cell>
          <cell r="AD76">
            <v>0</v>
          </cell>
          <cell r="AE76">
            <v>111</v>
          </cell>
          <cell r="AF76">
            <v>107</v>
          </cell>
          <cell r="AG76">
            <v>102</v>
          </cell>
          <cell r="AH76">
            <v>145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604</v>
          </cell>
          <cell r="D77">
            <v>546</v>
          </cell>
          <cell r="E77">
            <v>832</v>
          </cell>
          <cell r="F77">
            <v>290</v>
          </cell>
          <cell r="G77" t="str">
            <v>ябл,дк</v>
          </cell>
          <cell r="H77">
            <v>0.6</v>
          </cell>
          <cell r="I77">
            <v>60</v>
          </cell>
          <cell r="J77">
            <v>854</v>
          </cell>
          <cell r="K77">
            <v>-22</v>
          </cell>
          <cell r="L77">
            <v>400</v>
          </cell>
          <cell r="V77">
            <v>190</v>
          </cell>
          <cell r="W77">
            <v>166.4</v>
          </cell>
          <cell r="X77">
            <v>260</v>
          </cell>
          <cell r="Y77">
            <v>6.8509615384615383</v>
          </cell>
          <cell r="Z77">
            <v>1.7427884615384615</v>
          </cell>
          <cell r="AD77">
            <v>0</v>
          </cell>
          <cell r="AE77">
            <v>131</v>
          </cell>
          <cell r="AF77">
            <v>129.4</v>
          </cell>
          <cell r="AG77">
            <v>141</v>
          </cell>
          <cell r="AH77">
            <v>187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91</v>
          </cell>
          <cell r="D78">
            <v>837</v>
          </cell>
          <cell r="E78">
            <v>359</v>
          </cell>
          <cell r="F78">
            <v>546</v>
          </cell>
          <cell r="G78">
            <v>0</v>
          </cell>
          <cell r="H78">
            <v>0.4</v>
          </cell>
          <cell r="I78" t="e">
            <v>#N/A</v>
          </cell>
          <cell r="J78">
            <v>707</v>
          </cell>
          <cell r="K78">
            <v>-348</v>
          </cell>
          <cell r="L78">
            <v>300</v>
          </cell>
          <cell r="V78">
            <v>200</v>
          </cell>
          <cell r="W78">
            <v>71.8</v>
          </cell>
          <cell r="X78">
            <v>200</v>
          </cell>
          <cell r="Y78">
            <v>17.35376044568245</v>
          </cell>
          <cell r="Z78">
            <v>7.6044568245125355</v>
          </cell>
          <cell r="AD78">
            <v>0</v>
          </cell>
          <cell r="AE78">
            <v>122</v>
          </cell>
          <cell r="AF78">
            <v>91.2</v>
          </cell>
          <cell r="AG78">
            <v>74</v>
          </cell>
          <cell r="AH78">
            <v>130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213</v>
          </cell>
          <cell r="D79">
            <v>849</v>
          </cell>
          <cell r="E79">
            <v>701</v>
          </cell>
          <cell r="F79">
            <v>334</v>
          </cell>
          <cell r="G79">
            <v>0</v>
          </cell>
          <cell r="H79">
            <v>0.33</v>
          </cell>
          <cell r="I79">
            <v>60</v>
          </cell>
          <cell r="J79">
            <v>858</v>
          </cell>
          <cell r="K79">
            <v>-157</v>
          </cell>
          <cell r="L79">
            <v>300</v>
          </cell>
          <cell r="V79">
            <v>150</v>
          </cell>
          <cell r="W79">
            <v>140.19999999999999</v>
          </cell>
          <cell r="X79">
            <v>160</v>
          </cell>
          <cell r="Y79">
            <v>6.7332382310984311</v>
          </cell>
          <cell r="Z79">
            <v>2.3823109843081314</v>
          </cell>
          <cell r="AD79">
            <v>0</v>
          </cell>
          <cell r="AE79">
            <v>56</v>
          </cell>
          <cell r="AF79">
            <v>85.4</v>
          </cell>
          <cell r="AG79">
            <v>136.4</v>
          </cell>
          <cell r="AH79">
            <v>164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209</v>
          </cell>
          <cell r="D80">
            <v>742</v>
          </cell>
          <cell r="E80">
            <v>529</v>
          </cell>
          <cell r="F80">
            <v>396</v>
          </cell>
          <cell r="G80">
            <v>0</v>
          </cell>
          <cell r="H80">
            <v>0.35</v>
          </cell>
          <cell r="I80" t="e">
            <v>#N/A</v>
          </cell>
          <cell r="J80">
            <v>611</v>
          </cell>
          <cell r="K80">
            <v>-82</v>
          </cell>
          <cell r="L80">
            <v>200</v>
          </cell>
          <cell r="V80">
            <v>50</v>
          </cell>
          <cell r="W80">
            <v>105.8</v>
          </cell>
          <cell r="X80">
            <v>150</v>
          </cell>
          <cell r="Y80">
            <v>7.5236294896030245</v>
          </cell>
          <cell r="Z80">
            <v>3.7429111531190928</v>
          </cell>
          <cell r="AD80">
            <v>0</v>
          </cell>
          <cell r="AE80">
            <v>64.599999999999994</v>
          </cell>
          <cell r="AF80">
            <v>95.8</v>
          </cell>
          <cell r="AG80">
            <v>103</v>
          </cell>
          <cell r="AH80">
            <v>153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241</v>
          </cell>
          <cell r="D81">
            <v>339</v>
          </cell>
          <cell r="E81">
            <v>354</v>
          </cell>
          <cell r="F81">
            <v>216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368</v>
          </cell>
          <cell r="K81">
            <v>-14</v>
          </cell>
          <cell r="L81">
            <v>70</v>
          </cell>
          <cell r="V81">
            <v>90</v>
          </cell>
          <cell r="W81">
            <v>70.8</v>
          </cell>
          <cell r="X81">
            <v>120</v>
          </cell>
          <cell r="Y81">
            <v>7.0056497175141246</v>
          </cell>
          <cell r="Z81">
            <v>3.050847457627119</v>
          </cell>
          <cell r="AD81">
            <v>0</v>
          </cell>
          <cell r="AE81">
            <v>72.2</v>
          </cell>
          <cell r="AF81">
            <v>88.6</v>
          </cell>
          <cell r="AG81">
            <v>60</v>
          </cell>
          <cell r="AH81">
            <v>48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2695</v>
          </cell>
          <cell r="D82">
            <v>7227</v>
          </cell>
          <cell r="E82">
            <v>6202</v>
          </cell>
          <cell r="F82">
            <v>2634</v>
          </cell>
          <cell r="G82">
            <v>0</v>
          </cell>
          <cell r="H82">
            <v>0.35</v>
          </cell>
          <cell r="I82">
            <v>40</v>
          </cell>
          <cell r="J82">
            <v>6255</v>
          </cell>
          <cell r="K82">
            <v>-53</v>
          </cell>
          <cell r="L82">
            <v>1200</v>
          </cell>
          <cell r="T82">
            <v>1920</v>
          </cell>
          <cell r="V82">
            <v>600</v>
          </cell>
          <cell r="W82">
            <v>760.4</v>
          </cell>
          <cell r="X82">
            <v>1020</v>
          </cell>
          <cell r="Y82">
            <v>7.1725407680168338</v>
          </cell>
          <cell r="Z82">
            <v>3.4639663335086799</v>
          </cell>
          <cell r="AD82">
            <v>2400</v>
          </cell>
          <cell r="AE82">
            <v>639</v>
          </cell>
          <cell r="AF82">
            <v>630.6</v>
          </cell>
          <cell r="AG82">
            <v>620.4</v>
          </cell>
          <cell r="AH82">
            <v>838</v>
          </cell>
          <cell r="AI82" t="str">
            <v>нояаб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6038</v>
          </cell>
          <cell r="D83">
            <v>4502</v>
          </cell>
          <cell r="E83">
            <v>7618</v>
          </cell>
          <cell r="F83">
            <v>2788</v>
          </cell>
          <cell r="G83">
            <v>0</v>
          </cell>
          <cell r="H83">
            <v>0.35</v>
          </cell>
          <cell r="I83">
            <v>45</v>
          </cell>
          <cell r="J83">
            <v>7707</v>
          </cell>
          <cell r="K83">
            <v>-89</v>
          </cell>
          <cell r="L83">
            <v>2400</v>
          </cell>
          <cell r="T83">
            <v>3198</v>
          </cell>
          <cell r="V83">
            <v>1000</v>
          </cell>
          <cell r="W83">
            <v>1283.5999999999999</v>
          </cell>
          <cell r="X83">
            <v>2200</v>
          </cell>
          <cell r="Y83">
            <v>6.5347460267996267</v>
          </cell>
          <cell r="Z83">
            <v>2.1720162044250548</v>
          </cell>
          <cell r="AD83">
            <v>1200</v>
          </cell>
          <cell r="AE83">
            <v>1331.2</v>
          </cell>
          <cell r="AF83">
            <v>1262.8</v>
          </cell>
          <cell r="AG83">
            <v>1156.8</v>
          </cell>
          <cell r="AH83">
            <v>1446</v>
          </cell>
          <cell r="AI83" t="str">
            <v>оконч</v>
          </cell>
        </row>
        <row r="84">
          <cell r="A84" t="str">
            <v xml:space="preserve"> 415  Колбаса Балыкбургская с мраморным балыком 0,11 кг ТМ Баварушка  ПОКОМ</v>
          </cell>
          <cell r="B84" t="str">
            <v>шт</v>
          </cell>
          <cell r="C84">
            <v>1</v>
          </cell>
          <cell r="E84">
            <v>0</v>
          </cell>
          <cell r="G84" t="str">
            <v>лидер</v>
          </cell>
          <cell r="H84">
            <v>0.11</v>
          </cell>
          <cell r="I84">
            <v>120</v>
          </cell>
          <cell r="J84">
            <v>8</v>
          </cell>
          <cell r="K84">
            <v>-8</v>
          </cell>
          <cell r="L84">
            <v>30</v>
          </cell>
          <cell r="V84">
            <v>30</v>
          </cell>
          <cell r="W84">
            <v>0</v>
          </cell>
          <cell r="X84">
            <v>30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14.8</v>
          </cell>
          <cell r="AF84">
            <v>7.4</v>
          </cell>
          <cell r="AG84">
            <v>2.4</v>
          </cell>
          <cell r="AH84">
            <v>0</v>
          </cell>
          <cell r="AI84">
            <v>0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B85" t="str">
            <v>шт</v>
          </cell>
          <cell r="C85">
            <v>84</v>
          </cell>
          <cell r="D85">
            <v>5</v>
          </cell>
          <cell r="E85">
            <v>41</v>
          </cell>
          <cell r="F85">
            <v>40</v>
          </cell>
          <cell r="G85">
            <v>0</v>
          </cell>
          <cell r="H85">
            <v>0.06</v>
          </cell>
          <cell r="I85" t="e">
            <v>#N/A</v>
          </cell>
          <cell r="J85">
            <v>216</v>
          </cell>
          <cell r="K85">
            <v>-175</v>
          </cell>
          <cell r="L85">
            <v>60</v>
          </cell>
          <cell r="V85">
            <v>30</v>
          </cell>
          <cell r="W85">
            <v>8.1999999999999993</v>
          </cell>
          <cell r="X85">
            <v>30</v>
          </cell>
          <cell r="Y85">
            <v>19.512195121951223</v>
          </cell>
          <cell r="Z85">
            <v>4.8780487804878057</v>
          </cell>
          <cell r="AD85">
            <v>0</v>
          </cell>
          <cell r="AE85">
            <v>0.8</v>
          </cell>
          <cell r="AF85">
            <v>7</v>
          </cell>
          <cell r="AG85">
            <v>22.2</v>
          </cell>
          <cell r="AH85">
            <v>1</v>
          </cell>
          <cell r="AI85" t="e">
            <v>#N/A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B86" t="str">
            <v>шт</v>
          </cell>
          <cell r="C86">
            <v>61</v>
          </cell>
          <cell r="D86">
            <v>203</v>
          </cell>
          <cell r="E86">
            <v>120</v>
          </cell>
          <cell r="F86">
            <v>131</v>
          </cell>
          <cell r="G86">
            <v>0</v>
          </cell>
          <cell r="H86">
            <v>0.06</v>
          </cell>
          <cell r="I86" t="e">
            <v>#N/A</v>
          </cell>
          <cell r="J86">
            <v>412</v>
          </cell>
          <cell r="K86">
            <v>-292</v>
          </cell>
          <cell r="L86">
            <v>50</v>
          </cell>
          <cell r="V86">
            <v>30</v>
          </cell>
          <cell r="W86">
            <v>24</v>
          </cell>
          <cell r="X86">
            <v>30</v>
          </cell>
          <cell r="Y86">
            <v>10.041666666666666</v>
          </cell>
          <cell r="Z86">
            <v>5.458333333333333</v>
          </cell>
          <cell r="AD86">
            <v>0</v>
          </cell>
          <cell r="AE86">
            <v>0</v>
          </cell>
          <cell r="AF86">
            <v>15.4</v>
          </cell>
          <cell r="AG86">
            <v>23.2</v>
          </cell>
          <cell r="AH86">
            <v>52</v>
          </cell>
          <cell r="AI86" t="e">
            <v>#N/A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B87" t="str">
            <v>шт</v>
          </cell>
          <cell r="C87">
            <v>94</v>
          </cell>
          <cell r="D87">
            <v>41</v>
          </cell>
          <cell r="E87">
            <v>17</v>
          </cell>
          <cell r="F87">
            <v>115</v>
          </cell>
          <cell r="G87">
            <v>0</v>
          </cell>
          <cell r="H87">
            <v>0.15</v>
          </cell>
          <cell r="I87" t="e">
            <v>#N/A</v>
          </cell>
          <cell r="J87">
            <v>190</v>
          </cell>
          <cell r="K87">
            <v>-173</v>
          </cell>
          <cell r="L87">
            <v>30</v>
          </cell>
          <cell r="W87">
            <v>3.4</v>
          </cell>
          <cell r="Y87">
            <v>42.647058823529413</v>
          </cell>
          <cell r="Z87">
            <v>33.82352941176471</v>
          </cell>
          <cell r="AD87">
            <v>0</v>
          </cell>
          <cell r="AE87">
            <v>0.2</v>
          </cell>
          <cell r="AF87">
            <v>0</v>
          </cell>
          <cell r="AG87">
            <v>0</v>
          </cell>
          <cell r="AH87">
            <v>17</v>
          </cell>
          <cell r="AI87" t="str">
            <v>склад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B88" t="str">
            <v>шт</v>
          </cell>
          <cell r="C88">
            <v>23</v>
          </cell>
          <cell r="E88">
            <v>0</v>
          </cell>
          <cell r="F88">
            <v>14</v>
          </cell>
          <cell r="G88" t="str">
            <v>выв</v>
          </cell>
          <cell r="H88">
            <v>0</v>
          </cell>
          <cell r="I88" t="e">
            <v>#N/A</v>
          </cell>
          <cell r="J88">
            <v>1</v>
          </cell>
          <cell r="K88">
            <v>-1</v>
          </cell>
          <cell r="L88">
            <v>0</v>
          </cell>
          <cell r="W88">
            <v>0</v>
          </cell>
          <cell r="Y88" t="e">
            <v>#DIV/0!</v>
          </cell>
          <cell r="Z88" t="e">
            <v>#DIV/0!</v>
          </cell>
          <cell r="AD88">
            <v>0</v>
          </cell>
          <cell r="AE88">
            <v>0.4</v>
          </cell>
          <cell r="AF88">
            <v>0</v>
          </cell>
          <cell r="AG88">
            <v>0</v>
          </cell>
          <cell r="AH88">
            <v>0</v>
          </cell>
          <cell r="AI88" t="str">
            <v>выв01,11,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B89" t="str">
            <v>кг</v>
          </cell>
          <cell r="C89">
            <v>21.663</v>
          </cell>
          <cell r="D89">
            <v>92.369</v>
          </cell>
          <cell r="E89">
            <v>71.537999999999997</v>
          </cell>
          <cell r="F89">
            <v>42.494</v>
          </cell>
          <cell r="G89" t="str">
            <v>выв</v>
          </cell>
          <cell r="H89">
            <v>0</v>
          </cell>
          <cell r="I89" t="e">
            <v>#N/A</v>
          </cell>
          <cell r="J89">
            <v>85.552000000000007</v>
          </cell>
          <cell r="K89">
            <v>-14.01400000000001</v>
          </cell>
          <cell r="L89">
            <v>0</v>
          </cell>
          <cell r="W89">
            <v>14.307599999999999</v>
          </cell>
          <cell r="Y89">
            <v>2.9700299141714894</v>
          </cell>
          <cell r="Z89">
            <v>2.9700299141714894</v>
          </cell>
          <cell r="AD89">
            <v>0</v>
          </cell>
          <cell r="AE89">
            <v>13.241800000000001</v>
          </cell>
          <cell r="AF89">
            <v>11.421200000000001</v>
          </cell>
          <cell r="AG89">
            <v>10.854000000000001</v>
          </cell>
          <cell r="AH89">
            <v>6.6470000000000002</v>
          </cell>
          <cell r="AI89" t="str">
            <v>выв01,11,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B90" t="str">
            <v>шт</v>
          </cell>
          <cell r="C90">
            <v>403</v>
          </cell>
          <cell r="D90">
            <v>231</v>
          </cell>
          <cell r="E90">
            <v>387</v>
          </cell>
          <cell r="F90">
            <v>203</v>
          </cell>
          <cell r="G90">
            <v>0</v>
          </cell>
          <cell r="H90">
            <v>0.4</v>
          </cell>
          <cell r="I90" t="e">
            <v>#N/A</v>
          </cell>
          <cell r="J90">
            <v>456</v>
          </cell>
          <cell r="K90">
            <v>-69</v>
          </cell>
          <cell r="L90">
            <v>40</v>
          </cell>
          <cell r="V90">
            <v>90</v>
          </cell>
          <cell r="W90">
            <v>77.400000000000006</v>
          </cell>
          <cell r="X90">
            <v>90</v>
          </cell>
          <cell r="Y90">
            <v>5.4651162790697674</v>
          </cell>
          <cell r="Z90">
            <v>2.6227390180878549</v>
          </cell>
          <cell r="AD90">
            <v>0</v>
          </cell>
          <cell r="AE90">
            <v>92.2</v>
          </cell>
          <cell r="AF90">
            <v>81</v>
          </cell>
          <cell r="AG90">
            <v>57.2</v>
          </cell>
          <cell r="AH90">
            <v>87</v>
          </cell>
          <cell r="AI90" t="str">
            <v>Паша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B91" t="str">
            <v>кг</v>
          </cell>
          <cell r="C91">
            <v>93.555000000000007</v>
          </cell>
          <cell r="D91">
            <v>234.286</v>
          </cell>
          <cell r="E91">
            <v>185.82599999999999</v>
          </cell>
          <cell r="F91">
            <v>139.11799999999999</v>
          </cell>
          <cell r="G91" t="str">
            <v>н</v>
          </cell>
          <cell r="H91">
            <v>1</v>
          </cell>
          <cell r="I91" t="e">
            <v>#N/A</v>
          </cell>
          <cell r="J91">
            <v>184.05500000000001</v>
          </cell>
          <cell r="K91">
            <v>1.7709999999999866</v>
          </cell>
          <cell r="L91">
            <v>60</v>
          </cell>
          <cell r="W91">
            <v>37.165199999999999</v>
          </cell>
          <cell r="X91">
            <v>60</v>
          </cell>
          <cell r="Y91">
            <v>6.9720598839774848</v>
          </cell>
          <cell r="Z91">
            <v>3.7432329168146548</v>
          </cell>
          <cell r="AD91">
            <v>0</v>
          </cell>
          <cell r="AE91">
            <v>30.7224</v>
          </cell>
          <cell r="AF91">
            <v>31.281799999999997</v>
          </cell>
          <cell r="AG91">
            <v>33.193200000000004</v>
          </cell>
          <cell r="AH91">
            <v>57.790999999999997</v>
          </cell>
          <cell r="AI91" t="str">
            <v>увел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B92" t="str">
            <v>кг</v>
          </cell>
          <cell r="D92">
            <v>114.831</v>
          </cell>
          <cell r="E92">
            <v>14.394</v>
          </cell>
          <cell r="F92">
            <v>100.437</v>
          </cell>
          <cell r="G92" t="str">
            <v>склад</v>
          </cell>
          <cell r="H92">
            <v>1</v>
          </cell>
          <cell r="I92" t="e">
            <v>#N/A</v>
          </cell>
          <cell r="J92">
            <v>14.95</v>
          </cell>
          <cell r="K92">
            <v>-0.55599999999999916</v>
          </cell>
          <cell r="L92">
            <v>0</v>
          </cell>
          <cell r="W92">
            <v>2.8788</v>
          </cell>
          <cell r="Y92">
            <v>34.888495206335975</v>
          </cell>
          <cell r="Z92">
            <v>34.888495206335975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5.7720000000000002</v>
          </cell>
          <cell r="AI92" t="e">
            <v>#N/A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B93" t="str">
            <v>шт</v>
          </cell>
          <cell r="C93">
            <v>33</v>
          </cell>
          <cell r="D93">
            <v>279</v>
          </cell>
          <cell r="E93">
            <v>182</v>
          </cell>
          <cell r="F93">
            <v>115</v>
          </cell>
          <cell r="G93">
            <v>0</v>
          </cell>
          <cell r="H93">
            <v>0.4</v>
          </cell>
          <cell r="I93" t="e">
            <v>#N/A</v>
          </cell>
          <cell r="J93">
            <v>250</v>
          </cell>
          <cell r="K93">
            <v>-68</v>
          </cell>
          <cell r="L93">
            <v>0</v>
          </cell>
          <cell r="V93">
            <v>60</v>
          </cell>
          <cell r="W93">
            <v>36.4</v>
          </cell>
          <cell r="X93">
            <v>50</v>
          </cell>
          <cell r="Y93">
            <v>6.1813186813186816</v>
          </cell>
          <cell r="Z93">
            <v>3.1593406593406597</v>
          </cell>
          <cell r="AD93">
            <v>0</v>
          </cell>
          <cell r="AE93">
            <v>39.799999999999997</v>
          </cell>
          <cell r="AF93">
            <v>44.6</v>
          </cell>
          <cell r="AG93">
            <v>28.6</v>
          </cell>
          <cell r="AH93">
            <v>52</v>
          </cell>
          <cell r="AI93" t="str">
            <v>увел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B94" t="str">
            <v>кг</v>
          </cell>
          <cell r="C94">
            <v>126.316</v>
          </cell>
          <cell r="D94">
            <v>53.164999999999999</v>
          </cell>
          <cell r="E94">
            <v>146.11099999999999</v>
          </cell>
          <cell r="F94">
            <v>26.577999999999999</v>
          </cell>
          <cell r="G94">
            <v>0</v>
          </cell>
          <cell r="H94">
            <v>1</v>
          </cell>
          <cell r="I94" t="e">
            <v>#N/A</v>
          </cell>
          <cell r="J94">
            <v>146.005</v>
          </cell>
          <cell r="K94">
            <v>0.10599999999999454</v>
          </cell>
          <cell r="L94">
            <v>40</v>
          </cell>
          <cell r="V94">
            <v>30</v>
          </cell>
          <cell r="W94">
            <v>29.222199999999997</v>
          </cell>
          <cell r="X94">
            <v>50</v>
          </cell>
          <cell r="Y94">
            <v>5.0159810007460086</v>
          </cell>
          <cell r="Z94">
            <v>0.90951399963041801</v>
          </cell>
          <cell r="AD94">
            <v>0</v>
          </cell>
          <cell r="AE94">
            <v>31.616599999999998</v>
          </cell>
          <cell r="AF94">
            <v>20.273800000000001</v>
          </cell>
          <cell r="AG94">
            <v>22.121000000000002</v>
          </cell>
          <cell r="AH94">
            <v>40.54</v>
          </cell>
          <cell r="AI94" t="str">
            <v>увел</v>
          </cell>
        </row>
        <row r="95">
          <cell r="A95" t="str">
            <v xml:space="preserve"> 438  Колбаса Филедворская 0,4 кг. ТМ Стародворье  ПОКОМ</v>
          </cell>
          <cell r="B95" t="str">
            <v>шт</v>
          </cell>
          <cell r="C95">
            <v>151</v>
          </cell>
          <cell r="D95">
            <v>3</v>
          </cell>
          <cell r="E95">
            <v>51</v>
          </cell>
          <cell r="F95">
            <v>102</v>
          </cell>
          <cell r="G95" t="str">
            <v>н</v>
          </cell>
          <cell r="H95">
            <v>0.4</v>
          </cell>
          <cell r="I95" t="e">
            <v>#N/A</v>
          </cell>
          <cell r="J95">
            <v>55</v>
          </cell>
          <cell r="K95">
            <v>-4</v>
          </cell>
          <cell r="L95">
            <v>0</v>
          </cell>
          <cell r="W95">
            <v>10.199999999999999</v>
          </cell>
          <cell r="Y95">
            <v>10</v>
          </cell>
          <cell r="Z95">
            <v>10</v>
          </cell>
          <cell r="AD95">
            <v>0</v>
          </cell>
          <cell r="AE95">
            <v>19.600000000000001</v>
          </cell>
          <cell r="AF95">
            <v>8</v>
          </cell>
          <cell r="AG95">
            <v>5.6</v>
          </cell>
          <cell r="AH95">
            <v>12</v>
          </cell>
          <cell r="AI95" t="str">
            <v>увел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B96" t="str">
            <v>шт</v>
          </cell>
          <cell r="C96">
            <v>88</v>
          </cell>
          <cell r="D96">
            <v>730</v>
          </cell>
          <cell r="E96">
            <v>70</v>
          </cell>
          <cell r="F96">
            <v>163</v>
          </cell>
          <cell r="G96">
            <v>0</v>
          </cell>
          <cell r="H96">
            <v>0.2</v>
          </cell>
          <cell r="I96" t="e">
            <v>#N/A</v>
          </cell>
          <cell r="J96">
            <v>137</v>
          </cell>
          <cell r="K96">
            <v>-67</v>
          </cell>
          <cell r="L96">
            <v>0</v>
          </cell>
          <cell r="W96">
            <v>14</v>
          </cell>
          <cell r="Y96">
            <v>11.642857142857142</v>
          </cell>
          <cell r="Z96">
            <v>11.642857142857142</v>
          </cell>
          <cell r="AD96">
            <v>0</v>
          </cell>
          <cell r="AE96">
            <v>24.2</v>
          </cell>
          <cell r="AF96">
            <v>15.6</v>
          </cell>
          <cell r="AG96">
            <v>20</v>
          </cell>
          <cell r="AH96">
            <v>11</v>
          </cell>
          <cell r="AI96" t="e">
            <v>#N/A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B97" t="str">
            <v>шт</v>
          </cell>
          <cell r="C97">
            <v>123</v>
          </cell>
          <cell r="D97">
            <v>409</v>
          </cell>
          <cell r="E97">
            <v>90</v>
          </cell>
          <cell r="F97">
            <v>31</v>
          </cell>
          <cell r="G97">
            <v>0</v>
          </cell>
          <cell r="H97">
            <v>0.2</v>
          </cell>
          <cell r="I97" t="e">
            <v>#N/A</v>
          </cell>
          <cell r="J97">
            <v>139</v>
          </cell>
          <cell r="K97">
            <v>-49</v>
          </cell>
          <cell r="L97">
            <v>60</v>
          </cell>
          <cell r="W97">
            <v>18</v>
          </cell>
          <cell r="X97">
            <v>30</v>
          </cell>
          <cell r="Y97">
            <v>6.7222222222222223</v>
          </cell>
          <cell r="Z97">
            <v>1.7222222222222223</v>
          </cell>
          <cell r="AD97">
            <v>0</v>
          </cell>
          <cell r="AE97">
            <v>23.4</v>
          </cell>
          <cell r="AF97">
            <v>10.8</v>
          </cell>
          <cell r="AG97">
            <v>16.2</v>
          </cell>
          <cell r="AH97">
            <v>17</v>
          </cell>
          <cell r="AI97" t="str">
            <v>увел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B98" t="str">
            <v>шт</v>
          </cell>
          <cell r="C98">
            <v>56</v>
          </cell>
          <cell r="D98">
            <v>1212</v>
          </cell>
          <cell r="E98">
            <v>202</v>
          </cell>
          <cell r="F98">
            <v>217</v>
          </cell>
          <cell r="G98">
            <v>0</v>
          </cell>
          <cell r="H98">
            <v>0.2</v>
          </cell>
          <cell r="I98" t="e">
            <v>#N/A</v>
          </cell>
          <cell r="J98">
            <v>252</v>
          </cell>
          <cell r="K98">
            <v>-50</v>
          </cell>
          <cell r="L98">
            <v>80</v>
          </cell>
          <cell r="W98">
            <v>40.4</v>
          </cell>
          <cell r="Y98">
            <v>7.3514851485148514</v>
          </cell>
          <cell r="Z98">
            <v>5.3712871287128712</v>
          </cell>
          <cell r="AD98">
            <v>0</v>
          </cell>
          <cell r="AE98">
            <v>44.4</v>
          </cell>
          <cell r="AF98">
            <v>52.8</v>
          </cell>
          <cell r="AG98">
            <v>43.2</v>
          </cell>
          <cell r="AH98">
            <v>46</v>
          </cell>
          <cell r="AI98" t="str">
            <v>увел</v>
          </cell>
        </row>
        <row r="99">
          <cell r="A99" t="str">
            <v xml:space="preserve"> 448  Сосиски Сливушки по-венски ТМ Вязанка. 0,3 кг ПОКОМ</v>
          </cell>
          <cell r="B99" t="str">
            <v>шт</v>
          </cell>
          <cell r="C99">
            <v>257</v>
          </cell>
          <cell r="D99">
            <v>123</v>
          </cell>
          <cell r="E99">
            <v>239</v>
          </cell>
          <cell r="F99">
            <v>136</v>
          </cell>
          <cell r="G99">
            <v>0</v>
          </cell>
          <cell r="H99">
            <v>0.3</v>
          </cell>
          <cell r="I99" t="e">
            <v>#N/A</v>
          </cell>
          <cell r="J99">
            <v>252</v>
          </cell>
          <cell r="K99">
            <v>-13</v>
          </cell>
          <cell r="L99">
            <v>120</v>
          </cell>
          <cell r="V99">
            <v>20</v>
          </cell>
          <cell r="W99">
            <v>47.8</v>
          </cell>
          <cell r="X99">
            <v>60</v>
          </cell>
          <cell r="Y99">
            <v>7.0292887029288709</v>
          </cell>
          <cell r="Z99">
            <v>2.8451882845188288</v>
          </cell>
          <cell r="AD99">
            <v>0</v>
          </cell>
          <cell r="AE99">
            <v>59.2</v>
          </cell>
          <cell r="AF99">
            <v>35.6</v>
          </cell>
          <cell r="AG99">
            <v>46.4</v>
          </cell>
          <cell r="AH99">
            <v>53</v>
          </cell>
          <cell r="AI99" t="str">
            <v>???</v>
          </cell>
        </row>
        <row r="100">
          <cell r="A100" t="str">
            <v xml:space="preserve"> 449  Колбаса Дугушка Стародворская ВЕС ТС Дугушка ПОКОМ</v>
          </cell>
          <cell r="B100" t="str">
            <v>кг</v>
          </cell>
          <cell r="C100">
            <v>439.03</v>
          </cell>
          <cell r="D100">
            <v>96.066999999999993</v>
          </cell>
          <cell r="E100">
            <v>404.34399999999999</v>
          </cell>
          <cell r="F100">
            <v>111.22199999999999</v>
          </cell>
          <cell r="G100" t="str">
            <v>рот</v>
          </cell>
          <cell r="H100">
            <v>1</v>
          </cell>
          <cell r="I100" t="e">
            <v>#N/A</v>
          </cell>
          <cell r="J100">
            <v>435.404</v>
          </cell>
          <cell r="K100">
            <v>-31.060000000000002</v>
          </cell>
          <cell r="L100">
            <v>200</v>
          </cell>
          <cell r="V100">
            <v>100</v>
          </cell>
          <cell r="W100">
            <v>80.868799999999993</v>
          </cell>
          <cell r="X100">
            <v>120</v>
          </cell>
          <cell r="Y100">
            <v>6.5689363512256893</v>
          </cell>
          <cell r="Z100">
            <v>1.3753388204103436</v>
          </cell>
          <cell r="AD100">
            <v>0</v>
          </cell>
          <cell r="AE100">
            <v>73.169600000000003</v>
          </cell>
          <cell r="AF100">
            <v>64.640200000000007</v>
          </cell>
          <cell r="AG100">
            <v>64.733800000000002</v>
          </cell>
          <cell r="AH100">
            <v>87.046999999999997</v>
          </cell>
          <cell r="AI100" t="e">
            <v>#N/A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B101" t="str">
            <v>кг</v>
          </cell>
          <cell r="C101">
            <v>2777.5329999999999</v>
          </cell>
          <cell r="D101">
            <v>4590.7250000000004</v>
          </cell>
          <cell r="E101">
            <v>3860.7</v>
          </cell>
          <cell r="F101">
            <v>3367.1089999999999</v>
          </cell>
          <cell r="G101">
            <v>0</v>
          </cell>
          <cell r="H101">
            <v>1</v>
          </cell>
          <cell r="I101" t="e">
            <v>#N/A</v>
          </cell>
          <cell r="J101">
            <v>4080.7660000000001</v>
          </cell>
          <cell r="K101">
            <v>-220.06600000000026</v>
          </cell>
          <cell r="L101">
            <v>400</v>
          </cell>
          <cell r="V101">
            <v>500</v>
          </cell>
          <cell r="W101">
            <v>772.14</v>
          </cell>
          <cell r="X101">
            <v>1200</v>
          </cell>
          <cell r="Y101">
            <v>7.080463387468594</v>
          </cell>
          <cell r="Z101">
            <v>4.3607493459735283</v>
          </cell>
          <cell r="AD101">
            <v>0</v>
          </cell>
          <cell r="AE101">
            <v>766.62779999999998</v>
          </cell>
          <cell r="AF101">
            <v>755.02600000000007</v>
          </cell>
          <cell r="AG101">
            <v>717.88559999999995</v>
          </cell>
          <cell r="AH101">
            <v>820.08100000000002</v>
          </cell>
          <cell r="AI101" t="str">
            <v>оконч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B102" t="str">
            <v>кг</v>
          </cell>
          <cell r="C102">
            <v>4595.7269999999999</v>
          </cell>
          <cell r="D102">
            <v>10533.748</v>
          </cell>
          <cell r="E102">
            <v>6854.7920000000004</v>
          </cell>
          <cell r="F102">
            <v>7979.31</v>
          </cell>
          <cell r="G102">
            <v>0</v>
          </cell>
          <cell r="H102">
            <v>1</v>
          </cell>
          <cell r="I102" t="e">
            <v>#N/A</v>
          </cell>
          <cell r="J102">
            <v>7230.3720000000003</v>
          </cell>
          <cell r="K102">
            <v>-375.57999999999993</v>
          </cell>
          <cell r="L102">
            <v>1000</v>
          </cell>
          <cell r="W102">
            <v>1370.9584</v>
          </cell>
          <cell r="X102">
            <v>1000</v>
          </cell>
          <cell r="Y102">
            <v>7.2790757181253651</v>
          </cell>
          <cell r="Z102">
            <v>5.8202422480507074</v>
          </cell>
          <cell r="AD102">
            <v>0</v>
          </cell>
          <cell r="AE102">
            <v>1080.8524</v>
          </cell>
          <cell r="AF102">
            <v>1157.3456000000001</v>
          </cell>
          <cell r="AG102">
            <v>1155.0260000000001</v>
          </cell>
          <cell r="AH102">
            <v>1486.404</v>
          </cell>
          <cell r="AI102" t="str">
            <v>нояаб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B103" t="str">
            <v>кг</v>
          </cell>
          <cell r="C103">
            <v>4166.7569999999996</v>
          </cell>
          <cell r="D103">
            <v>5793.6369999999997</v>
          </cell>
          <cell r="E103">
            <v>4192</v>
          </cell>
          <cell r="F103">
            <v>5276</v>
          </cell>
          <cell r="G103">
            <v>0</v>
          </cell>
          <cell r="H103">
            <v>1</v>
          </cell>
          <cell r="I103" t="e">
            <v>#N/A</v>
          </cell>
          <cell r="J103">
            <v>3503.07</v>
          </cell>
          <cell r="K103">
            <v>688.92999999999984</v>
          </cell>
          <cell r="L103">
            <v>300</v>
          </cell>
          <cell r="W103">
            <v>838.4</v>
          </cell>
          <cell r="X103">
            <v>500</v>
          </cell>
          <cell r="Y103">
            <v>7.2471374045801529</v>
          </cell>
          <cell r="Z103">
            <v>6.2929389312977104</v>
          </cell>
          <cell r="AD103">
            <v>0</v>
          </cell>
          <cell r="AE103">
            <v>986.2</v>
          </cell>
          <cell r="AF103">
            <v>979.6</v>
          </cell>
          <cell r="AG103">
            <v>898.4</v>
          </cell>
          <cell r="AH103">
            <v>600.89099999999996</v>
          </cell>
          <cell r="AI103" t="str">
            <v>оконч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B104" t="str">
            <v>кг</v>
          </cell>
          <cell r="C104">
            <v>4.5309999999999997</v>
          </cell>
          <cell r="D104">
            <v>10.689</v>
          </cell>
          <cell r="E104">
            <v>0</v>
          </cell>
          <cell r="F104">
            <v>15.22</v>
          </cell>
          <cell r="G104">
            <v>0</v>
          </cell>
          <cell r="H104">
            <v>1</v>
          </cell>
          <cell r="I104" t="e">
            <v>#N/A</v>
          </cell>
          <cell r="J104">
            <v>20.7</v>
          </cell>
          <cell r="K104">
            <v>-20.7</v>
          </cell>
          <cell r="L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6.9784000000000006</v>
          </cell>
          <cell r="AF104">
            <v>2.1472000000000002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B105" t="str">
            <v>кг</v>
          </cell>
          <cell r="C105">
            <v>143.83199999999999</v>
          </cell>
          <cell r="D105">
            <v>1.351</v>
          </cell>
          <cell r="E105">
            <v>35.972999999999999</v>
          </cell>
          <cell r="F105">
            <v>107.85899999999999</v>
          </cell>
          <cell r="G105">
            <v>0</v>
          </cell>
          <cell r="H105">
            <v>1</v>
          </cell>
          <cell r="I105" t="e">
            <v>#N/A</v>
          </cell>
          <cell r="J105">
            <v>84.403000000000006</v>
          </cell>
          <cell r="K105">
            <v>-48.430000000000007</v>
          </cell>
          <cell r="L105">
            <v>0</v>
          </cell>
          <cell r="W105">
            <v>7.1945999999999994</v>
          </cell>
          <cell r="Y105">
            <v>14.99166041197565</v>
          </cell>
          <cell r="Z105">
            <v>14.99166041197565</v>
          </cell>
          <cell r="AD105">
            <v>0</v>
          </cell>
          <cell r="AE105">
            <v>6.7099999999999991</v>
          </cell>
          <cell r="AF105">
            <v>2.6808000000000001</v>
          </cell>
          <cell r="AG105">
            <v>8.8284000000000002</v>
          </cell>
          <cell r="AH105">
            <v>0</v>
          </cell>
          <cell r="AI105" t="str">
            <v>увел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B106" t="str">
            <v>кг</v>
          </cell>
          <cell r="C106">
            <v>193.81</v>
          </cell>
          <cell r="D106">
            <v>159.501</v>
          </cell>
          <cell r="E106">
            <v>207.10300000000001</v>
          </cell>
          <cell r="F106">
            <v>143.61799999999999</v>
          </cell>
          <cell r="G106" t="str">
            <v>г</v>
          </cell>
          <cell r="H106">
            <v>1</v>
          </cell>
          <cell r="I106" t="e">
            <v>#N/A</v>
          </cell>
          <cell r="J106">
            <v>217.51599999999999</v>
          </cell>
          <cell r="K106">
            <v>-10.412999999999982</v>
          </cell>
          <cell r="L106">
            <v>80</v>
          </cell>
          <cell r="W106">
            <v>41.4206</v>
          </cell>
          <cell r="X106">
            <v>70</v>
          </cell>
          <cell r="Y106">
            <v>7.0886949971753186</v>
          </cell>
          <cell r="Z106">
            <v>3.4673085372978663</v>
          </cell>
          <cell r="AD106">
            <v>0</v>
          </cell>
          <cell r="AE106">
            <v>35.273399999999995</v>
          </cell>
          <cell r="AF106">
            <v>34.7256</v>
          </cell>
          <cell r="AG106">
            <v>39.308999999999997</v>
          </cell>
          <cell r="AH106">
            <v>55.906999999999996</v>
          </cell>
          <cell r="AI106" t="str">
            <v>зв70</v>
          </cell>
        </row>
        <row r="107">
          <cell r="A107" t="str">
            <v xml:space="preserve"> 467  Колбаса Филейная 0,5кг ТМ Особый рецепт  ПОКОМ</v>
          </cell>
          <cell r="B107" t="str">
            <v>шт</v>
          </cell>
          <cell r="C107">
            <v>237</v>
          </cell>
          <cell r="D107">
            <v>31</v>
          </cell>
          <cell r="E107">
            <v>227</v>
          </cell>
          <cell r="F107">
            <v>33</v>
          </cell>
          <cell r="G107">
            <v>0</v>
          </cell>
          <cell r="H107">
            <v>0.5</v>
          </cell>
          <cell r="I107" t="e">
            <v>#N/A</v>
          </cell>
          <cell r="J107">
            <v>278</v>
          </cell>
          <cell r="K107">
            <v>-51</v>
          </cell>
          <cell r="L107">
            <v>100</v>
          </cell>
          <cell r="V107">
            <v>100</v>
          </cell>
          <cell r="W107">
            <v>45.4</v>
          </cell>
          <cell r="X107">
            <v>80</v>
          </cell>
          <cell r="Y107">
            <v>6.894273127753304</v>
          </cell>
          <cell r="Z107">
            <v>0.72687224669603523</v>
          </cell>
          <cell r="AD107">
            <v>0</v>
          </cell>
          <cell r="AE107">
            <v>39.6</v>
          </cell>
          <cell r="AF107">
            <v>35.200000000000003</v>
          </cell>
          <cell r="AG107">
            <v>30.4</v>
          </cell>
          <cell r="AH107">
            <v>39</v>
          </cell>
          <cell r="AI107" t="e">
            <v>#N/A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B108" t="str">
            <v>шт</v>
          </cell>
          <cell r="C108">
            <v>238</v>
          </cell>
          <cell r="D108">
            <v>11</v>
          </cell>
          <cell r="E108">
            <v>147</v>
          </cell>
          <cell r="F108">
            <v>95</v>
          </cell>
          <cell r="G108">
            <v>0</v>
          </cell>
          <cell r="H108">
            <v>0.4</v>
          </cell>
          <cell r="I108" t="e">
            <v>#N/A</v>
          </cell>
          <cell r="J108">
            <v>193</v>
          </cell>
          <cell r="K108">
            <v>-46</v>
          </cell>
          <cell r="L108">
            <v>80</v>
          </cell>
          <cell r="W108">
            <v>29.4</v>
          </cell>
          <cell r="Y108">
            <v>5.9523809523809526</v>
          </cell>
          <cell r="Z108">
            <v>3.231292517006803</v>
          </cell>
          <cell r="AD108">
            <v>0</v>
          </cell>
          <cell r="AE108">
            <v>49.4</v>
          </cell>
          <cell r="AF108">
            <v>30</v>
          </cell>
          <cell r="AG108">
            <v>29.6</v>
          </cell>
          <cell r="AH108">
            <v>32</v>
          </cell>
          <cell r="AI108" t="str">
            <v>увел</v>
          </cell>
        </row>
        <row r="109">
          <cell r="A109" t="str">
            <v xml:space="preserve"> 483  Колбаса Молочная Традиционная ТМ Стародворье в оболочке полиамид 0,4 кг. ПОКОМ </v>
          </cell>
          <cell r="B109" t="str">
            <v>шт</v>
          </cell>
          <cell r="C109">
            <v>225</v>
          </cell>
          <cell r="D109">
            <v>5</v>
          </cell>
          <cell r="E109">
            <v>118</v>
          </cell>
          <cell r="F109">
            <v>111</v>
          </cell>
          <cell r="G109">
            <v>0</v>
          </cell>
          <cell r="H109">
            <v>0.4</v>
          </cell>
          <cell r="I109" t="e">
            <v>#N/A</v>
          </cell>
          <cell r="J109">
            <v>138</v>
          </cell>
          <cell r="K109">
            <v>-20</v>
          </cell>
          <cell r="L109">
            <v>0</v>
          </cell>
          <cell r="V109">
            <v>20</v>
          </cell>
          <cell r="W109">
            <v>23.6</v>
          </cell>
          <cell r="X109">
            <v>20</v>
          </cell>
          <cell r="Y109">
            <v>6.3983050847457621</v>
          </cell>
          <cell r="Z109">
            <v>4.703389830508474</v>
          </cell>
          <cell r="AD109">
            <v>0</v>
          </cell>
          <cell r="AE109">
            <v>41.4</v>
          </cell>
          <cell r="AF109">
            <v>26</v>
          </cell>
          <cell r="AG109">
            <v>20</v>
          </cell>
          <cell r="AH109">
            <v>29</v>
          </cell>
          <cell r="AI109" t="str">
            <v>увел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B110" t="str">
            <v>шт</v>
          </cell>
          <cell r="C110">
            <v>224</v>
          </cell>
          <cell r="D110">
            <v>6</v>
          </cell>
          <cell r="E110">
            <v>149</v>
          </cell>
          <cell r="F110">
            <v>77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179</v>
          </cell>
          <cell r="K110">
            <v>-30</v>
          </cell>
          <cell r="L110">
            <v>50</v>
          </cell>
          <cell r="V110">
            <v>40</v>
          </cell>
          <cell r="W110">
            <v>29.8</v>
          </cell>
          <cell r="X110">
            <v>30</v>
          </cell>
          <cell r="Y110">
            <v>6.6107382550335565</v>
          </cell>
          <cell r="Z110">
            <v>2.5838926174496644</v>
          </cell>
          <cell r="AD110">
            <v>0</v>
          </cell>
          <cell r="AE110">
            <v>44</v>
          </cell>
          <cell r="AF110">
            <v>19.8</v>
          </cell>
          <cell r="AG110">
            <v>24.8</v>
          </cell>
          <cell r="AH110">
            <v>26</v>
          </cell>
          <cell r="AI110" t="str">
            <v>увел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B111" t="str">
            <v>шт</v>
          </cell>
          <cell r="C111">
            <v>337</v>
          </cell>
          <cell r="D111">
            <v>13</v>
          </cell>
          <cell r="E111">
            <v>229</v>
          </cell>
          <cell r="F111">
            <v>107</v>
          </cell>
          <cell r="G111" t="str">
            <v>н</v>
          </cell>
          <cell r="H111">
            <v>0.3</v>
          </cell>
          <cell r="I111" t="e">
            <v>#N/A</v>
          </cell>
          <cell r="J111">
            <v>257</v>
          </cell>
          <cell r="K111">
            <v>-28</v>
          </cell>
          <cell r="L111">
            <v>50</v>
          </cell>
          <cell r="V111">
            <v>70</v>
          </cell>
          <cell r="W111">
            <v>45.8</v>
          </cell>
          <cell r="X111">
            <v>60</v>
          </cell>
          <cell r="Y111">
            <v>6.2663755458515285</v>
          </cell>
          <cell r="Z111">
            <v>2.3362445414847164</v>
          </cell>
          <cell r="AD111">
            <v>0</v>
          </cell>
          <cell r="AE111">
            <v>70</v>
          </cell>
          <cell r="AF111">
            <v>44.4</v>
          </cell>
          <cell r="AG111">
            <v>35</v>
          </cell>
          <cell r="AH111">
            <v>53</v>
          </cell>
          <cell r="AI111" t="e">
            <v>#N/A</v>
          </cell>
        </row>
        <row r="112">
          <cell r="A112" t="str">
            <v xml:space="preserve"> 492  Колбаса Салями Филейская 0,3кг ТМ Вязанка  ПОКОМ</v>
          </cell>
          <cell r="B112" t="str">
            <v>шт</v>
          </cell>
          <cell r="C112">
            <v>291</v>
          </cell>
          <cell r="D112">
            <v>13</v>
          </cell>
          <cell r="E112">
            <v>217</v>
          </cell>
          <cell r="F112">
            <v>75</v>
          </cell>
          <cell r="G112" t="str">
            <v>н</v>
          </cell>
          <cell r="H112">
            <v>0.3</v>
          </cell>
          <cell r="I112" t="e">
            <v>#N/A</v>
          </cell>
          <cell r="J112">
            <v>249</v>
          </cell>
          <cell r="K112">
            <v>-32</v>
          </cell>
          <cell r="L112">
            <v>70</v>
          </cell>
          <cell r="V112">
            <v>70</v>
          </cell>
          <cell r="W112">
            <v>43.4</v>
          </cell>
          <cell r="X112">
            <v>70</v>
          </cell>
          <cell r="Y112">
            <v>6.5668202764976957</v>
          </cell>
          <cell r="Z112">
            <v>1.728110599078341</v>
          </cell>
          <cell r="AD112">
            <v>0</v>
          </cell>
          <cell r="AE112">
            <v>63.4</v>
          </cell>
          <cell r="AF112">
            <v>39.200000000000003</v>
          </cell>
          <cell r="AG112">
            <v>32.200000000000003</v>
          </cell>
          <cell r="AH112">
            <v>55</v>
          </cell>
          <cell r="AI112" t="e">
            <v>#N/A</v>
          </cell>
        </row>
        <row r="113">
          <cell r="A113" t="str">
            <v xml:space="preserve"> 493  Колбаса Салями Филейская ТМ Вязанка ВЕС  ПОКОМ</v>
          </cell>
          <cell r="B113" t="str">
            <v>кг</v>
          </cell>
          <cell r="C113">
            <v>44.012999999999998</v>
          </cell>
          <cell r="D113">
            <v>4.2009999999999996</v>
          </cell>
          <cell r="E113">
            <v>13.718</v>
          </cell>
          <cell r="F113">
            <v>33.795000000000002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18.507000000000001</v>
          </cell>
          <cell r="K113">
            <v>-4.7890000000000015</v>
          </cell>
          <cell r="L113">
            <v>0</v>
          </cell>
          <cell r="W113">
            <v>2.7435999999999998</v>
          </cell>
          <cell r="Y113">
            <v>12.317757690625458</v>
          </cell>
          <cell r="Z113">
            <v>12.317757690625458</v>
          </cell>
          <cell r="AD113">
            <v>0</v>
          </cell>
          <cell r="AE113">
            <v>4.5209999999999999</v>
          </cell>
          <cell r="AF113">
            <v>2.9594</v>
          </cell>
          <cell r="AG113">
            <v>2.2624</v>
          </cell>
          <cell r="AH113">
            <v>2.1720000000000002</v>
          </cell>
          <cell r="AI113" t="str">
            <v>увел</v>
          </cell>
        </row>
        <row r="114">
          <cell r="A114" t="str">
            <v xml:space="preserve"> 494  Колбаса Филейская Рубленая ТМ Вязанка ВЕС  ПОКОМ</v>
          </cell>
          <cell r="B114" t="str">
            <v>кг</v>
          </cell>
          <cell r="C114">
            <v>43.401000000000003</v>
          </cell>
          <cell r="D114">
            <v>4.9189999999999996</v>
          </cell>
          <cell r="E114">
            <v>12.904999999999999</v>
          </cell>
          <cell r="F114">
            <v>33.295999999999999</v>
          </cell>
          <cell r="G114" t="str">
            <v>нов041,</v>
          </cell>
          <cell r="H114">
            <v>1</v>
          </cell>
          <cell r="I114" t="e">
            <v>#N/A</v>
          </cell>
          <cell r="J114">
            <v>19.309000000000001</v>
          </cell>
          <cell r="K114">
            <v>-6.4040000000000017</v>
          </cell>
          <cell r="L114">
            <v>0</v>
          </cell>
          <cell r="W114">
            <v>2.581</v>
          </cell>
          <cell r="Y114">
            <v>12.900426191398683</v>
          </cell>
          <cell r="Z114">
            <v>12.900426191398683</v>
          </cell>
          <cell r="AD114">
            <v>0</v>
          </cell>
          <cell r="AE114">
            <v>5.0808</v>
          </cell>
          <cell r="AF114">
            <v>2.8170000000000002</v>
          </cell>
          <cell r="AG114">
            <v>2.0021999999999998</v>
          </cell>
          <cell r="AH114">
            <v>2.129</v>
          </cell>
          <cell r="AI114" t="str">
            <v>увел</v>
          </cell>
        </row>
        <row r="115">
          <cell r="A115" t="str">
            <v xml:space="preserve"> 495  Колбаса Сочинка по-европейски с сочной грудинкой 0,3кг ТМ Стародворье  ПОКОМ</v>
          </cell>
          <cell r="B115" t="str">
            <v>шт</v>
          </cell>
          <cell r="C115">
            <v>425</v>
          </cell>
          <cell r="D115">
            <v>473</v>
          </cell>
          <cell r="E115">
            <v>658</v>
          </cell>
          <cell r="F115">
            <v>211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828</v>
          </cell>
          <cell r="K115">
            <v>-170</v>
          </cell>
          <cell r="L115">
            <v>330</v>
          </cell>
          <cell r="V115">
            <v>200</v>
          </cell>
          <cell r="W115">
            <v>131.6</v>
          </cell>
          <cell r="X115">
            <v>300</v>
          </cell>
          <cell r="Y115">
            <v>7.9103343465045599</v>
          </cell>
          <cell r="Z115">
            <v>1.6033434650455927</v>
          </cell>
          <cell r="AD115">
            <v>0</v>
          </cell>
          <cell r="AE115">
            <v>69.8</v>
          </cell>
          <cell r="AF115">
            <v>90.6</v>
          </cell>
          <cell r="AG115">
            <v>120.8</v>
          </cell>
          <cell r="AH115">
            <v>146</v>
          </cell>
          <cell r="AI115" t="e">
            <v>#N/A</v>
          </cell>
        </row>
        <row r="116">
          <cell r="A116" t="str">
            <v xml:space="preserve"> 496  Колбаса Сочинка по-фински с сочным окроком 0,3кг ТМ Стародворье  ПОКОМ</v>
          </cell>
          <cell r="B116" t="str">
            <v>шт</v>
          </cell>
          <cell r="C116">
            <v>385</v>
          </cell>
          <cell r="D116">
            <v>453</v>
          </cell>
          <cell r="E116">
            <v>655</v>
          </cell>
          <cell r="F116">
            <v>145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726</v>
          </cell>
          <cell r="K116">
            <v>-71</v>
          </cell>
          <cell r="L116">
            <v>300</v>
          </cell>
          <cell r="V116">
            <v>250</v>
          </cell>
          <cell r="W116">
            <v>131</v>
          </cell>
          <cell r="X116">
            <v>300</v>
          </cell>
          <cell r="Y116">
            <v>7.5954198473282446</v>
          </cell>
          <cell r="Z116">
            <v>1.1068702290076335</v>
          </cell>
          <cell r="AD116">
            <v>0</v>
          </cell>
          <cell r="AE116">
            <v>67.400000000000006</v>
          </cell>
          <cell r="AF116">
            <v>91.2</v>
          </cell>
          <cell r="AG116">
            <v>109.2</v>
          </cell>
          <cell r="AH116">
            <v>156</v>
          </cell>
          <cell r="AI116" t="e">
            <v>#N/A</v>
          </cell>
        </row>
        <row r="117">
          <cell r="A117" t="str">
            <v xml:space="preserve"> 497  Колбаса Сочинка зернистая с сочной грудинкой 0,3кг ТМ Стародворье  ПОКОМ</v>
          </cell>
          <cell r="B117" t="str">
            <v>шт</v>
          </cell>
          <cell r="C117">
            <v>369</v>
          </cell>
          <cell r="D117">
            <v>639</v>
          </cell>
          <cell r="E117">
            <v>764</v>
          </cell>
          <cell r="F117">
            <v>223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930</v>
          </cell>
          <cell r="K117">
            <v>-166</v>
          </cell>
          <cell r="L117">
            <v>350</v>
          </cell>
          <cell r="V117">
            <v>220</v>
          </cell>
          <cell r="W117">
            <v>152.80000000000001</v>
          </cell>
          <cell r="X117">
            <v>350</v>
          </cell>
          <cell r="Y117">
            <v>7.4803664921465964</v>
          </cell>
          <cell r="Z117">
            <v>1.4594240837696335</v>
          </cell>
          <cell r="AD117">
            <v>0</v>
          </cell>
          <cell r="AE117">
            <v>68.2</v>
          </cell>
          <cell r="AF117">
            <v>97</v>
          </cell>
          <cell r="AG117">
            <v>137</v>
          </cell>
          <cell r="AH117">
            <v>164</v>
          </cell>
          <cell r="AI117" t="e">
            <v>#N/A</v>
          </cell>
        </row>
        <row r="118">
          <cell r="A118" t="str">
            <v xml:space="preserve"> 498  Колбаса Сочинка рубленая с сочным окороком 0,3кг ТМ Стародворье  ПОКОМ</v>
          </cell>
          <cell r="B118" t="str">
            <v>шт</v>
          </cell>
          <cell r="C118">
            <v>413</v>
          </cell>
          <cell r="D118">
            <v>484</v>
          </cell>
          <cell r="E118">
            <v>633</v>
          </cell>
          <cell r="F118">
            <v>238</v>
          </cell>
          <cell r="G118" t="str">
            <v>нов041,</v>
          </cell>
          <cell r="H118">
            <v>0.3</v>
          </cell>
          <cell r="I118" t="e">
            <v>#N/A</v>
          </cell>
          <cell r="J118">
            <v>794</v>
          </cell>
          <cell r="K118">
            <v>-161</v>
          </cell>
          <cell r="L118">
            <v>300</v>
          </cell>
          <cell r="V118">
            <v>150</v>
          </cell>
          <cell r="W118">
            <v>126.6</v>
          </cell>
          <cell r="X118">
            <v>300</v>
          </cell>
          <cell r="Y118">
            <v>7.804107424960506</v>
          </cell>
          <cell r="Z118">
            <v>1.8799368088467616</v>
          </cell>
          <cell r="AD118">
            <v>0</v>
          </cell>
          <cell r="AE118">
            <v>68</v>
          </cell>
          <cell r="AF118">
            <v>93.2</v>
          </cell>
          <cell r="AG118">
            <v>114.2</v>
          </cell>
          <cell r="AH118">
            <v>115</v>
          </cell>
          <cell r="AI118" t="e">
            <v>#N/A</v>
          </cell>
        </row>
        <row r="119">
          <cell r="A119" t="str">
            <v xml:space="preserve"> 499  Сардельки Дугушки со сливочным маслом ВЕС ТМ Стародворье ТС Дугушка  ПОКОМ</v>
          </cell>
          <cell r="B119" t="str">
            <v>кг</v>
          </cell>
          <cell r="C119">
            <v>201.51400000000001</v>
          </cell>
          <cell r="D119">
            <v>133.77600000000001</v>
          </cell>
          <cell r="E119">
            <v>163.392</v>
          </cell>
          <cell r="F119">
            <v>166.68600000000001</v>
          </cell>
          <cell r="G119" t="str">
            <v>нов041,</v>
          </cell>
          <cell r="H119">
            <v>1</v>
          </cell>
          <cell r="I119" t="e">
            <v>#N/A</v>
          </cell>
          <cell r="J119">
            <v>164.13300000000001</v>
          </cell>
          <cell r="K119">
            <v>-0.74100000000001387</v>
          </cell>
          <cell r="L119">
            <v>80</v>
          </cell>
          <cell r="W119">
            <v>32.678399999999996</v>
          </cell>
          <cell r="Y119">
            <v>7.5489008029768909</v>
          </cell>
          <cell r="Z119">
            <v>5.1008005287896596</v>
          </cell>
          <cell r="AD119">
            <v>0</v>
          </cell>
          <cell r="AE119">
            <v>30.225599999999996</v>
          </cell>
          <cell r="AF119">
            <v>41.313400000000001</v>
          </cell>
          <cell r="AG119">
            <v>35.746400000000001</v>
          </cell>
          <cell r="AH119">
            <v>18.216999999999999</v>
          </cell>
          <cell r="AI119" t="e">
            <v>#N/A</v>
          </cell>
        </row>
        <row r="120">
          <cell r="A120" t="str">
            <v xml:space="preserve"> 500  Сосиски Сливушки по-венски ВЕС ТМ Вязанка  ПОКОМ</v>
          </cell>
          <cell r="B120" t="str">
            <v>кг</v>
          </cell>
          <cell r="C120">
            <v>48.231000000000002</v>
          </cell>
          <cell r="E120">
            <v>8.07</v>
          </cell>
          <cell r="F120">
            <v>38.792999999999999</v>
          </cell>
          <cell r="G120" t="str">
            <v>нов11,10,</v>
          </cell>
          <cell r="H120">
            <v>1</v>
          </cell>
          <cell r="I120" t="e">
            <v>#N/A</v>
          </cell>
          <cell r="J120">
            <v>7.8</v>
          </cell>
          <cell r="K120">
            <v>0.27000000000000046</v>
          </cell>
          <cell r="L120">
            <v>0</v>
          </cell>
          <cell r="W120">
            <v>1.6140000000000001</v>
          </cell>
          <cell r="Y120">
            <v>24.035315985130108</v>
          </cell>
          <cell r="Z120">
            <v>24.035315985130108</v>
          </cell>
          <cell r="AD120">
            <v>0</v>
          </cell>
          <cell r="AE120">
            <v>1.0580000000000001</v>
          </cell>
          <cell r="AF120">
            <v>0.96020000000000005</v>
          </cell>
          <cell r="AG120">
            <v>1.6039999999999999</v>
          </cell>
          <cell r="AH120">
            <v>2.73</v>
          </cell>
          <cell r="AI120" t="str">
            <v>увел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B121" t="str">
            <v>шт</v>
          </cell>
          <cell r="C121">
            <v>1987</v>
          </cell>
          <cell r="D121">
            <v>170</v>
          </cell>
          <cell r="E121">
            <v>755</v>
          </cell>
          <cell r="F121">
            <v>1048</v>
          </cell>
          <cell r="G121" t="str">
            <v>нов23,10,</v>
          </cell>
          <cell r="H121">
            <v>0.28000000000000003</v>
          </cell>
          <cell r="I121" t="e">
            <v>#N/A</v>
          </cell>
          <cell r="J121">
            <v>1036</v>
          </cell>
          <cell r="K121">
            <v>-281</v>
          </cell>
          <cell r="L121">
            <v>0</v>
          </cell>
          <cell r="W121">
            <v>151</v>
          </cell>
          <cell r="Y121">
            <v>6.9403973509933774</v>
          </cell>
          <cell r="Z121">
            <v>6.9403973509933774</v>
          </cell>
          <cell r="AD121">
            <v>0</v>
          </cell>
          <cell r="AE121">
            <v>0</v>
          </cell>
          <cell r="AF121">
            <v>30.8</v>
          </cell>
          <cell r="AG121">
            <v>129.4</v>
          </cell>
          <cell r="AH121">
            <v>160</v>
          </cell>
          <cell r="AI121" t="str">
            <v>увел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B122" t="str">
            <v>шт</v>
          </cell>
          <cell r="D122">
            <v>306</v>
          </cell>
          <cell r="E122">
            <v>13</v>
          </cell>
          <cell r="F122">
            <v>293</v>
          </cell>
          <cell r="G122" t="str">
            <v>нов 06,11,</v>
          </cell>
          <cell r="H122">
            <v>0.33</v>
          </cell>
          <cell r="I122" t="e">
            <v>#N/A</v>
          </cell>
          <cell r="J122">
            <v>13</v>
          </cell>
          <cell r="K122">
            <v>0</v>
          </cell>
          <cell r="L122">
            <v>0</v>
          </cell>
          <cell r="W122">
            <v>2.6</v>
          </cell>
          <cell r="Y122">
            <v>112.69230769230769</v>
          </cell>
          <cell r="Z122">
            <v>112.69230769230769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13</v>
          </cell>
          <cell r="AI122" t="e">
            <v>#N/A</v>
          </cell>
        </row>
        <row r="123">
          <cell r="A123" t="str">
            <v>БОНУС_ 457  Колбаса Молочная ТМ Особый рецепт ВЕС большой батон  ПОКОМ</v>
          </cell>
          <cell r="B123" t="str">
            <v>кг</v>
          </cell>
          <cell r="C123">
            <v>-214.56100000000001</v>
          </cell>
          <cell r="D123">
            <v>1542.675</v>
          </cell>
          <cell r="E123">
            <v>796.44200000000001</v>
          </cell>
          <cell r="F123">
            <v>504.18099999999998</v>
          </cell>
          <cell r="G123" t="str">
            <v>ак</v>
          </cell>
          <cell r="H123">
            <v>0</v>
          </cell>
          <cell r="I123" t="e">
            <v>#N/A</v>
          </cell>
          <cell r="J123">
            <v>987.56299999999999</v>
          </cell>
          <cell r="K123">
            <v>-191.12099999999998</v>
          </cell>
          <cell r="L123">
            <v>0</v>
          </cell>
          <cell r="W123">
            <v>159.2884</v>
          </cell>
          <cell r="Y123">
            <v>3.1652085148698839</v>
          </cell>
          <cell r="Z123">
            <v>3.1652085148698839</v>
          </cell>
          <cell r="AD123">
            <v>0</v>
          </cell>
          <cell r="AE123">
            <v>154.98560000000001</v>
          </cell>
          <cell r="AF123">
            <v>178.178</v>
          </cell>
          <cell r="AG123">
            <v>151.16300000000001</v>
          </cell>
          <cell r="AH123">
            <v>161.88200000000001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-1493</v>
          </cell>
          <cell r="D124">
            <v>2716</v>
          </cell>
          <cell r="E124">
            <v>417</v>
          </cell>
          <cell r="F124">
            <v>756</v>
          </cell>
          <cell r="G124" t="str">
            <v>не акц</v>
          </cell>
          <cell r="H124">
            <v>0</v>
          </cell>
          <cell r="I124">
            <v>0</v>
          </cell>
          <cell r="J124">
            <v>584</v>
          </cell>
          <cell r="K124">
            <v>-167</v>
          </cell>
          <cell r="L124">
            <v>0</v>
          </cell>
          <cell r="W124">
            <v>83.4</v>
          </cell>
          <cell r="Y124">
            <v>9.0647482014388476</v>
          </cell>
          <cell r="Z124">
            <v>9.0647482014388476</v>
          </cell>
          <cell r="AD124">
            <v>0</v>
          </cell>
          <cell r="AE124">
            <v>225.2</v>
          </cell>
          <cell r="AF124">
            <v>204</v>
          </cell>
          <cell r="AG124">
            <v>175.2</v>
          </cell>
          <cell r="AH124">
            <v>54</v>
          </cell>
          <cell r="AI124" t="e">
            <v>#N/A</v>
          </cell>
        </row>
        <row r="125">
          <cell r="A125" t="str">
            <v>БОНУС_Колбаса вареная Филейская ТМ Вязанка. ВЕС  ПОКОМ</v>
          </cell>
          <cell r="B125" t="str">
            <v>кг</v>
          </cell>
          <cell r="C125">
            <v>-94.614000000000004</v>
          </cell>
          <cell r="D125">
            <v>618.9</v>
          </cell>
          <cell r="E125">
            <v>324.30200000000002</v>
          </cell>
          <cell r="F125">
            <v>187.87299999999999</v>
          </cell>
          <cell r="G125" t="str">
            <v>ак</v>
          </cell>
          <cell r="H125">
            <v>0</v>
          </cell>
          <cell r="I125" t="e">
            <v>#N/A</v>
          </cell>
          <cell r="J125">
            <v>382.09899999999999</v>
          </cell>
          <cell r="K125">
            <v>-57.796999999999969</v>
          </cell>
          <cell r="L125">
            <v>0</v>
          </cell>
          <cell r="W125">
            <v>64.860399999999998</v>
          </cell>
          <cell r="Y125">
            <v>2.8965747975652323</v>
          </cell>
          <cell r="Z125">
            <v>2.8965747975652323</v>
          </cell>
          <cell r="AD125">
            <v>0</v>
          </cell>
          <cell r="AE125">
            <v>70.113399999999999</v>
          </cell>
          <cell r="AF125">
            <v>69.039599999999993</v>
          </cell>
          <cell r="AG125">
            <v>63.060400000000001</v>
          </cell>
          <cell r="AH125">
            <v>92.739000000000004</v>
          </cell>
          <cell r="AI125" t="e">
            <v>#N/A</v>
          </cell>
        </row>
        <row r="126">
          <cell r="A126" t="str">
            <v>БОНУС_Колбаса Сервелат Филедворский, фиброуз, в/у 0,35 кг срез,  ПОКОМ</v>
          </cell>
          <cell r="B126" t="str">
            <v>шт</v>
          </cell>
          <cell r="C126">
            <v>-487</v>
          </cell>
          <cell r="D126">
            <v>1148</v>
          </cell>
          <cell r="E126">
            <v>279</v>
          </cell>
          <cell r="F126">
            <v>372</v>
          </cell>
          <cell r="G126" t="str">
            <v>ак</v>
          </cell>
          <cell r="H126">
            <v>0</v>
          </cell>
          <cell r="I126">
            <v>0</v>
          </cell>
          <cell r="J126">
            <v>359</v>
          </cell>
          <cell r="K126">
            <v>-80</v>
          </cell>
          <cell r="L126">
            <v>0</v>
          </cell>
          <cell r="W126">
            <v>55.8</v>
          </cell>
          <cell r="Y126">
            <v>6.666666666666667</v>
          </cell>
          <cell r="Z126">
            <v>6.666666666666667</v>
          </cell>
          <cell r="AD126">
            <v>0</v>
          </cell>
          <cell r="AE126">
            <v>82</v>
          </cell>
          <cell r="AF126">
            <v>70</v>
          </cell>
          <cell r="AG126">
            <v>50</v>
          </cell>
          <cell r="AH126">
            <v>86</v>
          </cell>
          <cell r="AI12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470.96600000000001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702.72799999999995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5.32</v>
          </cell>
          <cell r="F10">
            <v>1415.3119999999999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13.202999999999999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77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1537</v>
          </cell>
          <cell r="F13">
            <v>3852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442</v>
          </cell>
          <cell r="F15">
            <v>3958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3011</v>
          </cell>
          <cell r="F16">
            <v>7380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388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</v>
          </cell>
          <cell r="F20">
            <v>513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4</v>
          </cell>
          <cell r="F21">
            <v>1574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797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679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59</v>
          </cell>
          <cell r="F24">
            <v>993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12</v>
          </cell>
          <cell r="F25">
            <v>993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457.32499999999999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12.5</v>
          </cell>
          <cell r="F27">
            <v>5136.183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3.2530000000000001</v>
          </cell>
          <cell r="F28">
            <v>394.01499999999999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4.0529999999999999</v>
          </cell>
          <cell r="F30">
            <v>624.47500000000002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1.65</v>
          </cell>
          <cell r="F32">
            <v>299.15800000000002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0.8</v>
          </cell>
          <cell r="F33">
            <v>269.74</v>
          </cell>
        </row>
        <row r="34">
          <cell r="A34" t="str">
            <v xml:space="preserve"> 240  Колбаса Салями охотничья, ВЕС. ПОКОМ</v>
          </cell>
          <cell r="F34">
            <v>41.308999999999997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2.5</v>
          </cell>
          <cell r="F35">
            <v>668.76400000000001</v>
          </cell>
        </row>
        <row r="36">
          <cell r="A36" t="str">
            <v xml:space="preserve"> 247  Сардельки Нежные, ВЕС.  ПОКОМ</v>
          </cell>
          <cell r="F36">
            <v>188.48099999999999</v>
          </cell>
        </row>
        <row r="37">
          <cell r="A37" t="str">
            <v xml:space="preserve"> 248  Сардельки Сочные ТМ Особый рецепт,   ПОКОМ</v>
          </cell>
          <cell r="F37">
            <v>281.88799999999998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7.91</v>
          </cell>
          <cell r="F38">
            <v>1468.173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136.02699999999999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147.28100000000001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169.05500000000001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129.63200000000001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171.75899999999999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121.193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1568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570</v>
          </cell>
          <cell r="F47">
            <v>3434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1021</v>
          </cell>
          <cell r="F48">
            <v>6291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F50">
            <v>824.5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2</v>
          </cell>
          <cell r="F51">
            <v>807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1632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F53">
            <v>279.67599999999999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4</v>
          </cell>
          <cell r="F54">
            <v>1909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24</v>
          </cell>
          <cell r="F55">
            <v>3025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F56">
            <v>107.61799999999999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F57">
            <v>268.06799999999998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8</v>
          </cell>
          <cell r="F58">
            <v>1486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16</v>
          </cell>
          <cell r="F59">
            <v>2339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5</v>
          </cell>
          <cell r="F60">
            <v>1431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14.5</v>
          </cell>
          <cell r="F61">
            <v>406.12400000000002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7.91</v>
          </cell>
          <cell r="F62">
            <v>842.58</v>
          </cell>
        </row>
        <row r="63">
          <cell r="A63" t="str">
            <v xml:space="preserve"> 316  Колбаса Нежная ТМ Зареченские ВЕС  ПОКОМ</v>
          </cell>
          <cell r="F63">
            <v>82.4</v>
          </cell>
        </row>
        <row r="64">
          <cell r="A64" t="str">
            <v xml:space="preserve"> 317 Колбаса Сервелат Рижский ТМ Зареченские, ВЕС  ПОКОМ</v>
          </cell>
          <cell r="F64">
            <v>11.061999999999999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50.76</v>
          </cell>
          <cell r="F65">
            <v>3648.9720000000002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2024</v>
          </cell>
          <cell r="F66">
            <v>5083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718</v>
          </cell>
          <cell r="F67">
            <v>3933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16</v>
          </cell>
          <cell r="F68">
            <v>1849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  <cell r="F69">
            <v>712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2</v>
          </cell>
          <cell r="F70">
            <v>573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9.35</v>
          </cell>
          <cell r="F71">
            <v>821.81700000000001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2</v>
          </cell>
          <cell r="F72">
            <v>448</v>
          </cell>
        </row>
        <row r="73">
          <cell r="A73" t="str">
            <v xml:space="preserve"> 335  Колбаса Сливушка ТМ Вязанка. ВЕС.  ПОКОМ </v>
          </cell>
          <cell r="F73">
            <v>230.80699999999999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929</v>
          </cell>
          <cell r="F74">
            <v>3991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30</v>
          </cell>
          <cell r="F75">
            <v>2580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0.8</v>
          </cell>
          <cell r="F76">
            <v>552.92200000000003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0.8</v>
          </cell>
          <cell r="F77">
            <v>417.16899999999998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F78">
            <v>900.27200000000005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F79">
            <v>567.39099999999996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</v>
          </cell>
          <cell r="F80">
            <v>132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314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9</v>
          </cell>
          <cell r="F82">
            <v>716</v>
          </cell>
        </row>
        <row r="83">
          <cell r="A83" t="str">
            <v xml:space="preserve"> 364  Сардельки Филейские Вязанка ВЕС NDX ТМ Вязанка  ПОКОМ</v>
          </cell>
          <cell r="F83">
            <v>173.535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10</v>
          </cell>
          <cell r="F84">
            <v>668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9</v>
          </cell>
          <cell r="F85">
            <v>897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F87">
            <v>14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4</v>
          </cell>
          <cell r="F88">
            <v>748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3</v>
          </cell>
          <cell r="F89">
            <v>860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1</v>
          </cell>
          <cell r="F90">
            <v>616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8</v>
          </cell>
          <cell r="F91">
            <v>382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2426</v>
          </cell>
          <cell r="F92">
            <v>6463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1237</v>
          </cell>
          <cell r="F93">
            <v>8127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F94">
            <v>3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2</v>
          </cell>
          <cell r="F95">
            <v>223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2</v>
          </cell>
          <cell r="F96">
            <v>422</v>
          </cell>
        </row>
        <row r="97">
          <cell r="A97" t="str">
            <v xml:space="preserve"> 420  Колбаса Мясорубская 0,28 кг ТМ Стародворье в оболочке черева  ПОКОМ</v>
          </cell>
          <cell r="F97">
            <v>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F98">
            <v>188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F99">
            <v>1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F100">
            <v>83.852000000000004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1</v>
          </cell>
          <cell r="F101">
            <v>554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1.45</v>
          </cell>
          <cell r="F102">
            <v>213.554</v>
          </cell>
        </row>
        <row r="103">
          <cell r="A103" t="str">
            <v xml:space="preserve"> 433 Колбаса Стародворская со шпиком  в оболочке полиамид. ТМ Стародворье ВЕС ПОКОМ</v>
          </cell>
          <cell r="F103">
            <v>28.65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  <cell r="F104">
            <v>267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F105">
            <v>146.155</v>
          </cell>
        </row>
        <row r="106">
          <cell r="A106" t="str">
            <v xml:space="preserve"> 438  Колбаса Филедворская 0,4 кг. ТМ Стародворье  ПОКОМ</v>
          </cell>
          <cell r="F106">
            <v>72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F107">
            <v>150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F108">
            <v>142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F109">
            <v>260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</v>
          </cell>
          <cell r="F110">
            <v>249</v>
          </cell>
        </row>
        <row r="111">
          <cell r="A111" t="str">
            <v xml:space="preserve"> 449  Колбаса Дугушка Стародворская ВЕС ТС Дугушка ПОКОМ</v>
          </cell>
          <cell r="F111">
            <v>434.86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10</v>
          </cell>
          <cell r="F112">
            <v>4141.76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20.001000000000001</v>
          </cell>
          <cell r="F113">
            <v>7357.5739999999996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12.5</v>
          </cell>
          <cell r="F114">
            <v>3501.2669999999998</v>
          </cell>
        </row>
        <row r="115">
          <cell r="A115" t="str">
            <v xml:space="preserve"> 460  Колбаса Стародворская Традиционная ВЕС ТМ Стародворье в оболочке полиамид. ПОКОМ</v>
          </cell>
          <cell r="F115">
            <v>22</v>
          </cell>
        </row>
        <row r="116">
          <cell r="A116" t="str">
            <v xml:space="preserve"> 463  Колбаса Молочная Традиционнаяв оболочке полиамид.ТМ Стародворье. ВЕС ПОКОМ</v>
          </cell>
          <cell r="F116">
            <v>46.402000000000001</v>
          </cell>
        </row>
        <row r="117">
          <cell r="A117" t="str">
            <v xml:space="preserve"> 465  Колбаса Филейная оригинальная ВЕС 0,8кг ТМ Особый рецепт в оболочке полиамид  ПОКОМ</v>
          </cell>
          <cell r="F117">
            <v>228.93199999999999</v>
          </cell>
        </row>
        <row r="118">
          <cell r="A118" t="str">
            <v xml:space="preserve"> 467  Колбаса Филейная 0,5кг ТМ Особый рецепт  ПОКОМ</v>
          </cell>
          <cell r="D118">
            <v>3</v>
          </cell>
          <cell r="F118">
            <v>311</v>
          </cell>
        </row>
        <row r="119">
          <cell r="A119" t="str">
            <v xml:space="preserve"> 468  Колбаса Стародворская Традиционная ТМ Стародворье в оболочке полиамид 0,4 кг. ПОКОМ</v>
          </cell>
          <cell r="D119">
            <v>2</v>
          </cell>
          <cell r="F119">
            <v>211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D120">
            <v>1</v>
          </cell>
          <cell r="F120">
            <v>161</v>
          </cell>
        </row>
        <row r="121">
          <cell r="A121" t="str">
            <v xml:space="preserve"> 490  Колбаса Сервелат Филейский ТМ Вязанка  0,3 кг. срез  ПОКОМ</v>
          </cell>
          <cell r="F121">
            <v>200</v>
          </cell>
        </row>
        <row r="122">
          <cell r="A122" t="str">
            <v xml:space="preserve"> 491  Колбаса Филейская Рубленая ТМ Вязанка  0,3 кг. срез.  ПОКОМ</v>
          </cell>
          <cell r="D122">
            <v>2</v>
          </cell>
          <cell r="F122">
            <v>292</v>
          </cell>
        </row>
        <row r="123">
          <cell r="A123" t="str">
            <v xml:space="preserve"> 492  Колбаса Салями Филейская 0,3кг ТМ Вязанка  ПОКОМ</v>
          </cell>
          <cell r="F123">
            <v>262</v>
          </cell>
        </row>
        <row r="124">
          <cell r="A124" t="str">
            <v xml:space="preserve"> 493  Колбаса Салями Филейская ТМ Вязанка ВЕС  ПОКОМ</v>
          </cell>
          <cell r="F124">
            <v>19.207999999999998</v>
          </cell>
        </row>
        <row r="125">
          <cell r="A125" t="str">
            <v xml:space="preserve"> 494  Колбаса Филейская Рубленая ТМ Вязанка ВЕС  ПОКОМ</v>
          </cell>
          <cell r="F125">
            <v>20.009</v>
          </cell>
        </row>
        <row r="126">
          <cell r="A126" t="str">
            <v xml:space="preserve"> 495  Колбаса Сочинка по-европейски с сочной грудинкой 0,3кг ТМ Стародворье  ПОКОМ</v>
          </cell>
          <cell r="D126">
            <v>1</v>
          </cell>
          <cell r="F126">
            <v>915</v>
          </cell>
        </row>
        <row r="127">
          <cell r="A127" t="str">
            <v xml:space="preserve"> 496  Колбаса Сочинка по-фински с сочным окроком 0,3кг ТМ Стародворье  ПОКОМ</v>
          </cell>
          <cell r="D127">
            <v>1</v>
          </cell>
          <cell r="F127">
            <v>801</v>
          </cell>
        </row>
        <row r="128">
          <cell r="A128" t="str">
            <v xml:space="preserve"> 497  Колбаса Сочинка зернистая с сочной грудинкой 0,3кг ТМ Стародворье  ПОКОМ</v>
          </cell>
          <cell r="D128">
            <v>2</v>
          </cell>
          <cell r="F128">
            <v>1042</v>
          </cell>
        </row>
        <row r="129">
          <cell r="A129" t="str">
            <v xml:space="preserve"> 498  Колбаса Сочинка рубленая с сочным окороком 0,3кг ТМ Стародворье  ПОКОМ</v>
          </cell>
          <cell r="D129">
            <v>3</v>
          </cell>
          <cell r="F129">
            <v>904</v>
          </cell>
        </row>
        <row r="130">
          <cell r="A130" t="str">
            <v xml:space="preserve"> 499  Сардельки Дугушки со сливочным маслом ВЕС ТМ Стародворье ТС Дугушка  ПОКОМ</v>
          </cell>
          <cell r="F130">
            <v>159.13200000000001</v>
          </cell>
        </row>
        <row r="131">
          <cell r="A131" t="str">
            <v xml:space="preserve"> 500  Сосиски Сливушки по-венски ВЕС ТМ Вязанка  ПОКОМ</v>
          </cell>
          <cell r="F131">
            <v>10.5</v>
          </cell>
        </row>
        <row r="132">
          <cell r="A132" t="str">
            <v xml:space="preserve"> 502  Колбаски Краковюрст ТМ Баварушка с изысканными пряностями в оболочке NDX в мгс 0,28 кг. ПОКОМ</v>
          </cell>
          <cell r="D132">
            <v>5</v>
          </cell>
          <cell r="F132">
            <v>1107</v>
          </cell>
        </row>
        <row r="133">
          <cell r="A133" t="str">
            <v xml:space="preserve"> 504  Ветчина Мясорубская с окороком 0,33кг срез ТМ Стародворье  ПОКОМ</v>
          </cell>
          <cell r="F133">
            <v>32</v>
          </cell>
        </row>
        <row r="134">
          <cell r="A134" t="str">
            <v>0999 НАБОР ДЛЯ ПИЦЦЫ с/к в/у  ОСТАНКИНО</v>
          </cell>
          <cell r="D134">
            <v>0.6</v>
          </cell>
          <cell r="F134">
            <v>0.6</v>
          </cell>
        </row>
        <row r="135">
          <cell r="A135" t="str">
            <v>3215 ВЕТЧ.МЯСНАЯ Папа может п/о 0.4кг 8шт.    ОСТАНКИНО</v>
          </cell>
          <cell r="D135">
            <v>365</v>
          </cell>
          <cell r="F135">
            <v>365</v>
          </cell>
        </row>
        <row r="136">
          <cell r="A136" t="str">
            <v>3684 ПРЕСИЖН с/к в/у 1/250 8шт.   ОСТАНКИНО</v>
          </cell>
          <cell r="D136">
            <v>146</v>
          </cell>
          <cell r="F136">
            <v>146</v>
          </cell>
        </row>
        <row r="137">
          <cell r="A137" t="str">
            <v>3812 СОЧНЫЕ сос п/о мгс 2*2  ОСТАНКИНО</v>
          </cell>
          <cell r="D137">
            <v>1650.2</v>
          </cell>
          <cell r="F137">
            <v>1650.2</v>
          </cell>
        </row>
        <row r="138">
          <cell r="A138" t="str">
            <v>4063 МЯСНАЯ Папа может вар п/о_Л   ОСТАНКИНО</v>
          </cell>
          <cell r="D138">
            <v>1909.365</v>
          </cell>
          <cell r="F138">
            <v>1909.365</v>
          </cell>
        </row>
        <row r="139">
          <cell r="A139" t="str">
            <v>4117 ЭКСТРА Папа может с/к в/у_Л   ОСТАНКИНО</v>
          </cell>
          <cell r="D139">
            <v>53</v>
          </cell>
          <cell r="F139">
            <v>53</v>
          </cell>
        </row>
        <row r="140">
          <cell r="A140" t="str">
            <v>4555 Докторская ГОСТ вар п/о ОСТАНКИНО</v>
          </cell>
          <cell r="D140">
            <v>25.05</v>
          </cell>
          <cell r="F140">
            <v>25.05</v>
          </cell>
        </row>
        <row r="141">
          <cell r="A141" t="str">
            <v>4574 Колбаса вар Мясная со шпиком 1кг Папа может п/о (код покуп. 24784) Останкино</v>
          </cell>
          <cell r="D141">
            <v>137.94999999999999</v>
          </cell>
          <cell r="F141">
            <v>137.94999999999999</v>
          </cell>
        </row>
        <row r="142">
          <cell r="A142" t="str">
            <v>4574 Мясная со шпиком Папа может вар п/о ОСТАНКИНО</v>
          </cell>
          <cell r="D142">
            <v>2.7</v>
          </cell>
          <cell r="F142">
            <v>2.7</v>
          </cell>
        </row>
        <row r="143">
          <cell r="A143" t="str">
            <v>4691 ШЕЙКА КОПЧЕНАЯ к/в мл/к в/у 300*6  ОСТАНКИНО</v>
          </cell>
          <cell r="D143">
            <v>114</v>
          </cell>
          <cell r="F143">
            <v>116</v>
          </cell>
        </row>
        <row r="144">
          <cell r="A144" t="str">
            <v>4786 КОЛБ.СНЭКИ Папа может в/к мгс 1/70_5  ОСТАНКИНО</v>
          </cell>
          <cell r="D144">
            <v>150</v>
          </cell>
          <cell r="F144">
            <v>150</v>
          </cell>
        </row>
        <row r="145">
          <cell r="A145" t="str">
            <v>4813 ФИЛЕЙНАЯ Папа может вар п/о_Л   ОСТАНКИНО</v>
          </cell>
          <cell r="D145">
            <v>564.45000000000005</v>
          </cell>
          <cell r="F145">
            <v>564.45000000000005</v>
          </cell>
        </row>
        <row r="146">
          <cell r="A146" t="str">
            <v>4903 КРАКОВСКАЯ п/к н/о мгс_30с  ОСТАНКИНО</v>
          </cell>
          <cell r="D146">
            <v>1</v>
          </cell>
          <cell r="F146">
            <v>1</v>
          </cell>
        </row>
        <row r="147">
          <cell r="A147" t="str">
            <v>4993 САЛЯМИ ИТАЛЬЯНСКАЯ с/к в/у 1/250*8_120c ОСТАНКИНО</v>
          </cell>
          <cell r="D147">
            <v>529</v>
          </cell>
          <cell r="F147">
            <v>529</v>
          </cell>
        </row>
        <row r="148">
          <cell r="A148" t="str">
            <v>5246 ДОКТОРСКАЯ ПРЕМИУМ вар б/о мгс_30с ОСТАНКИНО</v>
          </cell>
          <cell r="D148">
            <v>26.6</v>
          </cell>
          <cell r="F148">
            <v>26.6</v>
          </cell>
        </row>
        <row r="149">
          <cell r="A149" t="str">
            <v>5341 СЕРВЕЛАТ ОХОТНИЧИЙ в/к в/у  ОСТАНКИНО</v>
          </cell>
          <cell r="D149">
            <v>654.95500000000004</v>
          </cell>
          <cell r="F149">
            <v>654.95500000000004</v>
          </cell>
        </row>
        <row r="150">
          <cell r="A150" t="str">
            <v>5483 ЭКСТРА Папа может с/к в/у 1/250 8шт.   ОСТАНКИНО</v>
          </cell>
          <cell r="D150">
            <v>1094</v>
          </cell>
          <cell r="F150">
            <v>1094</v>
          </cell>
        </row>
        <row r="151">
          <cell r="A151" t="str">
            <v>5544 Сервелат Финский в/к в/у_45с НОВАЯ ОСТАНКИНО</v>
          </cell>
          <cell r="D151">
            <v>1307.08</v>
          </cell>
          <cell r="F151">
            <v>1307.08</v>
          </cell>
        </row>
        <row r="152">
          <cell r="A152" t="str">
            <v>5679 САЛЯМИ ИТАЛЬЯНСКАЯ с/к в/у 1/150_60с ОСТАНКИНО</v>
          </cell>
          <cell r="D152">
            <v>342</v>
          </cell>
          <cell r="F152">
            <v>342</v>
          </cell>
        </row>
        <row r="153">
          <cell r="A153" t="str">
            <v>5682 САЛЯМИ МЕЛКОЗЕРНЕНАЯ с/к в/у 1/120_60с   ОСТАНКИНО</v>
          </cell>
          <cell r="D153">
            <v>2912</v>
          </cell>
          <cell r="F153">
            <v>2912</v>
          </cell>
        </row>
        <row r="154">
          <cell r="A154" t="str">
            <v>5698 СЫТНЫЕ Папа может сар б/о мгс 1*3_Маяк  ОСТАНКИНО</v>
          </cell>
          <cell r="D154">
            <v>267.89999999999998</v>
          </cell>
          <cell r="F154">
            <v>267.89999999999998</v>
          </cell>
        </row>
        <row r="155">
          <cell r="A155" t="str">
            <v>5706 АРОМАТНАЯ Папа может с/к в/у 1/250 8шт.  ОСТАНКИНО</v>
          </cell>
          <cell r="D155">
            <v>1069</v>
          </cell>
          <cell r="F155">
            <v>1069</v>
          </cell>
        </row>
        <row r="156">
          <cell r="A156" t="str">
            <v>5708 ПОСОЛЬСКАЯ Папа может с/к в/у ОСТАНКИНО</v>
          </cell>
          <cell r="D156">
            <v>79.400000000000006</v>
          </cell>
          <cell r="F156">
            <v>79.400000000000006</v>
          </cell>
        </row>
        <row r="157">
          <cell r="A157" t="str">
            <v>5820 СЛИВОЧНЫЕ Папа может сос п/о мгс 2*2_45с   ОСТАНКИНО</v>
          </cell>
          <cell r="D157">
            <v>169</v>
          </cell>
          <cell r="F157">
            <v>169</v>
          </cell>
        </row>
        <row r="158">
          <cell r="A158" t="str">
            <v>5851 ЭКСТРА Папа может вар п/о   ОСТАНКИНО</v>
          </cell>
          <cell r="D158">
            <v>400.6</v>
          </cell>
          <cell r="F158">
            <v>400.6</v>
          </cell>
        </row>
        <row r="159">
          <cell r="A159" t="str">
            <v>5931 ОХОТНИЧЬЯ Папа может с/к в/у 1/220 8шт.   ОСТАНКИНО</v>
          </cell>
          <cell r="D159">
            <v>1025</v>
          </cell>
          <cell r="F159">
            <v>1025</v>
          </cell>
        </row>
        <row r="160">
          <cell r="A160" t="str">
            <v>6004 РАГУ СВИНОЕ 1кг 8шт.зам_120с ОСТАНКИНО</v>
          </cell>
          <cell r="D160">
            <v>314</v>
          </cell>
          <cell r="F160">
            <v>314</v>
          </cell>
        </row>
        <row r="161">
          <cell r="A161" t="str">
            <v>6113 СОЧНЫЕ сос п/о мгс 1*6_Ашан  ОСТАНКИНО</v>
          </cell>
          <cell r="D161">
            <v>1873.6</v>
          </cell>
          <cell r="F161">
            <v>1873.6</v>
          </cell>
        </row>
        <row r="162">
          <cell r="A162" t="str">
            <v>6158 ВРЕМЯ ОЛИВЬЕ Папа может вар п/о 0.4кг   ОСТАНКИНО</v>
          </cell>
          <cell r="D162">
            <v>745</v>
          </cell>
          <cell r="F162">
            <v>745</v>
          </cell>
        </row>
        <row r="163">
          <cell r="A163" t="str">
            <v>6159 ВРЕМЯ ОЛИВЬЕ.Папа может вар п/о ОСТАНКИНО</v>
          </cell>
          <cell r="D163">
            <v>21.2</v>
          </cell>
          <cell r="F163">
            <v>21.2</v>
          </cell>
        </row>
        <row r="164">
          <cell r="A164" t="str">
            <v>6200 ГРУДИНКА ПРЕМИУМ к/в мл/к в/у 0.3кг  ОСТАНКИНО</v>
          </cell>
          <cell r="D164">
            <v>317</v>
          </cell>
          <cell r="F164">
            <v>317</v>
          </cell>
        </row>
        <row r="165">
          <cell r="A165" t="str">
            <v>6206 СВИНИНА ПО-ДОМАШНЕМУ к/в мл/к в/у 0.3кг  ОСТАНКИНО</v>
          </cell>
          <cell r="D165">
            <v>686</v>
          </cell>
          <cell r="F165">
            <v>686</v>
          </cell>
        </row>
        <row r="166">
          <cell r="A166" t="str">
            <v>6221 НЕАПОЛИТАНСКИЙ ДУЭТ с/к с/н мгс 1/90  ОСТАНКИНО</v>
          </cell>
          <cell r="D166">
            <v>447</v>
          </cell>
          <cell r="F166">
            <v>447</v>
          </cell>
        </row>
        <row r="167">
          <cell r="A167" t="str">
            <v>6222 ИТАЛЬЯНСКОЕ АССОРТИ с/в с/н мгс 1/90 ОСТАНКИНО</v>
          </cell>
          <cell r="D167">
            <v>189</v>
          </cell>
          <cell r="F167">
            <v>189</v>
          </cell>
        </row>
        <row r="168">
          <cell r="A168" t="str">
            <v>6228 МЯСНОЕ АССОРТИ к/з с/н мгс 1/90 10шт.  ОСТАНКИНО</v>
          </cell>
          <cell r="D168">
            <v>517</v>
          </cell>
          <cell r="F168">
            <v>517</v>
          </cell>
        </row>
        <row r="169">
          <cell r="A169" t="str">
            <v>6247 ДОМАШНЯЯ Папа может вар п/о 0,4кг 8шт.  ОСТАНКИНО</v>
          </cell>
          <cell r="D169">
            <v>222</v>
          </cell>
          <cell r="F169">
            <v>222</v>
          </cell>
        </row>
        <row r="170">
          <cell r="A170" t="str">
            <v>6253 МОЛОЧНЫЕ Коровино сос п/о мгс 1.5*6  ОСТАНКИНО</v>
          </cell>
          <cell r="D170">
            <v>10</v>
          </cell>
          <cell r="F170">
            <v>10</v>
          </cell>
        </row>
        <row r="171">
          <cell r="A171" t="str">
            <v>6268 ГОВЯЖЬЯ Папа может вар п/о 0,4кг 8 шт.  ОСТАНКИНО</v>
          </cell>
          <cell r="D171">
            <v>480</v>
          </cell>
          <cell r="F171">
            <v>480</v>
          </cell>
        </row>
        <row r="172">
          <cell r="A172" t="str">
            <v>6279 КОРЕЙКА ПО-ОСТ.к/в в/с с/н в/у 1/150_45с  ОСТАНКИНО</v>
          </cell>
          <cell r="D172">
            <v>257</v>
          </cell>
          <cell r="F172">
            <v>257</v>
          </cell>
        </row>
        <row r="173">
          <cell r="A173" t="str">
            <v>6303 МЯСНЫЕ Папа может сос п/о мгс 1.5*3  ОСТАНКИНО</v>
          </cell>
          <cell r="D173">
            <v>486.4</v>
          </cell>
          <cell r="F173">
            <v>486.4</v>
          </cell>
        </row>
        <row r="174">
          <cell r="A174" t="str">
            <v>6324 ДОКТОРСКАЯ ГОСТ вар п/о 0.4кг 8шт.  ОСТАНКИНО</v>
          </cell>
          <cell r="D174">
            <v>577</v>
          </cell>
          <cell r="F174">
            <v>579</v>
          </cell>
        </row>
        <row r="175">
          <cell r="A175" t="str">
            <v>6325 ДОКТОРСКАЯ ПРЕМИУМ вар п/о 0.4кг 8шт.  ОСТАНКИНО</v>
          </cell>
          <cell r="D175">
            <v>541</v>
          </cell>
          <cell r="F175">
            <v>541</v>
          </cell>
        </row>
        <row r="176">
          <cell r="A176" t="str">
            <v>6333 МЯСНАЯ Папа может вар п/о 0.4кг 8шт.  ОСТАНКИНО</v>
          </cell>
          <cell r="D176">
            <v>5905</v>
          </cell>
          <cell r="F176">
            <v>5905</v>
          </cell>
        </row>
        <row r="177">
          <cell r="A177" t="str">
            <v>6340 ДОМАШНИЙ РЕЦЕПТ Коровино 0.5кг 8шт.  ОСТАНКИНО</v>
          </cell>
          <cell r="D177">
            <v>1524</v>
          </cell>
          <cell r="F177">
            <v>1524</v>
          </cell>
        </row>
        <row r="178">
          <cell r="A178" t="str">
            <v>6341 ДОМАШНИЙ РЕЦЕПТ СО ШПИКОМ Коровино 0.5кг  ОСТАНКИНО</v>
          </cell>
          <cell r="D178">
            <v>151</v>
          </cell>
          <cell r="F178">
            <v>151</v>
          </cell>
        </row>
        <row r="179">
          <cell r="A179" t="str">
            <v>6353 ЭКСТРА Папа может вар п/о 0.4кг 8шт.  ОСТАНКИНО</v>
          </cell>
          <cell r="D179">
            <v>2425</v>
          </cell>
          <cell r="F179">
            <v>2425</v>
          </cell>
        </row>
        <row r="180">
          <cell r="A180" t="str">
            <v>6388 МОЛОЧНЫЕ ГОСТ сос ц/о мгс 1*4  ОСТАНКИНО</v>
          </cell>
          <cell r="D180">
            <v>1</v>
          </cell>
          <cell r="F180">
            <v>1</v>
          </cell>
        </row>
        <row r="181">
          <cell r="A181" t="str">
            <v>6392 ФИЛЕЙНАЯ Папа может вар п/о 0.4кг. ОСТАНКИНО</v>
          </cell>
          <cell r="D181">
            <v>5904</v>
          </cell>
          <cell r="F181">
            <v>5904</v>
          </cell>
        </row>
        <row r="182">
          <cell r="A182" t="str">
            <v>6415 БАЛЫКОВАЯ Коровино п/к в/у 0.84кг 6шт.  ОСТАНКИНО</v>
          </cell>
          <cell r="D182">
            <v>116</v>
          </cell>
          <cell r="F182">
            <v>116</v>
          </cell>
        </row>
        <row r="183">
          <cell r="A183" t="str">
            <v>6426 КЛАССИЧЕСКАЯ ПМ вар п/о 0.3кг 8шт.  ОСТАНКИНО</v>
          </cell>
          <cell r="D183">
            <v>1873</v>
          </cell>
          <cell r="F183">
            <v>1873</v>
          </cell>
        </row>
        <row r="184">
          <cell r="A184" t="str">
            <v>6448 СВИНИНА МАДЕРА с/к с/н в/у 1/100 10шт.   ОСТАНКИНО</v>
          </cell>
          <cell r="D184">
            <v>296</v>
          </cell>
          <cell r="F184">
            <v>296</v>
          </cell>
        </row>
        <row r="185">
          <cell r="A185" t="str">
            <v>6453 ЭКСТРА Папа может с/к с/н в/у 1/100 14шт.   ОСТАНКИНО</v>
          </cell>
          <cell r="D185">
            <v>2345</v>
          </cell>
          <cell r="F185">
            <v>2345</v>
          </cell>
        </row>
        <row r="186">
          <cell r="A186" t="str">
            <v>6454 АРОМАТНАЯ с/к с/н в/у 1/100 14шт.  ОСТАНКИНО</v>
          </cell>
          <cell r="D186">
            <v>1717</v>
          </cell>
          <cell r="F186">
            <v>1717</v>
          </cell>
        </row>
        <row r="187">
          <cell r="A187" t="str">
            <v>6459 СЕРВЕЛАТ ШВЕЙЦАРСК. в/к с/н в/у 1/100*10  ОСТАНКИНО</v>
          </cell>
          <cell r="D187">
            <v>162</v>
          </cell>
          <cell r="F187">
            <v>162</v>
          </cell>
        </row>
        <row r="188">
          <cell r="A188" t="str">
            <v>6470 ВЕТЧ.МРАМОРНАЯ в/у_45с  ОСТАНКИНО</v>
          </cell>
          <cell r="D188">
            <v>108.5</v>
          </cell>
          <cell r="F188">
            <v>108.5</v>
          </cell>
        </row>
        <row r="189">
          <cell r="A189" t="str">
            <v>6492 ШПИК С ЧЕСНОК.И ПЕРЦЕМ к/в в/у 0.3кг_45c  ОСТАНКИНО</v>
          </cell>
          <cell r="D189">
            <v>261</v>
          </cell>
          <cell r="F189">
            <v>261</v>
          </cell>
        </row>
        <row r="190">
          <cell r="A190" t="str">
            <v>6495 ВЕТЧ.МРАМОРНАЯ в/у срез 0.3кг 6шт_45с  ОСТАНКИНО</v>
          </cell>
          <cell r="D190">
            <v>718</v>
          </cell>
          <cell r="F190">
            <v>720</v>
          </cell>
        </row>
        <row r="191">
          <cell r="A191" t="str">
            <v>6521 СЕРВЕЛАТ ФИНСКИЙ СН в/к п/о 0.6кг 6шт.  ОСТАНКИНО</v>
          </cell>
          <cell r="D191">
            <v>1</v>
          </cell>
          <cell r="F191">
            <v>1</v>
          </cell>
        </row>
        <row r="192">
          <cell r="A192" t="str">
            <v>6527 ШПИКАЧКИ СОЧНЫЕ ПМ сар б/о мгс 1*3 45с ОСТАНКИНО</v>
          </cell>
          <cell r="D192">
            <v>583.70000000000005</v>
          </cell>
          <cell r="F192">
            <v>583.70000000000005</v>
          </cell>
        </row>
        <row r="193">
          <cell r="A193" t="str">
            <v>6554 СВИНАЯ ОСТАН.с/к в/с в/у 1/100 10 шт. ОСТАНКИНО</v>
          </cell>
          <cell r="D193">
            <v>1</v>
          </cell>
          <cell r="F193">
            <v>1</v>
          </cell>
        </row>
        <row r="194">
          <cell r="A194" t="str">
            <v>6586 МРАМОРНАЯ И БАЛЫКОВАЯ в/к с/н мгс 1/90 ОСТАНКИНО</v>
          </cell>
          <cell r="D194">
            <v>239</v>
          </cell>
          <cell r="F194">
            <v>239</v>
          </cell>
        </row>
        <row r="195">
          <cell r="A195" t="str">
            <v>6666 БОЯНСКАЯ Папа может п/к в/у 0,28кг 8 шт. ОСТАНКИНО</v>
          </cell>
          <cell r="D195">
            <v>1552</v>
          </cell>
          <cell r="F195">
            <v>1552</v>
          </cell>
        </row>
        <row r="196">
          <cell r="A196" t="str">
            <v>6683 СЕРВЕЛАТ ЗЕРНИСТЫЙ ПМ в/к в/у 0,35кг  ОСТАНКИНО</v>
          </cell>
          <cell r="D196">
            <v>3739</v>
          </cell>
          <cell r="F196">
            <v>3739</v>
          </cell>
        </row>
        <row r="197">
          <cell r="A197" t="str">
            <v>6684 СЕРВЕЛАТ КАРЕЛЬСКИЙ ПМ в/к в/у 0.28кг  ОСТАНКИНО</v>
          </cell>
          <cell r="D197">
            <v>3070</v>
          </cell>
          <cell r="F197">
            <v>3070</v>
          </cell>
        </row>
        <row r="198">
          <cell r="A198" t="str">
            <v>6689 СЕРВЕЛАТ ОХОТНИЧИЙ ПМ в/к в/у 0,35кг 8шт  ОСТАНКИНО</v>
          </cell>
          <cell r="D198">
            <v>4638</v>
          </cell>
          <cell r="F198">
            <v>4638</v>
          </cell>
        </row>
        <row r="199">
          <cell r="A199" t="str">
            <v>6697 СЕРВЕЛАТ ФИНСКИЙ ПМ в/к в/у 0,35кг 8шт.  ОСТАНКИНО</v>
          </cell>
          <cell r="D199">
            <v>6238</v>
          </cell>
          <cell r="F199">
            <v>6238</v>
          </cell>
        </row>
        <row r="200">
          <cell r="A200" t="str">
            <v>6713 СОЧНЫЙ ГРИЛЬ ПМ сос п/о мгс 0.41кг 8шт.  ОСТАНКИНО</v>
          </cell>
          <cell r="D200">
            <v>1702</v>
          </cell>
          <cell r="F200">
            <v>1702</v>
          </cell>
        </row>
        <row r="201">
          <cell r="A201" t="str">
            <v>6722 СОЧНЫЕ ПМ сос п/о мгс 0,41кг 10шт.  ОСТАНКИНО</v>
          </cell>
          <cell r="D201">
            <v>8813</v>
          </cell>
          <cell r="F201">
            <v>8813</v>
          </cell>
        </row>
        <row r="202">
          <cell r="A202" t="str">
            <v>6726 СЛИВОЧНЫЕ ПМ сос п/о мгс 0.41кг 10шт.  ОСТАНКИНО</v>
          </cell>
          <cell r="D202">
            <v>3392</v>
          </cell>
          <cell r="F202">
            <v>3392</v>
          </cell>
        </row>
        <row r="203">
          <cell r="A203" t="str">
            <v>6747 РУССКАЯ ПРЕМИУМ ПМ вар ф/о в/у  ОСТАНКИНО</v>
          </cell>
          <cell r="D203">
            <v>51</v>
          </cell>
          <cell r="F203">
            <v>51</v>
          </cell>
        </row>
        <row r="204">
          <cell r="A204" t="str">
            <v>6762 СЛИВОЧНЫЕ сос ц/о мгс 0.41кг 8шт.  ОСТАНКИНО</v>
          </cell>
          <cell r="D204">
            <v>265</v>
          </cell>
          <cell r="F204">
            <v>265</v>
          </cell>
        </row>
        <row r="205">
          <cell r="A205" t="str">
            <v>6764 СЛИВОЧНЫЕ сос ц/о мгс 1*4  ОСТАНКИНО</v>
          </cell>
          <cell r="D205">
            <v>20.100000000000001</v>
          </cell>
          <cell r="F205">
            <v>20.100000000000001</v>
          </cell>
        </row>
        <row r="206">
          <cell r="A206" t="str">
            <v>6765 РУБЛЕНЫЕ сос ц/о мгс 0.36кг 6шт.  ОСТАНКИНО</v>
          </cell>
          <cell r="D206">
            <v>990</v>
          </cell>
          <cell r="F206">
            <v>992</v>
          </cell>
        </row>
        <row r="207">
          <cell r="A207" t="str">
            <v>6767 РУБЛЕНЫЕ сос ц/о мгс 1*4  ОСТАНКИНО</v>
          </cell>
          <cell r="D207">
            <v>66.2</v>
          </cell>
          <cell r="F207">
            <v>66.2</v>
          </cell>
        </row>
        <row r="208">
          <cell r="A208" t="str">
            <v>6768 С СЫРОМ сос ц/о мгс 0.41кг 6шт.  ОСТАНКИНО</v>
          </cell>
          <cell r="D208">
            <v>205</v>
          </cell>
          <cell r="F208">
            <v>205</v>
          </cell>
        </row>
        <row r="209">
          <cell r="A209" t="str">
            <v>6770 ИСПАНСКИЕ сос ц/о мгс 0.41кг 6шт.  ОСТАНКИНО</v>
          </cell>
          <cell r="D209">
            <v>3</v>
          </cell>
          <cell r="F209">
            <v>3</v>
          </cell>
        </row>
        <row r="210">
          <cell r="A210" t="str">
            <v>6773 САЛЯМИ Папа может п/к в/у 0,28кг 8шт.  ОСТАНКИНО</v>
          </cell>
          <cell r="D210">
            <v>644</v>
          </cell>
          <cell r="F210">
            <v>644</v>
          </cell>
        </row>
        <row r="211">
          <cell r="A211" t="str">
            <v>6777 МЯСНЫЕ С ГОВЯДИНОЙ ПМ сос п/о мгс 0.4кг  ОСТАНКИНО</v>
          </cell>
          <cell r="D211">
            <v>1027</v>
          </cell>
          <cell r="F211">
            <v>1027</v>
          </cell>
        </row>
        <row r="212">
          <cell r="A212" t="str">
            <v>6785 ВЕНСКАЯ САЛЯМИ п/к в/у 0.33кг 8шт.  ОСТАНКИНО</v>
          </cell>
          <cell r="D212">
            <v>603</v>
          </cell>
          <cell r="F212">
            <v>603</v>
          </cell>
        </row>
        <row r="213">
          <cell r="A213" t="str">
            <v>6787 СЕРВЕЛАТ КРЕМЛЕВСКИЙ в/к в/у 0,33кг 8шт.  ОСТАНКИНО</v>
          </cell>
          <cell r="D213">
            <v>527</v>
          </cell>
          <cell r="F213">
            <v>527</v>
          </cell>
        </row>
        <row r="214">
          <cell r="A214" t="str">
            <v>6788 СЕРВЕЛАТ КРЕМЛЕВСКИЙ в/к в/у  ОСТАНКИНО</v>
          </cell>
          <cell r="D214">
            <v>1</v>
          </cell>
          <cell r="F214">
            <v>1</v>
          </cell>
        </row>
        <row r="215">
          <cell r="A215" t="str">
            <v>6791 СЕРВЕЛАТ ПРЕМИУМ в/к в/у 0,33кг 8шт.  ОСТАНКИНО</v>
          </cell>
          <cell r="D215">
            <v>404</v>
          </cell>
          <cell r="F215">
            <v>404</v>
          </cell>
        </row>
        <row r="216">
          <cell r="A216" t="str">
            <v>6793 БАЛЫКОВАЯ в/к в/у 0,33кг 8шт.  ОСТАНКИНО</v>
          </cell>
          <cell r="D216">
            <v>1089</v>
          </cell>
          <cell r="F216">
            <v>1091</v>
          </cell>
        </row>
        <row r="217">
          <cell r="A217" t="str">
            <v>6794 БАЛЫКОВАЯ в/к в/у  ОСТАНКИНО</v>
          </cell>
          <cell r="D217">
            <v>33.76</v>
          </cell>
          <cell r="F217">
            <v>33.76</v>
          </cell>
        </row>
        <row r="218">
          <cell r="A218" t="str">
            <v>6795 ОСТАНКИНСКАЯ в/к в/у 0,33кг 8шт.  ОСТАНКИНО</v>
          </cell>
          <cell r="D218">
            <v>148</v>
          </cell>
          <cell r="F218">
            <v>148</v>
          </cell>
        </row>
        <row r="219">
          <cell r="A219" t="str">
            <v>6801 ОСТАНКИНСКАЯ вар п/о 0.4кг 8шт.  ОСТАНКИНО</v>
          </cell>
          <cell r="D219">
            <v>179</v>
          </cell>
          <cell r="F219">
            <v>179</v>
          </cell>
        </row>
        <row r="220">
          <cell r="A220" t="str">
            <v>6802 ОСТАНКИНСКАЯ вар п/о  ОСТАНКИНО</v>
          </cell>
          <cell r="D220">
            <v>2.7</v>
          </cell>
          <cell r="F220">
            <v>2.7</v>
          </cell>
        </row>
        <row r="221">
          <cell r="A221" t="str">
            <v>6807 СЕРВЕЛАТ ЕВРОПЕЙСКИЙ в/к в/у 0,33кг 8шт.  ОСТАНКИНО</v>
          </cell>
          <cell r="D221">
            <v>213</v>
          </cell>
          <cell r="F221">
            <v>213</v>
          </cell>
        </row>
        <row r="222">
          <cell r="A222" t="str">
            <v>6829 МОЛОЧНЫЕ КЛАССИЧЕСКИЕ сос п/о мгс 2*4_С  ОСТАНКИНО</v>
          </cell>
          <cell r="D222">
            <v>530.5</v>
          </cell>
          <cell r="F222">
            <v>530.5</v>
          </cell>
        </row>
        <row r="223">
          <cell r="A223" t="str">
            <v>6834 ПОСОЛЬСКАЯ ПМ с/к с/н в/у 1/100 10шт.  ОСТАНКИНО</v>
          </cell>
          <cell r="D223">
            <v>236</v>
          </cell>
          <cell r="F223">
            <v>236</v>
          </cell>
        </row>
        <row r="224">
          <cell r="A224" t="str">
            <v>6837 ФИЛЕЙНЫЕ Папа Может сос ц/о мгс 0.4кг  ОСТАНКИНО</v>
          </cell>
          <cell r="D224">
            <v>1496</v>
          </cell>
          <cell r="F224">
            <v>1496</v>
          </cell>
        </row>
        <row r="225">
          <cell r="A225" t="str">
            <v>6842 ДЫМОВИЦА ИЗ ОКОРОКА к/в мл/к в/у 0,3кг  ОСТАНКИНО</v>
          </cell>
          <cell r="D225">
            <v>67</v>
          </cell>
          <cell r="F225">
            <v>67</v>
          </cell>
        </row>
        <row r="226">
          <cell r="A226" t="str">
            <v>6852 МОЛОЧНЫЕ ПРЕМИУМ ПМ сос п/о в/ у 1/350  ОСТАНКИНО</v>
          </cell>
          <cell r="D226">
            <v>3413</v>
          </cell>
          <cell r="F226">
            <v>3413</v>
          </cell>
        </row>
        <row r="227">
          <cell r="A227" t="str">
            <v>6853 МОЛОЧНЫЕ ПРЕМИУМ ПМ сос п/о мгс 1*6  ОСТАНКИНО</v>
          </cell>
          <cell r="D227">
            <v>254.95</v>
          </cell>
          <cell r="F227">
            <v>254.95</v>
          </cell>
        </row>
        <row r="228">
          <cell r="A228" t="str">
            <v>6854 МОЛОЧНЫЕ ПРЕМИУМ ПМ сос п/о мгс 0.6кг  ОСТАНКИНО</v>
          </cell>
          <cell r="D228">
            <v>480</v>
          </cell>
          <cell r="F228">
            <v>480</v>
          </cell>
        </row>
        <row r="229">
          <cell r="A229" t="str">
            <v>6861 ДОМАШНИЙ РЕЦЕПТ Коровино вар п/о  ОСТАНКИНО</v>
          </cell>
          <cell r="D229">
            <v>462.5</v>
          </cell>
          <cell r="F229">
            <v>462.5</v>
          </cell>
        </row>
        <row r="230">
          <cell r="A230" t="str">
            <v>6862 ДОМАШНИЙ РЕЦЕПТ СО ШПИК. Коровино вар п/о  ОСТАНКИНО</v>
          </cell>
          <cell r="D230">
            <v>138.4</v>
          </cell>
          <cell r="F230">
            <v>138.4</v>
          </cell>
        </row>
        <row r="231">
          <cell r="A231" t="str">
            <v>6865 ВЕТЧ.НЕЖНАЯ Коровино п/о  ОСТАНКИНО</v>
          </cell>
          <cell r="D231">
            <v>4.5</v>
          </cell>
          <cell r="F231">
            <v>4.5</v>
          </cell>
        </row>
        <row r="232">
          <cell r="A232" t="str">
            <v>6866 ВЕТЧ.НЕЖНАЯ Коровино п/о_Маяк  ОСТАНКИНО</v>
          </cell>
          <cell r="D232">
            <v>173.5</v>
          </cell>
          <cell r="F232">
            <v>173.5</v>
          </cell>
        </row>
        <row r="233">
          <cell r="A233" t="str">
            <v>6869 С ГОВЯДИНОЙ СН сос п/о мгс 1кг 6шт.  ОСТАНКИНО</v>
          </cell>
          <cell r="D233">
            <v>66</v>
          </cell>
          <cell r="F233">
            <v>66</v>
          </cell>
        </row>
        <row r="234">
          <cell r="A234" t="str">
            <v>6909 ДЛЯ ДЕТЕЙ сос п/о мгс 0.33кг 8шт.  ОСТАНКИНО</v>
          </cell>
          <cell r="D234">
            <v>777</v>
          </cell>
          <cell r="F234">
            <v>777</v>
          </cell>
        </row>
        <row r="235">
          <cell r="A235" t="str">
            <v>6919 БЕКОН с/к с/н в/у 1/180 10шт.  ОСТАНКИНО</v>
          </cell>
          <cell r="D235">
            <v>436</v>
          </cell>
          <cell r="F235">
            <v>438</v>
          </cell>
        </row>
        <row r="236">
          <cell r="A236" t="str">
            <v>6921 БЕКОН Папа может с/к с/н в/у 1/140 10шт  ОСТАНКИНО</v>
          </cell>
          <cell r="D236">
            <v>852</v>
          </cell>
          <cell r="F236">
            <v>852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218</v>
          </cell>
          <cell r="F237">
            <v>218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409</v>
          </cell>
          <cell r="F238">
            <v>409</v>
          </cell>
        </row>
        <row r="239">
          <cell r="A239" t="str">
            <v>БОНУС ДОМАШНИЙ РЕЦЕПТ Коровино 0.5кг 8шт. (6305)</v>
          </cell>
          <cell r="D239">
            <v>32</v>
          </cell>
          <cell r="F239">
            <v>32</v>
          </cell>
        </row>
        <row r="240">
          <cell r="A240" t="str">
            <v>БОНУС ДОМАШНИЙ РЕЦЕПТ Коровино вар п/о (5324)</v>
          </cell>
          <cell r="D240">
            <v>48</v>
          </cell>
          <cell r="F240">
            <v>48</v>
          </cell>
        </row>
        <row r="241">
          <cell r="A241" t="str">
            <v>БОНУС СОЧНЫЕ сос п/о мгс 0.41кг_UZ (6087)  ОСТАНКИНО</v>
          </cell>
          <cell r="D241">
            <v>314</v>
          </cell>
          <cell r="F241">
            <v>314</v>
          </cell>
        </row>
        <row r="242">
          <cell r="A242" t="str">
            <v>БОНУС СОЧНЫЕ сос п/о мгс 1*6_UZ (6088)  ОСТАНКИНО</v>
          </cell>
          <cell r="D242">
            <v>350</v>
          </cell>
          <cell r="F242">
            <v>350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1012.5650000000001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389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F245">
            <v>4.9000000000000004</v>
          </cell>
        </row>
        <row r="246">
          <cell r="A246" t="str">
            <v>БОНУС_Колбаса вареная Филейская ТМ Вязанка. ВЕС  ПОКОМ</v>
          </cell>
          <cell r="F246">
            <v>390.142</v>
          </cell>
        </row>
        <row r="247">
          <cell r="A247" t="str">
            <v>БОНУС_Колбаса Сервелат Филедворский, фиброуз, в/у 0,35 кг срез,  ПОКОМ</v>
          </cell>
          <cell r="F247">
            <v>388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F248">
            <v>97.2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F249">
            <v>310</v>
          </cell>
        </row>
        <row r="250">
          <cell r="A250" t="str">
            <v>Бутербродная вареная 0,47 кг шт.  СПК</v>
          </cell>
          <cell r="D250">
            <v>36</v>
          </cell>
          <cell r="F250">
            <v>36</v>
          </cell>
        </row>
        <row r="251">
          <cell r="A251" t="str">
            <v>Вацлавская п/к (черева) 390 гр.шт. термоус.пак  СПК</v>
          </cell>
          <cell r="D251">
            <v>35</v>
          </cell>
          <cell r="F251">
            <v>35</v>
          </cell>
        </row>
        <row r="252">
          <cell r="A252" t="str">
            <v>Гауда 45% тм Папа Может, брус (2шт)  ОСТАНКИНО</v>
          </cell>
          <cell r="D252">
            <v>3</v>
          </cell>
          <cell r="F252">
            <v>3</v>
          </cell>
        </row>
        <row r="253">
          <cell r="A253" t="str">
            <v>Голландский Приемиум 45% тм Папа Может, брус (2шт)  ОСТАНКИНО</v>
          </cell>
          <cell r="D253">
            <v>9</v>
          </cell>
          <cell r="F253">
            <v>9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5</v>
          </cell>
          <cell r="F254">
            <v>579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622</v>
          </cell>
          <cell r="F255">
            <v>3219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1210</v>
          </cell>
          <cell r="F256">
            <v>2887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210</v>
          </cell>
        </row>
        <row r="258">
          <cell r="A258" t="str">
            <v>Гуцульская с/к "КолбасГрад" 160 гр.шт. термоус. пак  СПК</v>
          </cell>
          <cell r="D258">
            <v>78</v>
          </cell>
          <cell r="F258">
            <v>78</v>
          </cell>
        </row>
        <row r="259">
          <cell r="A259" t="str">
            <v>Дельгаро с/в "Эликатессе" 140 гр.шт.  СПК</v>
          </cell>
          <cell r="D259">
            <v>81</v>
          </cell>
          <cell r="F259">
            <v>81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175</v>
          </cell>
          <cell r="F260">
            <v>175</v>
          </cell>
        </row>
        <row r="261">
          <cell r="A261" t="str">
            <v>Докторская вареная в/с  СПК</v>
          </cell>
          <cell r="D261">
            <v>7</v>
          </cell>
          <cell r="F261">
            <v>7</v>
          </cell>
        </row>
        <row r="262">
          <cell r="A262" t="str">
            <v>Докторская вареная в/с 0,47 кг шт.  СПК</v>
          </cell>
          <cell r="D262">
            <v>33</v>
          </cell>
          <cell r="F262">
            <v>33</v>
          </cell>
        </row>
        <row r="263">
          <cell r="A263" t="str">
            <v>Докторская вареная термоус.пак. "Высокий вкус"  СПК</v>
          </cell>
          <cell r="D263">
            <v>90.2</v>
          </cell>
          <cell r="F263">
            <v>90.2</v>
          </cell>
        </row>
        <row r="264">
          <cell r="A264" t="str">
            <v>ЖАР-ладушки с мясом 0,2кг ТМ Стародворье  ПОКОМ</v>
          </cell>
          <cell r="F264">
            <v>402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15</v>
          </cell>
          <cell r="F265">
            <v>15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12</v>
          </cell>
          <cell r="F266">
            <v>12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914</v>
          </cell>
          <cell r="F267">
            <v>914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843</v>
          </cell>
          <cell r="F268">
            <v>843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229</v>
          </cell>
          <cell r="F269">
            <v>229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34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4</v>
          </cell>
          <cell r="F271">
            <v>886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1699</v>
          </cell>
          <cell r="F272">
            <v>3459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87</v>
          </cell>
          <cell r="F274">
            <v>87</v>
          </cell>
        </row>
        <row r="275">
          <cell r="A275" t="str">
            <v>Любительская вареная термоус.пак. "Высокий вкус"  СПК</v>
          </cell>
          <cell r="D275">
            <v>88.2</v>
          </cell>
          <cell r="F275">
            <v>88.2</v>
          </cell>
        </row>
        <row r="276">
          <cell r="A276" t="str">
            <v>Мини-пицца с ветчиной и сыром 0,3кг ТМ Зареченские  ПОКОМ</v>
          </cell>
          <cell r="F276">
            <v>17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102.7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170.2</v>
          </cell>
        </row>
        <row r="279">
          <cell r="A279" t="str">
            <v>Мини-чебуречки с мясом ВЕС 5,5кг ТМ Зареченские  ПОКОМ</v>
          </cell>
          <cell r="F279">
            <v>126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17</v>
          </cell>
        </row>
        <row r="281">
          <cell r="A281" t="str">
            <v>Мини-шарики с курочкой и сыром ТМ Зареченские ВЕС  ПОКОМ</v>
          </cell>
          <cell r="F281">
            <v>124.4</v>
          </cell>
        </row>
        <row r="282">
          <cell r="A282" t="str">
            <v>Мусульманская вареная "Просто выгодно"  СПК</v>
          </cell>
          <cell r="D282">
            <v>14</v>
          </cell>
          <cell r="F282">
            <v>14</v>
          </cell>
        </row>
        <row r="283">
          <cell r="A283" t="str">
            <v>Мусульманская п/к "Просто выгодно" термофор.пак.  СПК</v>
          </cell>
          <cell r="D283">
            <v>4.5</v>
          </cell>
          <cell r="F283">
            <v>4.5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16</v>
          </cell>
          <cell r="F284">
            <v>2878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D285">
            <v>2</v>
          </cell>
          <cell r="F285">
            <v>84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16</v>
          </cell>
          <cell r="F286">
            <v>1748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16</v>
          </cell>
          <cell r="F287">
            <v>2185</v>
          </cell>
        </row>
        <row r="288">
          <cell r="A288" t="str">
            <v>Наггетсы с куриным филе и сыром ТМ Вязанка 0,25 кг ПОКОМ</v>
          </cell>
          <cell r="D288">
            <v>3</v>
          </cell>
          <cell r="F288">
            <v>735</v>
          </cell>
        </row>
        <row r="289">
          <cell r="A289" t="str">
            <v>Наггетсы Хрустящие 0,3кг ТМ Зареченские  ПОКОМ</v>
          </cell>
          <cell r="D289">
            <v>2</v>
          </cell>
          <cell r="F289">
            <v>49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877.00599999999997</v>
          </cell>
        </row>
        <row r="291">
          <cell r="A291" t="str">
            <v>Оригинальная с перцем с/к  СПК</v>
          </cell>
          <cell r="D291">
            <v>103.5</v>
          </cell>
          <cell r="F291">
            <v>103.5</v>
          </cell>
        </row>
        <row r="292">
          <cell r="A292" t="str">
            <v>Особая вареная  СПК</v>
          </cell>
          <cell r="D292">
            <v>4.5</v>
          </cell>
          <cell r="F292">
            <v>4.5</v>
          </cell>
        </row>
        <row r="293">
          <cell r="A293" t="str">
            <v>Паштет печеночный 140 гр.шт.  СПК</v>
          </cell>
          <cell r="D293">
            <v>22</v>
          </cell>
          <cell r="F293">
            <v>22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248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3</v>
          </cell>
          <cell r="F295">
            <v>100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18</v>
          </cell>
          <cell r="F296">
            <v>1023</v>
          </cell>
        </row>
        <row r="297">
          <cell r="A297" t="str">
            <v>Пельмени Бигбули с мясом, Горячая штучка 0,43кг  ПОКОМ</v>
          </cell>
          <cell r="D297">
            <v>7</v>
          </cell>
          <cell r="F297">
            <v>206</v>
          </cell>
        </row>
        <row r="298">
          <cell r="A298" t="str">
            <v>Пельмени Бигбули с мясом, Горячая штучка 0,9кг  ПОКОМ</v>
          </cell>
          <cell r="D298">
            <v>400</v>
          </cell>
          <cell r="F298">
            <v>664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8</v>
          </cell>
          <cell r="F299">
            <v>569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4</v>
          </cell>
          <cell r="F300">
            <v>300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685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666</v>
          </cell>
          <cell r="F302">
            <v>2981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5</v>
          </cell>
          <cell r="F303">
            <v>1324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D304">
            <v>2.7</v>
          </cell>
          <cell r="F304">
            <v>186.40100000000001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1196.3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1937</v>
          </cell>
          <cell r="F306">
            <v>4647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5</v>
          </cell>
          <cell r="F307">
            <v>1156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2</v>
          </cell>
          <cell r="F308">
            <v>12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2</v>
          </cell>
          <cell r="F309">
            <v>27</v>
          </cell>
        </row>
        <row r="310">
          <cell r="A310" t="str">
            <v>Пельмени Жемчужные сфера 1,0кг ТМ Зареченские  ПОКОМ</v>
          </cell>
          <cell r="F310">
            <v>10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137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4</v>
          </cell>
          <cell r="F312">
            <v>168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D313">
            <v>3</v>
          </cell>
          <cell r="F313">
            <v>112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16</v>
          </cell>
          <cell r="F314">
            <v>1245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</v>
          </cell>
          <cell r="F315">
            <v>168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550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1</v>
          </cell>
          <cell r="F317">
            <v>568</v>
          </cell>
        </row>
        <row r="318">
          <cell r="A318" t="str">
            <v>Пельмени Сочные сфера 0,8 кг ТМ Стародворье  ПОКОМ</v>
          </cell>
          <cell r="F318">
            <v>56</v>
          </cell>
        </row>
        <row r="319">
          <cell r="A319" t="str">
            <v>Пельмени Татарские 0,4кг ТМ Особый рецепт  ПОКОМ</v>
          </cell>
          <cell r="F319">
            <v>70</v>
          </cell>
        </row>
        <row r="320">
          <cell r="A320" t="str">
            <v>Пипперони с/к "Эликатессе" 0,10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240.50399999999999</v>
          </cell>
        </row>
        <row r="322">
          <cell r="A322" t="str">
            <v>Пирожки с мясом, картофелем и грибами 0,3кг ТМ Зареченские  ПОКОМ</v>
          </cell>
          <cell r="D322">
            <v>1</v>
          </cell>
          <cell r="F322">
            <v>17</v>
          </cell>
        </row>
        <row r="323">
          <cell r="A323" t="str">
            <v>Пирожки с яблоком и грушей ВЕС ТМ Зареченские  ПОКОМ</v>
          </cell>
          <cell r="F323">
            <v>18.5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31</v>
          </cell>
          <cell r="F324">
            <v>31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47</v>
          </cell>
          <cell r="F325">
            <v>47</v>
          </cell>
        </row>
        <row r="326">
          <cell r="A326" t="str">
            <v>Плавленый Сыр 45% "С грибами" СТМ "ПапаМожет 180гр  ОСТАНКИНО</v>
          </cell>
          <cell r="D326">
            <v>38</v>
          </cell>
          <cell r="F326">
            <v>38</v>
          </cell>
        </row>
        <row r="327">
          <cell r="A327" t="str">
            <v>Покровская вареная 0,47 кг шт.  СПК</v>
          </cell>
          <cell r="D327">
            <v>14</v>
          </cell>
          <cell r="F327">
            <v>14</v>
          </cell>
        </row>
        <row r="328">
          <cell r="A328" t="str">
            <v>ПолуКоп п/к 250 гр.шт. термоформ.пак.  СПК</v>
          </cell>
          <cell r="D328">
            <v>13</v>
          </cell>
          <cell r="F328">
            <v>13</v>
          </cell>
        </row>
        <row r="329">
          <cell r="A329" t="str">
            <v>Продукт колбасный с сыром копченый Коровино 400 гр  ОСТАНКИНО</v>
          </cell>
          <cell r="D329">
            <v>14</v>
          </cell>
          <cell r="F329">
            <v>14</v>
          </cell>
        </row>
        <row r="330">
          <cell r="A330" t="str">
            <v>Ричеза с/к 230 гр.шт.  СПК</v>
          </cell>
          <cell r="D330">
            <v>130</v>
          </cell>
          <cell r="F330">
            <v>130</v>
          </cell>
        </row>
        <row r="331">
          <cell r="A331" t="str">
            <v>Российский сливочный 45% ТМ Папа Может, брус (2шт)  ОСТАНКИНО</v>
          </cell>
          <cell r="D331">
            <v>40.5</v>
          </cell>
          <cell r="F331">
            <v>40.5</v>
          </cell>
        </row>
        <row r="332">
          <cell r="A332" t="str">
            <v>Сальчетти с/к 230 гр.шт.  СПК</v>
          </cell>
          <cell r="D332">
            <v>353</v>
          </cell>
          <cell r="F332">
            <v>353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99</v>
          </cell>
          <cell r="F333">
            <v>99</v>
          </cell>
        </row>
        <row r="334">
          <cell r="A334" t="str">
            <v>Салями Трюфель с/в "Эликатессе" 0,16 кг.шт.  СПК</v>
          </cell>
          <cell r="D334">
            <v>123</v>
          </cell>
          <cell r="F334">
            <v>123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135</v>
          </cell>
          <cell r="F335">
            <v>135</v>
          </cell>
        </row>
        <row r="336">
          <cell r="A336" t="str">
            <v>Сардельки "Необыкновенные" (в ср.защ.атм.)  СПК</v>
          </cell>
          <cell r="D336">
            <v>5</v>
          </cell>
          <cell r="F336">
            <v>5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82</v>
          </cell>
          <cell r="F337">
            <v>82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84</v>
          </cell>
          <cell r="F338">
            <v>84</v>
          </cell>
        </row>
        <row r="339">
          <cell r="A339" t="str">
            <v>Семейная с чесночком Экстра вареная  СПК</v>
          </cell>
          <cell r="D339">
            <v>34.9</v>
          </cell>
          <cell r="F339">
            <v>34.9</v>
          </cell>
        </row>
        <row r="340">
          <cell r="A340" t="str">
            <v>Семейная с чесночком Экстра вареная 0,5 кг.шт.  СПК</v>
          </cell>
          <cell r="D340">
            <v>12</v>
          </cell>
          <cell r="F340">
            <v>12</v>
          </cell>
        </row>
        <row r="341">
          <cell r="A341" t="str">
            <v>Сервелат Европейский в/к, в/с 0,38 кг.шт.термофор.пак  СПК</v>
          </cell>
          <cell r="D341">
            <v>25</v>
          </cell>
          <cell r="F341">
            <v>25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43</v>
          </cell>
          <cell r="F342">
            <v>43</v>
          </cell>
        </row>
        <row r="343">
          <cell r="A343" t="str">
            <v>Сервелат Финский в/к 0,38 кг.шт. термофор.пак.  СПК</v>
          </cell>
          <cell r="D343">
            <v>15</v>
          </cell>
          <cell r="F343">
            <v>15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29</v>
          </cell>
          <cell r="F344">
            <v>29</v>
          </cell>
        </row>
        <row r="345">
          <cell r="A345" t="str">
            <v>Сервелат Фирменный в/к 0,38 кг.шт. термофор.пак.  СПК</v>
          </cell>
          <cell r="D345">
            <v>34</v>
          </cell>
          <cell r="F345">
            <v>34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187</v>
          </cell>
          <cell r="F346">
            <v>187</v>
          </cell>
        </row>
        <row r="347">
          <cell r="A347" t="str">
            <v>Сибирская особая с/к 0,235 кг шт.  СПК</v>
          </cell>
          <cell r="D347">
            <v>239</v>
          </cell>
          <cell r="F347">
            <v>239</v>
          </cell>
        </row>
        <row r="348">
          <cell r="A348" t="str">
            <v>Славянская п/к 0,38 кг шт.термофор.пак.  СПК</v>
          </cell>
          <cell r="D348">
            <v>24</v>
          </cell>
          <cell r="F348">
            <v>24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169.8</v>
          </cell>
          <cell r="F349">
            <v>169.8</v>
          </cell>
        </row>
        <row r="350">
          <cell r="A350" t="str">
            <v>Сосиски "Баварские" 0,36 кг.шт. вак.упак.  СПК</v>
          </cell>
          <cell r="D350">
            <v>22</v>
          </cell>
          <cell r="F350">
            <v>22</v>
          </cell>
        </row>
        <row r="351">
          <cell r="A351" t="str">
            <v>Сосиски "Молочные" 0,36 кг.шт. вак.упак.  СПК</v>
          </cell>
          <cell r="D351">
            <v>33</v>
          </cell>
          <cell r="F351">
            <v>33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13</v>
          </cell>
          <cell r="F352">
            <v>13</v>
          </cell>
        </row>
        <row r="353">
          <cell r="A353" t="str">
            <v>Сосиски Мусульманские "Просто выгодно" (в ср.защ.атм.)  СПК</v>
          </cell>
          <cell r="D353">
            <v>26</v>
          </cell>
          <cell r="F353">
            <v>26</v>
          </cell>
        </row>
        <row r="354">
          <cell r="A354" t="str">
            <v>Сосиски Хот-дог подкопченные (лоток с ср.защ.атм.)  СПК</v>
          </cell>
          <cell r="D354">
            <v>41</v>
          </cell>
          <cell r="F354">
            <v>41</v>
          </cell>
        </row>
        <row r="355">
          <cell r="A355" t="str">
            <v>Сосисоны в темпуре ВЕС  ПОКОМ</v>
          </cell>
          <cell r="F355">
            <v>3.6</v>
          </cell>
        </row>
        <row r="356">
          <cell r="A356" t="str">
            <v>Сочный мегачебурек ТМ Зареченские ВЕС ПОКОМ</v>
          </cell>
          <cell r="F356">
            <v>4.4800000000000004</v>
          </cell>
        </row>
        <row r="357">
          <cell r="A357" t="str">
            <v>Сыр "Пармезан" 40% кусок 180 гр  ОСТАНКИНО</v>
          </cell>
          <cell r="D357">
            <v>122</v>
          </cell>
          <cell r="F357">
            <v>122</v>
          </cell>
        </row>
        <row r="358">
          <cell r="A358" t="str">
            <v>Сыр Боккончини копченый 40% 100 гр.  ОСТАНКИНО</v>
          </cell>
          <cell r="D358">
            <v>65</v>
          </cell>
          <cell r="F358">
            <v>65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14</v>
          </cell>
          <cell r="F359">
            <v>14</v>
          </cell>
        </row>
        <row r="360">
          <cell r="A360" t="str">
            <v>Сыр колбасный копченый Папа Может 400 гр  ОСТАНКИНО</v>
          </cell>
          <cell r="D360">
            <v>20</v>
          </cell>
          <cell r="F360">
            <v>20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1</v>
          </cell>
          <cell r="F361">
            <v>1</v>
          </cell>
        </row>
        <row r="362">
          <cell r="A362" t="str">
            <v>Сыр Останкино "Алтайский Gold" 50% вес  ОСТАНКИНО</v>
          </cell>
          <cell r="D362">
            <v>3.6</v>
          </cell>
          <cell r="F362">
            <v>3.6</v>
          </cell>
        </row>
        <row r="363">
          <cell r="A363" t="str">
            <v>Сыр ПАПА МОЖЕТ "Гауда Голд" 45% 180 г  ОСТАНКИНО</v>
          </cell>
          <cell r="D363">
            <v>407</v>
          </cell>
          <cell r="F363">
            <v>407</v>
          </cell>
        </row>
        <row r="364">
          <cell r="A364" t="str">
            <v>Сыр Папа Может "Гауда Голд", 45% брусок ВЕС ОСТАНКИНО</v>
          </cell>
          <cell r="D364">
            <v>55.5</v>
          </cell>
          <cell r="F364">
            <v>55.5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996</v>
          </cell>
          <cell r="F365">
            <v>996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19</v>
          </cell>
          <cell r="F366">
            <v>19</v>
          </cell>
        </row>
        <row r="367">
          <cell r="A367" t="str">
            <v>Сыр ПАПА МОЖЕТ "Министерский" 180гр, 45 %  ОСТАНКИНО</v>
          </cell>
          <cell r="D367">
            <v>106</v>
          </cell>
          <cell r="F367">
            <v>106</v>
          </cell>
        </row>
        <row r="368">
          <cell r="A368" t="str">
            <v>Сыр ПАПА МОЖЕТ "Папин завтрак" 180гр, 45 %  ОСТАНКИНО</v>
          </cell>
          <cell r="D368">
            <v>42</v>
          </cell>
          <cell r="F368">
            <v>42</v>
          </cell>
        </row>
        <row r="369">
          <cell r="A369" t="str">
            <v>Сыр ПАПА МОЖЕТ "Российский традиционный" 45% 180 г  ОСТАНКИНО</v>
          </cell>
          <cell r="D369">
            <v>1162</v>
          </cell>
          <cell r="F369">
            <v>1162</v>
          </cell>
        </row>
        <row r="370">
          <cell r="A370" t="str">
            <v>Сыр ПАПА МОЖЕТ "Тильзитер" 45% 180 г  ОСТАНКИНО</v>
          </cell>
          <cell r="D370">
            <v>390</v>
          </cell>
          <cell r="F370">
            <v>390</v>
          </cell>
        </row>
        <row r="371">
          <cell r="A371" t="str">
            <v>Сыр Папа Может "Тильзитер", 45% брусок ВЕС   ОСТАНКИНО</v>
          </cell>
          <cell r="D371">
            <v>23.2</v>
          </cell>
          <cell r="F371">
            <v>23.2</v>
          </cell>
        </row>
        <row r="372">
          <cell r="A372" t="str">
            <v>Сыр Папа Может Голландский 45%, нарез, 125г (9 шт)  Останкино</v>
          </cell>
          <cell r="D372">
            <v>248</v>
          </cell>
          <cell r="F372">
            <v>248</v>
          </cell>
        </row>
        <row r="373">
          <cell r="A373" t="str">
            <v>Сыр Папа Может Российский 50%, нарезка 125г  Останкино</v>
          </cell>
          <cell r="D373">
            <v>1</v>
          </cell>
          <cell r="F373">
            <v>1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83</v>
          </cell>
          <cell r="F374">
            <v>83</v>
          </cell>
        </row>
        <row r="375">
          <cell r="A375" t="str">
            <v>Сыр рассольный жирный Чечил 45% 100 гр  ОСТАНКИНО</v>
          </cell>
          <cell r="D375">
            <v>3</v>
          </cell>
          <cell r="F375">
            <v>3</v>
          </cell>
        </row>
        <row r="376">
          <cell r="A376" t="str">
            <v>Сыр рассольный жирный Чечил копченый 45% 100 гр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189</v>
          </cell>
          <cell r="F377">
            <v>189</v>
          </cell>
        </row>
        <row r="378">
          <cell r="A378" t="str">
            <v>Сыр Скаморца свежий 40% 100 гр.  ОСТАНКИНО</v>
          </cell>
          <cell r="D378">
            <v>78</v>
          </cell>
          <cell r="F378">
            <v>78</v>
          </cell>
        </row>
        <row r="379">
          <cell r="A379" t="str">
            <v>Сыр творожный с зеленью 60% Папа может 140 гр.  ОСТАНКИНО</v>
          </cell>
          <cell r="D379">
            <v>35</v>
          </cell>
          <cell r="F379">
            <v>35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2</v>
          </cell>
          <cell r="F380">
            <v>2</v>
          </cell>
        </row>
        <row r="381">
          <cell r="A381" t="str">
            <v>Сыр Чечил копченый 43% 100г/6шт ТМ Папа Может  ОСТАНКИНО</v>
          </cell>
          <cell r="D381">
            <v>92</v>
          </cell>
          <cell r="F381">
            <v>92</v>
          </cell>
        </row>
        <row r="382">
          <cell r="A382" t="str">
            <v>Сыр Чечил свежий 45% 100г/6шт ТМ Папа Может  ОСТАНКИНО</v>
          </cell>
          <cell r="D382">
            <v>146</v>
          </cell>
          <cell r="F382">
            <v>146</v>
          </cell>
        </row>
        <row r="383">
          <cell r="A383" t="str">
            <v>Сыч/Прод Коровино Российский 50% 200г СЗМЖ  ОСТАНКИНО</v>
          </cell>
          <cell r="D383">
            <v>171</v>
          </cell>
          <cell r="F383">
            <v>171</v>
          </cell>
        </row>
        <row r="384">
          <cell r="A384" t="str">
            <v>Сыч/Прод Коровино Российский Оригин 50% ВЕС (5 кг)  ОСТАНКИНО</v>
          </cell>
          <cell r="D384">
            <v>282.39999999999998</v>
          </cell>
          <cell r="F384">
            <v>282.39999999999998</v>
          </cell>
        </row>
        <row r="385">
          <cell r="A385" t="str">
            <v>Сыч/Прод Коровино Тильзитер 50% 200г СЗМЖ  ОСТАНКИНО</v>
          </cell>
          <cell r="D385">
            <v>129</v>
          </cell>
          <cell r="F385">
            <v>129</v>
          </cell>
        </row>
        <row r="386">
          <cell r="A386" t="str">
            <v>Сыч/Прод Коровино Тильзитер Оригин 50% ВЕС (5 кг брус) СЗМЖ  ОСТАНКИНО</v>
          </cell>
          <cell r="D386">
            <v>198.6</v>
          </cell>
          <cell r="F386">
            <v>198.6</v>
          </cell>
        </row>
        <row r="387">
          <cell r="A387" t="str">
            <v>Творожный Сыр 60% С маринованными огурчиками и укропом 140 гр  ОСТАНКИНО</v>
          </cell>
          <cell r="D387">
            <v>11</v>
          </cell>
          <cell r="F387">
            <v>11</v>
          </cell>
        </row>
        <row r="388">
          <cell r="A388" t="str">
            <v>Творожный Сыр 60% Сливочный  СТМ "ПапаМожет" - 140гр  ОСТАНКИНО</v>
          </cell>
          <cell r="D388">
            <v>147</v>
          </cell>
          <cell r="F388">
            <v>147</v>
          </cell>
        </row>
        <row r="389">
          <cell r="A389" t="str">
            <v>Торо Неро с/в "Эликатессе" 140 гр.шт.  СПК</v>
          </cell>
          <cell r="D389">
            <v>21</v>
          </cell>
          <cell r="F389">
            <v>21</v>
          </cell>
        </row>
        <row r="390">
          <cell r="A390" t="str">
            <v>Уши свиные копченые к пиву 0,15кг нар. д/ф шт.  СПК</v>
          </cell>
          <cell r="D390">
            <v>36</v>
          </cell>
          <cell r="F390">
            <v>36</v>
          </cell>
        </row>
        <row r="391">
          <cell r="A391" t="str">
            <v>Фестивальная пора с/к 100 гр.шт.нар. (лоток с ср.защ.атм.)  СПК</v>
          </cell>
          <cell r="D391">
            <v>190</v>
          </cell>
          <cell r="F391">
            <v>190</v>
          </cell>
        </row>
        <row r="392">
          <cell r="A392" t="str">
            <v>Фестивальная пора с/к 235 гр.шт.  СПК</v>
          </cell>
          <cell r="D392">
            <v>483</v>
          </cell>
          <cell r="F392">
            <v>483</v>
          </cell>
        </row>
        <row r="393">
          <cell r="A393" t="str">
            <v>Фестивальная пора с/к термоус.пак  СПК</v>
          </cell>
          <cell r="D393">
            <v>37.4</v>
          </cell>
          <cell r="F393">
            <v>37.4</v>
          </cell>
        </row>
        <row r="394">
          <cell r="A394" t="str">
            <v>Фуэт с/в "Эликатессе" 160 гр.шт.  СПК</v>
          </cell>
          <cell r="D394">
            <v>171</v>
          </cell>
          <cell r="F394">
            <v>171</v>
          </cell>
        </row>
        <row r="395">
          <cell r="A395" t="str">
            <v>Хинкали Классические ТМ Зареченские ВЕС ПОКОМ</v>
          </cell>
          <cell r="F395">
            <v>180</v>
          </cell>
        </row>
        <row r="396">
          <cell r="A396" t="str">
            <v>Хотстеры с сыром 0,25кг ТМ Горячая штучка  ПОКОМ</v>
          </cell>
          <cell r="D396">
            <v>4</v>
          </cell>
          <cell r="F396">
            <v>517</v>
          </cell>
        </row>
        <row r="397">
          <cell r="A397" t="str">
            <v>Хотстеры ТМ Горячая штучка ТС Хотстеры 0,25 кг зам  ПОКОМ</v>
          </cell>
          <cell r="D397">
            <v>379</v>
          </cell>
          <cell r="F397">
            <v>2016</v>
          </cell>
        </row>
        <row r="398">
          <cell r="A398" t="str">
            <v>Хрустящие крылышки острые к пиву ТМ Горячая штучка 0,3кг зам  ПОКОМ</v>
          </cell>
          <cell r="F398">
            <v>535</v>
          </cell>
        </row>
        <row r="399">
          <cell r="A399" t="str">
            <v>Хрустящие крылышки ТМ Горячая штучка 0,3 кг зам  ПОКОМ</v>
          </cell>
          <cell r="D399">
            <v>2</v>
          </cell>
          <cell r="F399">
            <v>568</v>
          </cell>
        </row>
        <row r="400">
          <cell r="A400" t="str">
            <v>Хрустящие крылышки ТМ Зареченские ТС Зареченские продукты. ВЕС ПОКОМ</v>
          </cell>
          <cell r="F400">
            <v>6.8</v>
          </cell>
        </row>
        <row r="401">
          <cell r="A401" t="str">
            <v>Чебупай сочное яблоко ТМ Горячая штучка 0,2 кг зам.  ПОКОМ</v>
          </cell>
          <cell r="D401">
            <v>8</v>
          </cell>
          <cell r="F401">
            <v>290</v>
          </cell>
        </row>
        <row r="402">
          <cell r="A402" t="str">
            <v>Чебупай спелая вишня ТМ Горячая штучка 0,2 кг зам.  ПОКОМ</v>
          </cell>
          <cell r="D402">
            <v>8</v>
          </cell>
          <cell r="F402">
            <v>291</v>
          </cell>
        </row>
        <row r="403">
          <cell r="A403" t="str">
            <v>Чебупели Foodgital 0,25кг ТМ Горячая штучка  ПОКОМ</v>
          </cell>
          <cell r="D403">
            <v>3</v>
          </cell>
          <cell r="F403">
            <v>117</v>
          </cell>
        </row>
        <row r="404">
          <cell r="A404" t="str">
            <v>Чебупели Курочка гриль ТМ Горячая штучка, 0,3 кг зам  ПОКОМ</v>
          </cell>
          <cell r="F404">
            <v>332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1690</v>
          </cell>
          <cell r="F405">
            <v>3462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1211</v>
          </cell>
          <cell r="F406">
            <v>4396</v>
          </cell>
        </row>
        <row r="407">
          <cell r="A407" t="str">
            <v>Чебуреки Мясные вес 2,7 кг ТМ Зареченские ВЕС ПОКОМ</v>
          </cell>
          <cell r="F407">
            <v>48.6</v>
          </cell>
        </row>
        <row r="408">
          <cell r="A408" t="str">
            <v>Чебуреки сочные ВЕС ТМ Зареченские  ПОКОМ</v>
          </cell>
          <cell r="F408">
            <v>580</v>
          </cell>
        </row>
        <row r="409">
          <cell r="A409" t="str">
            <v>Чебуреки сочные, ВЕС, куриные жарен. зам  ПОКОМ</v>
          </cell>
          <cell r="F409">
            <v>5</v>
          </cell>
        </row>
        <row r="410">
          <cell r="A410" t="str">
            <v>Шпикачки Русские (черева) (в ср.защ.атм.) "Высокий вкус"  СПК</v>
          </cell>
          <cell r="D410">
            <v>109</v>
          </cell>
          <cell r="F410">
            <v>109</v>
          </cell>
        </row>
        <row r="411">
          <cell r="A411" t="str">
            <v>Эликапреза с/в "Эликатессе" 85 гр.шт. нарезка (лоток с ср.защ.атм.)  СПК</v>
          </cell>
          <cell r="D411">
            <v>48</v>
          </cell>
          <cell r="F411">
            <v>48</v>
          </cell>
        </row>
        <row r="412">
          <cell r="A412" t="str">
            <v>Юбилейная с/к 0,10 кг.шт. нарезка (лоток с ср.защ.атм.)  СПК</v>
          </cell>
          <cell r="D412">
            <v>34</v>
          </cell>
          <cell r="F412">
            <v>34</v>
          </cell>
        </row>
        <row r="413">
          <cell r="A413" t="str">
            <v>Юбилейная с/к 0,235 кг.шт.  СПК</v>
          </cell>
          <cell r="D413">
            <v>754</v>
          </cell>
          <cell r="F413">
            <v>754</v>
          </cell>
        </row>
        <row r="414">
          <cell r="A414" t="str">
            <v>Итого</v>
          </cell>
          <cell r="D414">
            <v>134586.56</v>
          </cell>
          <cell r="F414">
            <v>298127.14399999997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07.11.2024 - 07.11.2024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66.555999999999997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50.231000000000002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206.36799999999999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678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37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199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-1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103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82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809.73500000000001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87.215999999999994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135.04499999999999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48.392000000000003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54.62</v>
          </cell>
        </row>
        <row r="28">
          <cell r="A28" t="str">
            <v xml:space="preserve"> 240  Колбаса Салями охотничья, ВЕС. ПОКОМ</v>
          </cell>
          <cell r="D28">
            <v>2.5129999999999999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72.966999999999999</v>
          </cell>
        </row>
        <row r="30">
          <cell r="A30" t="str">
            <v xml:space="preserve"> 247  Сардельки Нежные, ВЕС.  ПОКОМ</v>
          </cell>
          <cell r="D30">
            <v>52.4</v>
          </cell>
        </row>
        <row r="31">
          <cell r="A31" t="str">
            <v xml:space="preserve"> 248  Сардельки Сочные ТМ Особый рецепт,   ПОКОМ</v>
          </cell>
          <cell r="D31">
            <v>60.363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238.447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25.771000000000001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26.401</v>
          </cell>
        </row>
        <row r="35">
          <cell r="A35" t="str">
            <v xml:space="preserve"> 263  Шпикачки Стародворские, ВЕС.  ПОКОМ</v>
          </cell>
          <cell r="D35">
            <v>15.231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0.71099999999999997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42.235999999999997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15.066000000000001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745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572</v>
          </cell>
        </row>
        <row r="42">
          <cell r="A42" t="str">
            <v xml:space="preserve"> 283  Сосиски Сочинки, ВЕС, ТМ Стародворье ПОКОМ</v>
          </cell>
          <cell r="D42">
            <v>130.226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207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43.874000000000002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404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548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19.47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32.457000000000001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537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304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88.91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109.91</v>
          </cell>
        </row>
        <row r="55">
          <cell r="A55" t="str">
            <v xml:space="preserve"> 316  Колбаса Нежная ТМ Зареченские ВЕС  ПОКОМ</v>
          </cell>
          <cell r="D55">
            <v>26.879000000000001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371.28199999999998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511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868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257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145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123.747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103</v>
          </cell>
        </row>
        <row r="64">
          <cell r="A64" t="str">
            <v xml:space="preserve"> 335  Колбаса Сливушка ТМ Вязанка. ВЕС.  ПОКОМ </v>
          </cell>
          <cell r="D64">
            <v>50.036000000000001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593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130.72800000000001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84.427000000000007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160.803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132.32599999999999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25.437999999999999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146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D77">
            <v>-3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169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775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1422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18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110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64.528999999999996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14.442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33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27.507000000000001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23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34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12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13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7.6779999999999999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685.35500000000002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1276.4459999999999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492.83800000000002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54.192999999999998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20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36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30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42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26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0.71699999999999997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103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63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181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133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35.536999999999999</v>
          </cell>
        </row>
        <row r="114">
          <cell r="A114" t="str">
            <v xml:space="preserve"> 500  Сосиски Сливушки по-венски ВЕС ТМ Вязанка  ПОКОМ</v>
          </cell>
          <cell r="D114">
            <v>2.6859999999999999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201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19</v>
          </cell>
        </row>
        <row r="117">
          <cell r="A117" t="str">
            <v>3215 ВЕТЧ.МЯСНАЯ Папа может п/о 0.4кг 8шт.    ОСТАНКИНО</v>
          </cell>
          <cell r="D117">
            <v>66</v>
          </cell>
        </row>
        <row r="118">
          <cell r="A118" t="str">
            <v>3684 ПРЕСИЖН с/к в/у 1/250 8шт.   ОСТАНКИНО</v>
          </cell>
          <cell r="D118">
            <v>31</v>
          </cell>
        </row>
        <row r="119">
          <cell r="A119" t="str">
            <v>3812 СОЧНЫЕ сос п/о мгс 2*2  ОСТАНКИНО</v>
          </cell>
          <cell r="D119">
            <v>230.06399999999999</v>
          </cell>
        </row>
        <row r="120">
          <cell r="A120" t="str">
            <v>4063 МЯСНАЯ Папа может вар п/о_Л   ОСТАНКИНО</v>
          </cell>
          <cell r="D120">
            <v>284.67099999999999</v>
          </cell>
        </row>
        <row r="121">
          <cell r="A121" t="str">
            <v>4117 ЭКСТРА Папа может с/к в/у_Л   ОСТАНКИНО</v>
          </cell>
          <cell r="D121">
            <v>7.4080000000000004</v>
          </cell>
        </row>
        <row r="122">
          <cell r="A122" t="str">
            <v>4555 Докторская ГОСТ вар п/о ОСТАНКИНО</v>
          </cell>
          <cell r="D122">
            <v>4.0389999999999997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39.314</v>
          </cell>
        </row>
        <row r="124">
          <cell r="A124" t="str">
            <v>4691 ШЕЙКА КОПЧЕНАЯ к/в мл/к в/у 300*6  ОСТАНКИНО</v>
          </cell>
          <cell r="D124">
            <v>27</v>
          </cell>
        </row>
        <row r="125">
          <cell r="A125" t="str">
            <v>4786 КОЛБ.СНЭКИ Папа может в/к мгс 1/70_5  ОСТАНКИНО</v>
          </cell>
          <cell r="D125">
            <v>36</v>
          </cell>
        </row>
        <row r="126">
          <cell r="A126" t="str">
            <v>4813 ФИЛЕЙНАЯ Папа может вар п/о_Л   ОСТАНКИНО</v>
          </cell>
          <cell r="D126">
            <v>82.358000000000004</v>
          </cell>
        </row>
        <row r="127">
          <cell r="A127" t="str">
            <v>4993 САЛЯМИ ИТАЛЬЯНСКАЯ с/к в/у 1/250*8_120c ОСТАНКИНО</v>
          </cell>
          <cell r="D127">
            <v>138</v>
          </cell>
        </row>
        <row r="128">
          <cell r="A128" t="str">
            <v>5246 ДОКТОРСКАЯ ПРЕМИУМ вар б/о мгс_30с ОСТАНКИНО</v>
          </cell>
          <cell r="D128">
            <v>1.5189999999999999</v>
          </cell>
        </row>
        <row r="129">
          <cell r="A129" t="str">
            <v>5341 СЕРВЕЛАТ ОХОТНИЧИЙ в/к в/у  ОСТАНКИНО</v>
          </cell>
          <cell r="D129">
            <v>69.421999999999997</v>
          </cell>
        </row>
        <row r="130">
          <cell r="A130" t="str">
            <v>5483 ЭКСТРА Папа может с/к в/у 1/250 8шт.   ОСТАНКИНО</v>
          </cell>
          <cell r="D130">
            <v>194</v>
          </cell>
        </row>
        <row r="131">
          <cell r="A131" t="str">
            <v>5544 Сервелат Финский в/к в/у_45с НОВАЯ ОСТАНКИНО</v>
          </cell>
          <cell r="D131">
            <v>98.152000000000001</v>
          </cell>
        </row>
        <row r="132">
          <cell r="A132" t="str">
            <v>5679 САЛЯМИ ИТАЛЬЯНСКАЯ с/к в/у 1/150_60с ОСТАНКИНО</v>
          </cell>
          <cell r="D132">
            <v>107</v>
          </cell>
        </row>
        <row r="133">
          <cell r="A133" t="str">
            <v>5682 САЛЯМИ МЕЛКОЗЕРНЕНАЯ с/к в/у 1/120_60с   ОСТАНКИНО</v>
          </cell>
          <cell r="D133">
            <v>377</v>
          </cell>
        </row>
        <row r="134">
          <cell r="A134" t="str">
            <v>5698 СЫТНЫЕ Папа может сар б/о мгс 1*3_Маяк  ОСТАНКИНО</v>
          </cell>
          <cell r="D134">
            <v>52.674999999999997</v>
          </cell>
        </row>
        <row r="135">
          <cell r="A135" t="str">
            <v>5706 АРОМАТНАЯ Папа может с/к в/у 1/250 8шт.  ОСТАНКИНО</v>
          </cell>
          <cell r="D135">
            <v>264</v>
          </cell>
        </row>
        <row r="136">
          <cell r="A136" t="str">
            <v>5708 ПОСОЛЬСКАЯ Папа может с/к в/у ОСТАНКИНО</v>
          </cell>
          <cell r="D136">
            <v>9.4309999999999992</v>
          </cell>
        </row>
        <row r="137">
          <cell r="A137" t="str">
            <v>5820 СЛИВОЧНЫЕ Папа может сос п/о мгс 2*2_45с   ОСТАНКИНО</v>
          </cell>
          <cell r="D137">
            <v>32.616</v>
          </cell>
        </row>
        <row r="138">
          <cell r="A138" t="str">
            <v>5851 ЭКСТРА Папа может вар п/о   ОСТАНКИНО</v>
          </cell>
          <cell r="D138">
            <v>75.188999999999993</v>
          </cell>
        </row>
        <row r="139">
          <cell r="A139" t="str">
            <v>5931 ОХОТНИЧЬЯ Папа может с/к в/у 1/220 8шт.   ОСТАНКИНО</v>
          </cell>
          <cell r="D139">
            <v>182</v>
          </cell>
        </row>
        <row r="140">
          <cell r="A140" t="str">
            <v>6004 РАГУ СВИНОЕ 1кг 8шт.зам_120с ОСТАНКИНО</v>
          </cell>
          <cell r="D140">
            <v>121</v>
          </cell>
        </row>
        <row r="141">
          <cell r="A141" t="str">
            <v>6113 СОЧНЫЕ сос п/о мгс 1*6_Ашан  ОСТАНКИНО</v>
          </cell>
          <cell r="D141">
            <v>365.827</v>
          </cell>
        </row>
        <row r="142">
          <cell r="A142" t="str">
            <v>6158 ВРЕМЯ ОЛИВЬЕ Папа может вар п/о 0.4кг   ОСТАНКИНО</v>
          </cell>
          <cell r="D142">
            <v>55</v>
          </cell>
        </row>
        <row r="143">
          <cell r="A143" t="str">
            <v>6159 ВРЕМЯ ОЛИВЬЕ.Папа может вар п/о ОСТАНКИНО</v>
          </cell>
          <cell r="D143">
            <v>2.706</v>
          </cell>
        </row>
        <row r="144">
          <cell r="A144" t="str">
            <v>6200 ГРУДИНКА ПРЕМИУМ к/в мл/к в/у 0.3кг  ОСТАНКИНО</v>
          </cell>
          <cell r="D144">
            <v>109</v>
          </cell>
        </row>
        <row r="145">
          <cell r="A145" t="str">
            <v>6206 СВИНИНА ПО-ДОМАШНЕМУ к/в мл/к в/у 0.3кг  ОСТАНКИНО</v>
          </cell>
          <cell r="D145">
            <v>85</v>
          </cell>
        </row>
        <row r="146">
          <cell r="A146" t="str">
            <v>6221 НЕАПОЛИТАНСКИЙ ДУЭТ с/к с/н мгс 1/90  ОСТАНКИНО</v>
          </cell>
          <cell r="D146">
            <v>59</v>
          </cell>
        </row>
        <row r="147">
          <cell r="A147" t="str">
            <v>6222 ИТАЛЬЯНСКОЕ АССОРТИ с/в с/н мгс 1/90 ОСТАНКИНО</v>
          </cell>
          <cell r="D147">
            <v>75</v>
          </cell>
        </row>
        <row r="148">
          <cell r="A148" t="str">
            <v>6228 МЯСНОЕ АССОРТИ к/з с/н мгс 1/90 10шт.  ОСТАНКИНО</v>
          </cell>
          <cell r="D148">
            <v>89</v>
          </cell>
        </row>
        <row r="149">
          <cell r="A149" t="str">
            <v>6247 ДОМАШНЯЯ Папа может вар п/о 0,4кг 8шт.  ОСТАНКИНО</v>
          </cell>
          <cell r="D149">
            <v>27</v>
          </cell>
        </row>
        <row r="150">
          <cell r="A150" t="str">
            <v>6253 МОЛОЧНЫЕ Коровино сос п/о мгс 1.5*6  ОСТАНКИНО</v>
          </cell>
          <cell r="D150">
            <v>6.3010000000000002</v>
          </cell>
        </row>
        <row r="151">
          <cell r="A151" t="str">
            <v>6268 ГОВЯЖЬЯ Папа может вар п/о 0,4кг 8 шт.  ОСТАНКИНО</v>
          </cell>
          <cell r="D151">
            <v>107</v>
          </cell>
        </row>
        <row r="152">
          <cell r="A152" t="str">
            <v>6279 КОРЕЙКА ПО-ОСТ.к/в в/с с/н в/у 1/150_45с  ОСТАНКИНО</v>
          </cell>
          <cell r="D152">
            <v>57</v>
          </cell>
        </row>
        <row r="153">
          <cell r="A153" t="str">
            <v>6303 МЯСНЫЕ Папа может сос п/о мгс 1.5*3  ОСТАНКИНО</v>
          </cell>
          <cell r="D153">
            <v>77.194000000000003</v>
          </cell>
        </row>
        <row r="154">
          <cell r="A154" t="str">
            <v>6324 ДОКТОРСКАЯ ГОСТ вар п/о 0.4кг 8шт.  ОСТАНКИНО</v>
          </cell>
          <cell r="D154">
            <v>177</v>
          </cell>
        </row>
        <row r="155">
          <cell r="A155" t="str">
            <v>6325 ДОКТОРСКАЯ ПРЕМИУМ вар п/о 0.4кг 8шт.  ОСТАНКИНО</v>
          </cell>
          <cell r="D155">
            <v>98</v>
          </cell>
        </row>
        <row r="156">
          <cell r="A156" t="str">
            <v>6333 МЯСНАЯ Папа может вар п/о 0.4кг 8шт.  ОСТАНКИНО</v>
          </cell>
          <cell r="D156">
            <v>964</v>
          </cell>
        </row>
        <row r="157">
          <cell r="A157" t="str">
            <v>6340 ДОМАШНИЙ РЕЦЕПТ Коровино 0.5кг 8шт.  ОСТАНКИНО</v>
          </cell>
          <cell r="D157">
            <v>357</v>
          </cell>
        </row>
        <row r="158">
          <cell r="A158" t="str">
            <v>6341 ДОМАШНИЙ РЕЦЕПТ СО ШПИКОМ Коровино 0.5кг  ОСТАНКИНО</v>
          </cell>
          <cell r="D158">
            <v>33</v>
          </cell>
        </row>
        <row r="159">
          <cell r="A159" t="str">
            <v>6353 ЭКСТРА Папа может вар п/о 0.4кг 8шт.  ОСТАНКИНО</v>
          </cell>
          <cell r="D159">
            <v>403</v>
          </cell>
        </row>
        <row r="160">
          <cell r="A160" t="str">
            <v>6392 ФИЛЕЙНАЯ Папа может вар п/о 0.4кг. ОСТАНКИНО</v>
          </cell>
          <cell r="D160">
            <v>787</v>
          </cell>
        </row>
        <row r="161">
          <cell r="A161" t="str">
            <v>6415 БАЛЫКОВАЯ Коровино п/к в/у 0.84кг 6шт.  ОСТАНКИНО</v>
          </cell>
          <cell r="D161">
            <v>21</v>
          </cell>
        </row>
        <row r="162">
          <cell r="A162" t="str">
            <v>6426 КЛАССИЧЕСКАЯ ПМ вар п/о 0.3кг 8шт.  ОСТАНКИНО</v>
          </cell>
          <cell r="D162">
            <v>143</v>
          </cell>
        </row>
        <row r="163">
          <cell r="A163" t="str">
            <v>6448 СВИНИНА МАДЕРА с/к с/н в/у 1/100 10шт.   ОСТАНКИНО</v>
          </cell>
          <cell r="D163">
            <v>81</v>
          </cell>
        </row>
        <row r="164">
          <cell r="A164" t="str">
            <v>6453 ЭКСТРА Папа может с/к с/н в/у 1/100 14шт.   ОСТАНКИНО</v>
          </cell>
          <cell r="D164">
            <v>467</v>
          </cell>
        </row>
        <row r="165">
          <cell r="A165" t="str">
            <v>6454 АРОМАТНАЯ с/к с/н в/у 1/100 14шт.  ОСТАНКИНО</v>
          </cell>
          <cell r="D165">
            <v>405</v>
          </cell>
        </row>
        <row r="166">
          <cell r="A166" t="str">
            <v>6459 СЕРВЕЛАТ ШВЕЙЦАРСК. в/к с/н в/у 1/100*10  ОСТАНКИНО</v>
          </cell>
          <cell r="D166">
            <v>59</v>
          </cell>
        </row>
        <row r="167">
          <cell r="A167" t="str">
            <v>6470 ВЕТЧ.МРАМОРНАЯ в/у_45с  ОСТАНКИНО</v>
          </cell>
          <cell r="D167">
            <v>10.725</v>
          </cell>
        </row>
        <row r="168">
          <cell r="A168" t="str">
            <v>6492 ШПИК С ЧЕСНОК.И ПЕРЦЕМ к/в в/у 0.3кг_45c  ОСТАНКИНО</v>
          </cell>
          <cell r="D168">
            <v>69</v>
          </cell>
        </row>
        <row r="169">
          <cell r="A169" t="str">
            <v>6495 ВЕТЧ.МРАМОРНАЯ в/у срез 0.3кг 6шт_45с  ОСТАНКИНО</v>
          </cell>
          <cell r="D169">
            <v>193</v>
          </cell>
        </row>
        <row r="170">
          <cell r="A170" t="str">
            <v>6527 ШПИКАЧКИ СОЧНЫЕ ПМ сар б/о мгс 1*3 45с ОСТАНКИНО</v>
          </cell>
          <cell r="D170">
            <v>126.099</v>
          </cell>
        </row>
        <row r="171">
          <cell r="A171" t="str">
            <v>6586 МРАМОРНАЯ И БАЛЫКОВАЯ в/к с/н мгс 1/90 ОСТАНКИНО</v>
          </cell>
          <cell r="D171">
            <v>51</v>
          </cell>
        </row>
        <row r="172">
          <cell r="A172" t="str">
            <v>6666 БОЯНСКАЯ Папа может п/к в/у 0,28кг 8 шт. ОСТАНКИНО</v>
          </cell>
          <cell r="D172">
            <v>308</v>
          </cell>
        </row>
        <row r="173">
          <cell r="A173" t="str">
            <v>6683 СЕРВЕЛАТ ЗЕРНИСТЫЙ ПМ в/к в/у 0,35кг  ОСТАНКИНО</v>
          </cell>
          <cell r="D173">
            <v>588</v>
          </cell>
        </row>
        <row r="174">
          <cell r="A174" t="str">
            <v>6684 СЕРВЕЛАТ КАРЕЛЬСКИЙ ПМ в/к в/у 0.28кг  ОСТАНКИНО</v>
          </cell>
          <cell r="D174">
            <v>481</v>
          </cell>
        </row>
        <row r="175">
          <cell r="A175" t="str">
            <v>6689 СЕРВЕЛАТ ОХОТНИЧИЙ ПМ в/к в/у 0,35кг 8шт  ОСТАНКИНО</v>
          </cell>
          <cell r="D175">
            <v>828</v>
          </cell>
        </row>
        <row r="176">
          <cell r="A176" t="str">
            <v>6697 СЕРВЕЛАТ ФИНСКИЙ ПМ в/к в/у 0,35кг 8шт.  ОСТАНКИНО</v>
          </cell>
          <cell r="D176">
            <v>978</v>
          </cell>
        </row>
        <row r="177">
          <cell r="A177" t="str">
            <v>6713 СОЧНЫЙ ГРИЛЬ ПМ сос п/о мгс 0.41кг 8шт.  ОСТАНКИНО</v>
          </cell>
          <cell r="D177">
            <v>196</v>
          </cell>
        </row>
        <row r="178">
          <cell r="A178" t="str">
            <v>6722 СОЧНЫЕ ПМ сос п/о мгс 0,41кг 10шт.  ОСТАНКИНО</v>
          </cell>
          <cell r="D178">
            <v>892</v>
          </cell>
        </row>
        <row r="179">
          <cell r="A179" t="str">
            <v>6726 СЛИВОЧНЫЕ ПМ сос п/о мгс 0.41кг 10шт.  ОСТАНКИНО</v>
          </cell>
          <cell r="D179">
            <v>557</v>
          </cell>
        </row>
        <row r="180">
          <cell r="A180" t="str">
            <v>6762 СЛИВОЧНЫЕ сос ц/о мгс 0.41кг 8шт.  ОСТАНКИНО</v>
          </cell>
          <cell r="D180">
            <v>51</v>
          </cell>
        </row>
        <row r="181">
          <cell r="A181" t="str">
            <v>6765 РУБЛЕНЫЕ сос ц/о мгс 0.36кг 6шт.  ОСТАНКИНО</v>
          </cell>
          <cell r="D181">
            <v>184</v>
          </cell>
        </row>
        <row r="182">
          <cell r="A182" t="str">
            <v>6767 РУБЛЕНЫЕ сос ц/о мгс 1*4  ОСТАНКИНО</v>
          </cell>
          <cell r="D182">
            <v>11.769</v>
          </cell>
        </row>
        <row r="183">
          <cell r="A183" t="str">
            <v>6768 С СЫРОМ сос ц/о мгс 0.41кг 6шт.  ОСТАНКИНО</v>
          </cell>
          <cell r="D183">
            <v>61</v>
          </cell>
        </row>
        <row r="184">
          <cell r="A184" t="str">
            <v>6773 САЛЯМИ Папа может п/к в/у 0,28кг 8шт.  ОСТАНКИНО</v>
          </cell>
          <cell r="D184">
            <v>93</v>
          </cell>
        </row>
        <row r="185">
          <cell r="A185" t="str">
            <v>6777 МЯСНЫЕ С ГОВЯДИНОЙ ПМ сос п/о мгс 0.4кг  ОСТАНКИНО</v>
          </cell>
          <cell r="D185">
            <v>179</v>
          </cell>
        </row>
        <row r="186">
          <cell r="A186" t="str">
            <v>6785 ВЕНСКАЯ САЛЯМИ п/к в/у 0.33кг 8шт.  ОСТАНКИНО</v>
          </cell>
          <cell r="D186">
            <v>95</v>
          </cell>
        </row>
        <row r="187">
          <cell r="A187" t="str">
            <v>6787 СЕРВЕЛАТ КРЕМЛЕВСКИЙ в/к в/у 0,33кг 8шт.  ОСТАНКИНО</v>
          </cell>
          <cell r="D187">
            <v>123</v>
          </cell>
        </row>
        <row r="188">
          <cell r="A188" t="str">
            <v>6791 СЕРВЕЛАТ ПРЕМИУМ в/к в/у 0,33кг 8шт.  ОСТАНКИНО</v>
          </cell>
          <cell r="D188">
            <v>127</v>
          </cell>
        </row>
        <row r="189">
          <cell r="A189" t="str">
            <v>6793 БАЛЫКОВАЯ в/к в/у 0,33кг 8шт.  ОСТАНКИНО</v>
          </cell>
          <cell r="D189">
            <v>262</v>
          </cell>
        </row>
        <row r="190">
          <cell r="A190" t="str">
            <v>6794 БАЛЫКОВАЯ в/к в/у  ОСТАНКИНО</v>
          </cell>
          <cell r="D190">
            <v>0.65900000000000003</v>
          </cell>
        </row>
        <row r="191">
          <cell r="A191" t="str">
            <v>6795 ОСТАНКИНСКАЯ в/к в/у 0,33кг 8шт.  ОСТАНКИНО</v>
          </cell>
          <cell r="D191">
            <v>43</v>
          </cell>
        </row>
        <row r="192">
          <cell r="A192" t="str">
            <v>6801 ОСТАНКИНСКАЯ вар п/о 0.4кг 8шт.  ОСТАНКИНО</v>
          </cell>
          <cell r="D192">
            <v>52</v>
          </cell>
        </row>
        <row r="193">
          <cell r="A193" t="str">
            <v>6802 ОСТАНКИНСКАЯ вар п/о  ОСТАНКИНО</v>
          </cell>
          <cell r="D193">
            <v>1.367</v>
          </cell>
        </row>
        <row r="194">
          <cell r="A194" t="str">
            <v>6807 СЕРВЕЛАТ ЕВРОПЕЙСКИЙ в/к в/у 0,33кг 8шт.  ОСТАНКИНО</v>
          </cell>
          <cell r="D194">
            <v>60</v>
          </cell>
        </row>
        <row r="195">
          <cell r="A195" t="str">
            <v>6829 МОЛОЧНЫЕ КЛАССИЧЕСКИЕ сос п/о мгс 2*4_С  ОСТАНКИНО</v>
          </cell>
          <cell r="D195">
            <v>122.866</v>
          </cell>
        </row>
        <row r="196">
          <cell r="A196" t="str">
            <v>6834 ПОСОЛЬСКАЯ ПМ с/к с/н в/у 1/100 10шт.  ОСТАНКИНО</v>
          </cell>
          <cell r="D196">
            <v>59</v>
          </cell>
        </row>
        <row r="197">
          <cell r="A197" t="str">
            <v>6837 ФИЛЕЙНЫЕ Папа Может сос ц/о мгс 0.4кг  ОСТАНКИНО</v>
          </cell>
          <cell r="D197">
            <v>162</v>
          </cell>
        </row>
        <row r="198">
          <cell r="A198" t="str">
            <v>6842 ДЫМОВИЦА ИЗ ОКОРОКА к/в мл/к в/у 0,3кг  ОСТАНКИНО</v>
          </cell>
          <cell r="D198">
            <v>25</v>
          </cell>
        </row>
        <row r="199">
          <cell r="A199" t="str">
            <v>6852 МОЛОЧНЫЕ ПРЕМИУМ ПМ сос п/о в/ у 1/350  ОСТАНКИНО</v>
          </cell>
          <cell r="D199">
            <v>552</v>
          </cell>
        </row>
        <row r="200">
          <cell r="A200" t="str">
            <v>6853 МОЛОЧНЫЕ ПРЕМИУМ ПМ сос п/о мгс 1*6  ОСТАНКИНО</v>
          </cell>
          <cell r="D200">
            <v>31.562000000000001</v>
          </cell>
        </row>
        <row r="201">
          <cell r="A201" t="str">
            <v>6854 МОЛОЧНЫЕ ПРЕМИУМ ПМ сос п/о мгс 0.6кг  ОСТАНКИНО</v>
          </cell>
          <cell r="D201">
            <v>113</v>
          </cell>
        </row>
        <row r="202">
          <cell r="A202" t="str">
            <v>6861 ДОМАШНИЙ РЕЦЕПТ Коровино вар п/о  ОСТАНКИНО</v>
          </cell>
          <cell r="D202">
            <v>90.85</v>
          </cell>
        </row>
        <row r="203">
          <cell r="A203" t="str">
            <v>6862 ДОМАШНИЙ РЕЦЕПТ СО ШПИК. Коровино вар п/о  ОСТАНКИНО</v>
          </cell>
          <cell r="D203">
            <v>45.018000000000001</v>
          </cell>
        </row>
        <row r="204">
          <cell r="A204" t="str">
            <v>6866 ВЕТЧ.НЕЖНАЯ Коровино п/о_Маяк  ОСТАНКИНО</v>
          </cell>
          <cell r="D204">
            <v>22.585000000000001</v>
          </cell>
        </row>
        <row r="205">
          <cell r="A205" t="str">
            <v>6869 С ГОВЯДИНОЙ СН сос п/о мгс 1кг 6шт.  ОСТАНКИНО</v>
          </cell>
          <cell r="D205">
            <v>16</v>
          </cell>
        </row>
        <row r="206">
          <cell r="A206" t="str">
            <v>6909 ДЛЯ ДЕТЕЙ сос п/о мгс 0.33кг 8шт.  ОСТАНКИНО</v>
          </cell>
          <cell r="D206">
            <v>187</v>
          </cell>
        </row>
        <row r="207">
          <cell r="A207" t="str">
            <v>6919 БЕКОН с/к с/н в/у 1/180 10шт.  ОСТАНКИНО</v>
          </cell>
          <cell r="D207">
            <v>91</v>
          </cell>
        </row>
        <row r="208">
          <cell r="A208" t="str">
            <v>6921 БЕКОН Папа может с/к с/н в/у 1/140 10шт  ОСТАНКИНО</v>
          </cell>
          <cell r="D208">
            <v>194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13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31</v>
          </cell>
        </row>
        <row r="211">
          <cell r="A211" t="str">
            <v>БОНУС ДОМАШНИЙ РЕЦЕПТ Коровино 0.5кг 8шт. (6305)</v>
          </cell>
          <cell r="D211">
            <v>6</v>
          </cell>
        </row>
        <row r="212">
          <cell r="A212" t="str">
            <v>БОНУС ДОМАШНИЙ РЕЦЕПТ Коровино вар п/о (5324)</v>
          </cell>
          <cell r="D212">
            <v>7.9480000000000004</v>
          </cell>
        </row>
        <row r="213">
          <cell r="A213" t="str">
            <v>БОНУС СОЧНЫЕ сос п/о мгс 0.41кг_UZ (6087)  ОСТАНКИНО</v>
          </cell>
          <cell r="D213">
            <v>61</v>
          </cell>
        </row>
        <row r="214">
          <cell r="A214" t="str">
            <v>БОНУС СОЧНЫЕ сос п/о мгс 1*6_UZ (6088)  ОСТАНКИНО</v>
          </cell>
          <cell r="D214">
            <v>6.3230000000000004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177.114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61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1.4630000000000001</v>
          </cell>
        </row>
        <row r="218">
          <cell r="A218" t="str">
            <v>БОНУС_Колбаса вареная Филейская ТМ Вязанка. ВЕС  ПОКОМ</v>
          </cell>
          <cell r="D218">
            <v>53.603999999999999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99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D220">
            <v>18.899999999999999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D221">
            <v>88</v>
          </cell>
        </row>
        <row r="222">
          <cell r="A222" t="str">
            <v>Вацлавская п/к (черева) 390 гр.шт. термоус.пак  СПК</v>
          </cell>
          <cell r="D222">
            <v>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135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295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434</v>
          </cell>
        </row>
        <row r="226">
          <cell r="A226" t="str">
            <v>Гуцульская с/к "КолбасГрад" 160 гр.шт. термоус. пак  СПК</v>
          </cell>
          <cell r="D226">
            <v>22</v>
          </cell>
        </row>
        <row r="227">
          <cell r="A227" t="str">
            <v>Дельгаро с/в "Эликатессе" 140 гр.шт.  СПК</v>
          </cell>
          <cell r="D227">
            <v>6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20</v>
          </cell>
        </row>
        <row r="229">
          <cell r="A229" t="str">
            <v>Докторская вареная в/с  СПК</v>
          </cell>
          <cell r="D229">
            <v>1.214</v>
          </cell>
        </row>
        <row r="230">
          <cell r="A230" t="str">
            <v>Докторская вареная в/с 0,47 кг шт.  СПК</v>
          </cell>
          <cell r="D230">
            <v>15</v>
          </cell>
        </row>
        <row r="231">
          <cell r="A231" t="str">
            <v>Докторская вареная термоус.пак. "Высокий вкус"  СПК</v>
          </cell>
          <cell r="D231">
            <v>9.048</v>
          </cell>
        </row>
        <row r="232">
          <cell r="A232" t="str">
            <v>ЖАР-ладушки с мясом 0,2кг ТМ Стародворье  ПОКОМ</v>
          </cell>
          <cell r="D232">
            <v>149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8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5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167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168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28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9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177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189</v>
          </cell>
        </row>
        <row r="241">
          <cell r="A241" t="str">
            <v>Ла Фаворте с/в "Эликатессе" 140 гр.шт.  СПК</v>
          </cell>
          <cell r="D241">
            <v>16</v>
          </cell>
        </row>
        <row r="242">
          <cell r="A242" t="str">
            <v>Ливерная Печеночная "Просто выгодно" 0,3 кг.шт.  СПК</v>
          </cell>
          <cell r="D242">
            <v>36</v>
          </cell>
        </row>
        <row r="243">
          <cell r="A243" t="str">
            <v>Любительская вареная термоус.пак. "Высокий вкус"  СПК</v>
          </cell>
          <cell r="D243">
            <v>8.9860000000000007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62.9</v>
          </cell>
        </row>
        <row r="245">
          <cell r="A245" t="str">
            <v>Мини-чебуречки с мясом ВЕС 5,5кг ТМ Зареченские  ПОКОМ</v>
          </cell>
          <cell r="D245">
            <v>44</v>
          </cell>
        </row>
        <row r="246">
          <cell r="A246" t="str">
            <v>Мини-шарики с курочкой и сыром ТМ Зареченские ВЕС  ПОКОМ</v>
          </cell>
          <cell r="D246">
            <v>63</v>
          </cell>
        </row>
        <row r="247">
          <cell r="A247" t="str">
            <v>Мусульманская вареная "Просто выгодно"  СПК</v>
          </cell>
          <cell r="D247">
            <v>7.1079999999999997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370</v>
          </cell>
        </row>
        <row r="249">
          <cell r="A249" t="str">
            <v>Наггетсы Нагетосы Сочная курочка в хрустящей панировке 0,25кг ТМ Горячая штучка 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279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299</v>
          </cell>
        </row>
        <row r="252">
          <cell r="A252" t="str">
            <v>Наггетсы с куриным филе и сыром ТМ Вязанка 0,25 кг ПОКОМ</v>
          </cell>
          <cell r="D252">
            <v>185</v>
          </cell>
        </row>
        <row r="253">
          <cell r="A253" t="str">
            <v>Наггетсы Хрустящие 0,3кг ТМ Зареченские  ПОКОМ</v>
          </cell>
          <cell r="D253">
            <v>16</v>
          </cell>
        </row>
        <row r="254">
          <cell r="A254" t="str">
            <v>Наггетсы Хрустящие ТМ Зареченские. ВЕС ПОКОМ</v>
          </cell>
          <cell r="D254">
            <v>198</v>
          </cell>
        </row>
        <row r="255">
          <cell r="A255" t="str">
            <v>Оригинальная с перцем с/к  СПК</v>
          </cell>
          <cell r="D255">
            <v>10.596</v>
          </cell>
        </row>
        <row r="256">
          <cell r="A256" t="str">
            <v>Особая вареная  СПК</v>
          </cell>
          <cell r="D256">
            <v>2.4620000000000002</v>
          </cell>
        </row>
        <row r="257">
          <cell r="A257" t="str">
            <v>Паштет печеночный 140 гр.шт.  СПК</v>
          </cell>
          <cell r="D257">
            <v>8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21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29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52</v>
          </cell>
        </row>
        <row r="261">
          <cell r="A261" t="str">
            <v>Пельмени Бигбули с мясом, Горячая штучка 0,43кг  ПОКОМ</v>
          </cell>
          <cell r="D261">
            <v>54</v>
          </cell>
        </row>
        <row r="262">
          <cell r="A262" t="str">
            <v>Пельмени Бигбули с мясом, Горячая штучка 0,9кг  ПОКОМ</v>
          </cell>
          <cell r="D262">
            <v>97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84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64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32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333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274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56.7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270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345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294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1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4</v>
          </cell>
        </row>
        <row r="274">
          <cell r="A274" t="str">
            <v>Пельмени Жемчужные сфера 1,0кг ТМ Зареченские  ПОКОМ</v>
          </cell>
          <cell r="D274">
            <v>1</v>
          </cell>
        </row>
        <row r="275">
          <cell r="A275" t="str">
            <v>Пельмени Медвежьи ушки с фермерскими сливками 0,7кг  ПОКОМ</v>
          </cell>
          <cell r="D275">
            <v>36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49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35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268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45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130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147</v>
          </cell>
        </row>
        <row r="282">
          <cell r="A282" t="str">
            <v>Пельмени Сочные сфера 0,8 кг ТМ Стародворье  ПОКОМ</v>
          </cell>
          <cell r="D282">
            <v>5</v>
          </cell>
        </row>
        <row r="283">
          <cell r="A283" t="str">
            <v>Пельмени Татарские 0,4кг ТМ Особый рецепт  ПОКОМ</v>
          </cell>
          <cell r="D283">
            <v>25</v>
          </cell>
        </row>
        <row r="284">
          <cell r="A284" t="str">
            <v>Пирожки с яблоком и грушей ВЕС ТМ Зареченские  ПОКОМ</v>
          </cell>
          <cell r="D284">
            <v>18.5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50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</v>
          </cell>
        </row>
        <row r="288">
          <cell r="A288" t="str">
            <v>Салями Трюфель с/в "Эликатессе" 0,16 кг.шт.  СПК</v>
          </cell>
          <cell r="D288">
            <v>11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26.501999999999999</v>
          </cell>
        </row>
        <row r="290">
          <cell r="A290" t="str">
            <v>Сардельки "Необыкновенные" (в ср.защ.атм.)  СПК</v>
          </cell>
          <cell r="D290">
            <v>1.091</v>
          </cell>
        </row>
        <row r="291">
          <cell r="A291" t="str">
            <v>Сардельки Докторские (черева) 400 гр.шт. (лоток с ср.защ.атм.) "Высокий вкус"  СПК</v>
          </cell>
          <cell r="D291">
            <v>13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6.3330000000000002</v>
          </cell>
        </row>
        <row r="293">
          <cell r="A293" t="str">
            <v>Семейная с чесночком Экстра вареная  СПК</v>
          </cell>
          <cell r="D293">
            <v>4.8499999999999996</v>
          </cell>
        </row>
        <row r="294">
          <cell r="A294" t="str">
            <v>Семейная с чесночком Экстра вареная 0,5 кг.шт.  СПК</v>
          </cell>
          <cell r="D294">
            <v>2</v>
          </cell>
        </row>
        <row r="295">
          <cell r="A295" t="str">
            <v>Сервелат Европейский в/к, в/с 0,38 кг.шт.термофор.пак  СПК</v>
          </cell>
          <cell r="D295">
            <v>7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</v>
          </cell>
        </row>
        <row r="297">
          <cell r="A297" t="str">
            <v>Сервелат Финский в/к 0,38 кг.шт. термофор.пак.  СПК</v>
          </cell>
          <cell r="D297">
            <v>7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Сервелат Фирменный в/к 0,38 кг.шт. термофор.пак.  СПК</v>
          </cell>
          <cell r="D299">
            <v>13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23</v>
          </cell>
        </row>
        <row r="301">
          <cell r="A301" t="str">
            <v>Сибирская особая с/к 0,235 кг шт.  СПК</v>
          </cell>
          <cell r="D301">
            <v>38</v>
          </cell>
        </row>
        <row r="302">
          <cell r="A302" t="str">
            <v>Славянская п/к 0,38 кг шт.термофор.пак.  СПК</v>
          </cell>
          <cell r="D302">
            <v>14</v>
          </cell>
        </row>
        <row r="303">
          <cell r="A303" t="str">
            <v>Сосиски "Баварские" 0,36 кг.шт. вак.упак.  СПК</v>
          </cell>
          <cell r="D303">
            <v>9</v>
          </cell>
        </row>
        <row r="304">
          <cell r="A304" t="str">
            <v>Сосиски "Молочные" 0,36 кг.шт. вак.упак.  СПК</v>
          </cell>
          <cell r="D304">
            <v>12</v>
          </cell>
        </row>
        <row r="305">
          <cell r="A305" t="str">
            <v>Сосиски Мини (коллаген) (лоток с ср.защ.атм.) (для ХОРЕКА)  СПК</v>
          </cell>
          <cell r="D305">
            <v>9.8179999999999996</v>
          </cell>
        </row>
        <row r="306">
          <cell r="A306" t="str">
            <v>Сосиски Мусульманские "Просто выгодно" (в ср.защ.атм.)  СПК</v>
          </cell>
          <cell r="D306">
            <v>10.962999999999999</v>
          </cell>
        </row>
        <row r="307">
          <cell r="A307" t="str">
            <v>Сосиски Хот-дог подкопченные (лоток с ср.защ.атм.)  СПК</v>
          </cell>
          <cell r="D307">
            <v>19.213000000000001</v>
          </cell>
        </row>
        <row r="308">
          <cell r="A308" t="str">
            <v>Торо Неро с/в "Эликатессе" 140 гр.шт.  СПК</v>
          </cell>
          <cell r="D308">
            <v>2</v>
          </cell>
        </row>
        <row r="309">
          <cell r="A309" t="str">
            <v>Фестивальная пора с/к 100 гр.шт.нар. (лоток с ср.защ.атм.)  СПК</v>
          </cell>
          <cell r="D309">
            <v>32</v>
          </cell>
        </row>
        <row r="310">
          <cell r="A310" t="str">
            <v>Фестивальная пора с/к 235 гр.шт.  СПК</v>
          </cell>
          <cell r="D310">
            <v>57</v>
          </cell>
        </row>
        <row r="311">
          <cell r="A311" t="str">
            <v>Фестивальная пора с/к термоус.пак  СПК</v>
          </cell>
          <cell r="D311">
            <v>4.8819999999999997</v>
          </cell>
        </row>
        <row r="312">
          <cell r="A312" t="str">
            <v>Фуэт с/в "Эликатессе" 160 гр.шт.  СПК</v>
          </cell>
          <cell r="D312">
            <v>15</v>
          </cell>
        </row>
        <row r="313">
          <cell r="A313" t="str">
            <v>Хинкали Классические ТМ Зареченские ВЕС ПОКОМ</v>
          </cell>
          <cell r="D313">
            <v>40</v>
          </cell>
        </row>
        <row r="314">
          <cell r="A314" t="str">
            <v>Хотстеры с сыром 0,25кг ТМ Горячая штучка  ПОКОМ</v>
          </cell>
          <cell r="D314">
            <v>121</v>
          </cell>
        </row>
        <row r="315">
          <cell r="A315" t="str">
            <v>Хотстеры ТМ Горячая штучка ТС Хотстеры 0,25 кг зам  ПОКОМ</v>
          </cell>
          <cell r="D315">
            <v>239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74</v>
          </cell>
        </row>
        <row r="317">
          <cell r="A317" t="str">
            <v>Хрустящие крылышки ТМ Горячая штучка 0,3 кг зам  ПОКОМ</v>
          </cell>
          <cell r="D317">
            <v>102</v>
          </cell>
        </row>
        <row r="318">
          <cell r="A318" t="str">
            <v>Чебупай сочное яблоко ТМ Горячая штучка 0,2 кг зам.  ПОКОМ</v>
          </cell>
          <cell r="D318">
            <v>1</v>
          </cell>
        </row>
        <row r="319">
          <cell r="A319" t="str">
            <v>Чебупели Foodgital 0,25кг ТМ Горячая штучка  ПОКОМ</v>
          </cell>
          <cell r="D319">
            <v>4</v>
          </cell>
        </row>
        <row r="320">
          <cell r="A320" t="str">
            <v>Чебупели Курочка гриль ТМ Горячая штучка, 0,3 кг зам  ПОКОМ</v>
          </cell>
          <cell r="D320">
            <v>51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459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532</v>
          </cell>
        </row>
        <row r="323">
          <cell r="A323" t="str">
            <v>Чебуреки Мясные вес 2,7 кг ТМ Зареченские ВЕС ПОКОМ</v>
          </cell>
          <cell r="D323">
            <v>21.6</v>
          </cell>
        </row>
        <row r="324">
          <cell r="A324" t="str">
            <v>Чебуреки сочные ВЕС ТМ Зареченские  ПОКОМ</v>
          </cell>
          <cell r="D324">
            <v>155</v>
          </cell>
        </row>
        <row r="325">
          <cell r="A325" t="str">
            <v>Шпикачки Русские (черева) (в ср.защ.атм.) "Высокий вкус"  СПК</v>
          </cell>
          <cell r="D325">
            <v>18.41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13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121</v>
          </cell>
        </row>
        <row r="329">
          <cell r="A329" t="str">
            <v>Итого</v>
          </cell>
          <cell r="D329">
            <v>44712.624000000003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5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X125" sqref="X125"/>
    </sheetView>
  </sheetViews>
  <sheetFormatPr defaultColWidth="10.5" defaultRowHeight="11.45" customHeight="1" outlineLevelRow="1" x14ac:dyDescent="0.2"/>
  <cols>
    <col min="1" max="1" width="62.6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1" width="7.66406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6640625" style="5" customWidth="1"/>
    <col min="36" max="36" width="6.83203125" style="5" customWidth="1"/>
    <col min="37" max="37" width="1.33203125" style="5" customWidth="1"/>
    <col min="38" max="39" width="1.164062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  <c r="AK4" s="12" t="s">
        <v>144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145</v>
      </c>
      <c r="M5" s="5" t="s">
        <v>146</v>
      </c>
      <c r="N5" s="5" t="s">
        <v>147</v>
      </c>
      <c r="X5" s="5" t="s">
        <v>148</v>
      </c>
      <c r="AE5" s="5" t="s">
        <v>149</v>
      </c>
      <c r="AF5" s="15" t="s">
        <v>150</v>
      </c>
      <c r="AG5" s="15" t="s">
        <v>151</v>
      </c>
      <c r="AH5" s="15" t="s">
        <v>145</v>
      </c>
      <c r="AJ5" s="15" t="s">
        <v>148</v>
      </c>
    </row>
    <row r="6" spans="1:40" ht="11.1" customHeight="1" x14ac:dyDescent="0.2">
      <c r="A6" s="6"/>
      <c r="B6" s="6"/>
      <c r="C6" s="3"/>
      <c r="D6" s="3"/>
      <c r="E6" s="9">
        <f>SUM(E7:E156)</f>
        <v>126107.32999999997</v>
      </c>
      <c r="F6" s="9">
        <f>SUM(F7:F156)</f>
        <v>56814.769</v>
      </c>
      <c r="J6" s="9">
        <f>SUM(J7:J156)</f>
        <v>135104.93900000001</v>
      </c>
      <c r="K6" s="9">
        <f t="shared" ref="K6:X6" si="0">SUM(K7:K156)</f>
        <v>-8997.6090000000022</v>
      </c>
      <c r="L6" s="9">
        <f t="shared" si="0"/>
        <v>30040</v>
      </c>
      <c r="M6" s="9">
        <f t="shared" si="0"/>
        <v>19000</v>
      </c>
      <c r="N6" s="9">
        <f t="shared" si="0"/>
        <v>30740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22382.265999999996</v>
      </c>
      <c r="X6" s="9">
        <f t="shared" si="0"/>
        <v>9250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14196</v>
      </c>
      <c r="AE6" s="9">
        <f t="shared" ref="AE6" si="5">SUM(AE7:AE156)</f>
        <v>20518.411800000005</v>
      </c>
      <c r="AF6" s="9">
        <f t="shared" ref="AF6" si="6">SUM(AF7:AF156)</f>
        <v>19841.011399999999</v>
      </c>
      <c r="AG6" s="9">
        <f t="shared" ref="AG6" si="7">SUM(AG7:AG156)</f>
        <v>19504.8554</v>
      </c>
      <c r="AH6" s="9">
        <f t="shared" ref="AH6" si="8">SUM(AH7:AH156)</f>
        <v>19905.427999999996</v>
      </c>
      <c r="AI6" s="9"/>
      <c r="AJ6" s="9">
        <f t="shared" ref="AJ6" si="9">SUM(AJ7:AJ156)</f>
        <v>4995.8</v>
      </c>
      <c r="AK6" s="9">
        <f t="shared" ref="AK6" si="10">SUM(AK7:AK156)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452.97699999999998</v>
      </c>
      <c r="D7" s="8">
        <v>406.78</v>
      </c>
      <c r="E7" s="8">
        <v>468.346</v>
      </c>
      <c r="F7" s="8">
        <v>385.75700000000001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470.96600000000001</v>
      </c>
      <c r="K7" s="13">
        <f>E7-J7</f>
        <v>-2.6200000000000045</v>
      </c>
      <c r="L7" s="13">
        <f>VLOOKUP(A:A,[1]TDSheet!$A:$L,12,0)</f>
        <v>20</v>
      </c>
      <c r="M7" s="13">
        <f>VLOOKUP(A:A,[1]TDSheet!$A:$V,22,0)</f>
        <v>30</v>
      </c>
      <c r="N7" s="13">
        <f>VLOOKUP(A:A,[1]TDSheet!$A:$X,24,0)</f>
        <v>120</v>
      </c>
      <c r="O7" s="13"/>
      <c r="P7" s="13"/>
      <c r="Q7" s="13"/>
      <c r="R7" s="13"/>
      <c r="S7" s="13"/>
      <c r="T7" s="13"/>
      <c r="U7" s="13"/>
      <c r="V7" s="13"/>
      <c r="W7" s="13">
        <f>(E7-AD7)/5</f>
        <v>93.669200000000004</v>
      </c>
      <c r="X7" s="14">
        <v>50</v>
      </c>
      <c r="Y7" s="16">
        <f>(F7+L7+M7+N7+X7)/W7</f>
        <v>6.4669816759404375</v>
      </c>
      <c r="Z7" s="13">
        <f>VLOOKUP(A:A,[1]TDSheet!$A:$Z,26,0)</f>
        <v>5.0066524569592703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101.7072</v>
      </c>
      <c r="AF7" s="13">
        <f>VLOOKUP(A:A,[1]TDSheet!$A:$AF,32,0)</f>
        <v>104.42260000000002</v>
      </c>
      <c r="AG7" s="13">
        <f>VLOOKUP(A:A,[1]TDSheet!$A:$AG,33,0)</f>
        <v>86.3202</v>
      </c>
      <c r="AH7" s="13">
        <f>VLOOKUP(A:A,[3]TDSheet!$A:$D,4,0)</f>
        <v>66.555999999999997</v>
      </c>
      <c r="AI7" s="13">
        <f>VLOOKUP(A:A,[1]TDSheet!$A:$AI,35,0)</f>
        <v>0</v>
      </c>
      <c r="AJ7" s="13">
        <f>X7*H7</f>
        <v>50</v>
      </c>
      <c r="AK7" s="13"/>
      <c r="AL7" s="13"/>
      <c r="AM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709.22799999999995</v>
      </c>
      <c r="D8" s="8">
        <v>87.649000000000001</v>
      </c>
      <c r="E8" s="8">
        <v>527.71</v>
      </c>
      <c r="F8" s="8">
        <v>242.709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702.72799999999995</v>
      </c>
      <c r="K8" s="13">
        <f t="shared" ref="K8:K71" si="11">E8-J8</f>
        <v>-175.01799999999992</v>
      </c>
      <c r="L8" s="13">
        <f>VLOOKUP(A:A,[1]TDSheet!$A:$L,12,0)</f>
        <v>260</v>
      </c>
      <c r="M8" s="13">
        <f>VLOOKUP(A:A,[1]TDSheet!$A:$V,22,0)</f>
        <v>150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105.542</v>
      </c>
      <c r="X8" s="14"/>
      <c r="Y8" s="16">
        <f t="shared" ref="Y8:Y71" si="13">(F8+L8+M8+N8+X8)/W8</f>
        <v>7.605588296602301</v>
      </c>
      <c r="Z8" s="13">
        <f>VLOOKUP(A:A,[1]TDSheet!$A:$Z,26,0)</f>
        <v>2.4582204077701957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135.17739999999998</v>
      </c>
      <c r="AF8" s="13">
        <f>VLOOKUP(A:A,[1]TDSheet!$A:$AF,32,0)</f>
        <v>121.62780000000001</v>
      </c>
      <c r="AG8" s="13">
        <f>VLOOKUP(A:A,[1]TDSheet!$A:$AG,33,0)</f>
        <v>114.60080000000001</v>
      </c>
      <c r="AH8" s="13">
        <f>VLOOKUP(A:A,[3]TDSheet!$A:$D,4,0)</f>
        <v>50.231000000000002</v>
      </c>
      <c r="AI8" s="13" t="str">
        <f>VLOOKUP(A:A,[1]TDSheet!$A:$AI,35,0)</f>
        <v>оконч</v>
      </c>
      <c r="AJ8" s="13">
        <f t="shared" ref="AJ8:AJ71" si="14">X8*H8</f>
        <v>0</v>
      </c>
      <c r="AK8" s="13"/>
      <c r="AL8" s="13"/>
      <c r="AM8" s="13"/>
      <c r="AN8" s="18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997.19100000000003</v>
      </c>
      <c r="D9" s="8">
        <v>1257.431</v>
      </c>
      <c r="E9" s="8">
        <v>1357.835</v>
      </c>
      <c r="F9" s="8">
        <v>829.06899999999996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1415.3119999999999</v>
      </c>
      <c r="K9" s="13">
        <f t="shared" si="11"/>
        <v>-57.476999999999862</v>
      </c>
      <c r="L9" s="13">
        <f>VLOOKUP(A:A,[1]TDSheet!$A:$L,12,0)</f>
        <v>850</v>
      </c>
      <c r="M9" s="13">
        <f>VLOOKUP(A:A,[1]TDSheet!$A:$V,22,0)</f>
        <v>200</v>
      </c>
      <c r="N9" s="13">
        <f>VLOOKUP(A:A,[1]TDSheet!$A:$X,24,0)</f>
        <v>200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271.56700000000001</v>
      </c>
      <c r="X9" s="14"/>
      <c r="Y9" s="16">
        <f t="shared" si="13"/>
        <v>7.6558234247901984</v>
      </c>
      <c r="Z9" s="13">
        <f>VLOOKUP(A:A,[1]TDSheet!$A:$Z,26,0)</f>
        <v>3.7101076264896173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233.63139999999999</v>
      </c>
      <c r="AF9" s="13">
        <f>VLOOKUP(A:A,[1]TDSheet!$A:$AF,32,0)</f>
        <v>240.88359999999997</v>
      </c>
      <c r="AG9" s="13">
        <f>VLOOKUP(A:A,[1]TDSheet!$A:$AG,33,0)</f>
        <v>280.23400000000004</v>
      </c>
      <c r="AH9" s="13">
        <f>VLOOKUP(A:A,[3]TDSheet!$A:$D,4,0)</f>
        <v>206.36799999999999</v>
      </c>
      <c r="AI9" s="13" t="str">
        <f>VLOOKUP(A:A,[1]TDSheet!$A:$AI,35,0)</f>
        <v>нояаб</v>
      </c>
      <c r="AJ9" s="13">
        <f t="shared" si="14"/>
        <v>0</v>
      </c>
      <c r="AK9" s="13"/>
      <c r="AL9" s="13"/>
      <c r="AM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69</v>
      </c>
      <c r="D10" s="8">
        <v>2578</v>
      </c>
      <c r="E10" s="8">
        <v>0</v>
      </c>
      <c r="F10" s="8"/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45</v>
      </c>
      <c r="J10" s="13">
        <f>VLOOKUP(A:A,[2]TDSheet!$A:$F,6,0)</f>
        <v>77</v>
      </c>
      <c r="K10" s="13">
        <f t="shared" si="11"/>
        <v>-77</v>
      </c>
      <c r="L10" s="13">
        <f>VLOOKUP(A:A,[1]TDSheet!$A:$L,12,0)</f>
        <v>0</v>
      </c>
      <c r="M10" s="13">
        <f>VLOOKUP(A:A,[1]TDSheet!$A:$V,22,0)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0</v>
      </c>
      <c r="X10" s="14"/>
      <c r="Y10" s="16" t="e">
        <f t="shared" si="13"/>
        <v>#DIV/0!</v>
      </c>
      <c r="Z10" s="13">
        <f>VLOOKUP(A:A,[1]TDSheet!$A:$Z,26,0)</f>
        <v>0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8</v>
      </c>
      <c r="AF10" s="13">
        <f>VLOOKUP(A:A,[1]TDSheet!$A:$AF,32,0)</f>
        <v>0</v>
      </c>
      <c r="AG10" s="13">
        <f>VLOOKUP(A:A,[1]TDSheet!$A:$AG,33,0)</f>
        <v>0.8</v>
      </c>
      <c r="AH10" s="13">
        <v>0</v>
      </c>
      <c r="AI10" s="13" t="str">
        <f>VLOOKUP(A:A,[1]TDSheet!$A:$AI,35,0)</f>
        <v>выв0910,</v>
      </c>
      <c r="AJ10" s="13">
        <f t="shared" si="14"/>
        <v>0</v>
      </c>
      <c r="AK10" s="13"/>
      <c r="AL10" s="13"/>
      <c r="AM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1211</v>
      </c>
      <c r="D11" s="8">
        <v>2992</v>
      </c>
      <c r="E11" s="8">
        <v>3491</v>
      </c>
      <c r="F11" s="8">
        <v>666</v>
      </c>
      <c r="G11" s="1" t="str">
        <f>VLOOKUP(A:A,[1]TDSheet!$A:$G,7,0)</f>
        <v>ябл</v>
      </c>
      <c r="H11" s="1">
        <f>VLOOKUP(A:A,[1]TDSheet!$A:$H,8,0)</f>
        <v>0.4</v>
      </c>
      <c r="I11" s="1">
        <f>VLOOKUP(A:A,[1]TDSheet!$A:$I,9,0)</f>
        <v>45</v>
      </c>
      <c r="J11" s="13">
        <f>VLOOKUP(A:A,[2]TDSheet!$A:$F,6,0)</f>
        <v>3852</v>
      </c>
      <c r="K11" s="13">
        <f t="shared" si="11"/>
        <v>-361</v>
      </c>
      <c r="L11" s="13">
        <f>VLOOKUP(A:A,[1]TDSheet!$A:$L,12,0)</f>
        <v>1000</v>
      </c>
      <c r="M11" s="13">
        <f>VLOOKUP(A:A,[1]TDSheet!$A:$V,22,0)</f>
        <v>600</v>
      </c>
      <c r="N11" s="13">
        <f>VLOOKUP(A:A,[1]TDSheet!$A:$X,24,0)</f>
        <v>700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394.2</v>
      </c>
      <c r="X11" s="14"/>
      <c r="Y11" s="16">
        <f t="shared" si="13"/>
        <v>7.5240994419076612</v>
      </c>
      <c r="Z11" s="13">
        <f>VLOOKUP(A:A,[1]TDSheet!$A:$Z,26,0)</f>
        <v>1.7725828415796641</v>
      </c>
      <c r="AA11" s="13"/>
      <c r="AB11" s="13"/>
      <c r="AC11" s="13"/>
      <c r="AD11" s="13">
        <f>VLOOKUP(A:A,[1]TDSheet!$A:$AD,30,0)</f>
        <v>1520</v>
      </c>
      <c r="AE11" s="13">
        <f>VLOOKUP(A:A,[1]TDSheet!$A:$AE,31,0)</f>
        <v>388</v>
      </c>
      <c r="AF11" s="13">
        <f>VLOOKUP(A:A,[1]TDSheet!$A:$AF,32,0)</f>
        <v>376</v>
      </c>
      <c r="AG11" s="13">
        <f>VLOOKUP(A:A,[1]TDSheet!$A:$AG,33,0)</f>
        <v>381.2</v>
      </c>
      <c r="AH11" s="13">
        <f>VLOOKUP(A:A,[3]TDSheet!$A:$D,4,0)</f>
        <v>115</v>
      </c>
      <c r="AI11" s="13" t="str">
        <f>VLOOKUP(A:A,[1]TDSheet!$A:$AI,35,0)</f>
        <v>продноя</v>
      </c>
      <c r="AJ11" s="13">
        <f t="shared" si="14"/>
        <v>0</v>
      </c>
      <c r="AK11" s="13"/>
      <c r="AL11" s="13"/>
      <c r="AM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1942</v>
      </c>
      <c r="D12" s="8">
        <v>3480</v>
      </c>
      <c r="E12" s="8">
        <v>3893</v>
      </c>
      <c r="F12" s="8">
        <v>1416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3958</v>
      </c>
      <c r="K12" s="13">
        <f t="shared" si="11"/>
        <v>-65</v>
      </c>
      <c r="L12" s="13">
        <f>VLOOKUP(A:A,[1]TDSheet!$A:$L,12,0)</f>
        <v>1000</v>
      </c>
      <c r="M12" s="13">
        <f>VLOOKUP(A:A,[1]TDSheet!$A:$V,22,0)</f>
        <v>800</v>
      </c>
      <c r="N12" s="13">
        <f>VLOOKUP(A:A,[1]TDSheet!$A:$X,24,0)</f>
        <v>800</v>
      </c>
      <c r="O12" s="13"/>
      <c r="P12" s="13"/>
      <c r="Q12" s="13"/>
      <c r="R12" s="13"/>
      <c r="S12" s="13"/>
      <c r="T12" s="13"/>
      <c r="U12" s="13"/>
      <c r="V12" s="13"/>
      <c r="W12" s="13">
        <f t="shared" si="12"/>
        <v>694.6</v>
      </c>
      <c r="X12" s="14">
        <v>400</v>
      </c>
      <c r="Y12" s="16">
        <f t="shared" si="13"/>
        <v>6.3576158940397347</v>
      </c>
      <c r="Z12" s="13">
        <f>VLOOKUP(A:A,[1]TDSheet!$A:$Z,26,0)</f>
        <v>3.3107682619647352</v>
      </c>
      <c r="AA12" s="13"/>
      <c r="AB12" s="13"/>
      <c r="AC12" s="13"/>
      <c r="AD12" s="13">
        <f>VLOOKUP(A:A,[1]TDSheet!$A:$AD,30,0)</f>
        <v>420</v>
      </c>
      <c r="AE12" s="13">
        <f>VLOOKUP(A:A,[1]TDSheet!$A:$AE,31,0)</f>
        <v>540.6</v>
      </c>
      <c r="AF12" s="13">
        <f>VLOOKUP(A:A,[1]TDSheet!$A:$AF,32,0)</f>
        <v>478.6</v>
      </c>
      <c r="AG12" s="13">
        <f>VLOOKUP(A:A,[1]TDSheet!$A:$AG,33,0)</f>
        <v>455.2</v>
      </c>
      <c r="AH12" s="13">
        <f>VLOOKUP(A:A,[3]TDSheet!$A:$D,4,0)</f>
        <v>706</v>
      </c>
      <c r="AI12" s="13" t="str">
        <f>VLOOKUP(A:A,[1]TDSheet!$A:$AI,35,0)</f>
        <v>нояаб</v>
      </c>
      <c r="AJ12" s="13">
        <f t="shared" si="14"/>
        <v>180</v>
      </c>
      <c r="AK12" s="13"/>
      <c r="AL12" s="13"/>
      <c r="AM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3323</v>
      </c>
      <c r="D13" s="8">
        <v>6073</v>
      </c>
      <c r="E13" s="8">
        <v>7234</v>
      </c>
      <c r="F13" s="8">
        <v>1971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7380</v>
      </c>
      <c r="K13" s="13">
        <f t="shared" si="11"/>
        <v>-146</v>
      </c>
      <c r="L13" s="13">
        <f>VLOOKUP(A:A,[1]TDSheet!$A:$L,12,0)</f>
        <v>1500</v>
      </c>
      <c r="M13" s="13">
        <f>VLOOKUP(A:A,[1]TDSheet!$A:$V,22,0)</f>
        <v>500</v>
      </c>
      <c r="N13" s="13">
        <f>VLOOKUP(A:A,[1]TDSheet!$A:$X,24,0)</f>
        <v>800</v>
      </c>
      <c r="O13" s="13"/>
      <c r="P13" s="13"/>
      <c r="Q13" s="13"/>
      <c r="R13" s="13"/>
      <c r="S13" s="13"/>
      <c r="T13" s="13"/>
      <c r="U13" s="13"/>
      <c r="V13" s="13"/>
      <c r="W13" s="13">
        <f t="shared" si="12"/>
        <v>849.2</v>
      </c>
      <c r="X13" s="14">
        <v>300</v>
      </c>
      <c r="Y13" s="16">
        <f t="shared" si="13"/>
        <v>5.971502590673575</v>
      </c>
      <c r="Z13" s="13">
        <f>VLOOKUP(A:A,[1]TDSheet!$A:$Z,26,0)</f>
        <v>3.1401779273863912</v>
      </c>
      <c r="AA13" s="13"/>
      <c r="AB13" s="13"/>
      <c r="AC13" s="13"/>
      <c r="AD13" s="13">
        <f>VLOOKUP(A:A,[1]TDSheet!$A:$AD,30,0)</f>
        <v>2988</v>
      </c>
      <c r="AE13" s="13">
        <f>VLOOKUP(A:A,[1]TDSheet!$A:$AE,31,0)</f>
        <v>973.2</v>
      </c>
      <c r="AF13" s="13">
        <f>VLOOKUP(A:A,[1]TDSheet!$A:$AF,32,0)</f>
        <v>902.2</v>
      </c>
      <c r="AG13" s="13">
        <f>VLOOKUP(A:A,[1]TDSheet!$A:$AG,33,0)</f>
        <v>879.6</v>
      </c>
      <c r="AH13" s="13">
        <f>VLOOKUP(A:A,[3]TDSheet!$A:$D,4,0)</f>
        <v>678</v>
      </c>
      <c r="AI13" s="13" t="str">
        <f>VLOOKUP(A:A,[1]TDSheet!$A:$AI,35,0)</f>
        <v>оконч</v>
      </c>
      <c r="AJ13" s="13">
        <f t="shared" si="14"/>
        <v>135</v>
      </c>
      <c r="AK13" s="13"/>
      <c r="AL13" s="13"/>
      <c r="AM13" s="13"/>
    </row>
    <row r="14" spans="1:40" s="1" customFormat="1" ht="11.1" customHeight="1" outlineLevel="1" x14ac:dyDescent="0.2">
      <c r="A14" s="7" t="s">
        <v>17</v>
      </c>
      <c r="B14" s="7" t="s">
        <v>12</v>
      </c>
      <c r="C14" s="8">
        <v>66</v>
      </c>
      <c r="D14" s="8">
        <v>31</v>
      </c>
      <c r="E14" s="8">
        <v>61</v>
      </c>
      <c r="F14" s="8">
        <v>35</v>
      </c>
      <c r="G14" s="1">
        <f>VLOOKUP(A:A,[1]TDSheet!$A:$G,7,0)</f>
        <v>0</v>
      </c>
      <c r="H14" s="1">
        <f>VLOOKUP(A:A,[1]TDSheet!$A:$H,8,0)</f>
        <v>0.4</v>
      </c>
      <c r="I14" s="1">
        <f>VLOOKUP(A:A,[1]TDSheet!$A:$I,9,0)</f>
        <v>50</v>
      </c>
      <c r="J14" s="13">
        <f>VLOOKUP(A:A,[2]TDSheet!$A:$F,6,0)</f>
        <v>99</v>
      </c>
      <c r="K14" s="13">
        <f t="shared" si="11"/>
        <v>-38</v>
      </c>
      <c r="L14" s="13">
        <f>VLOOKUP(A:A,[1]TDSheet!$A:$L,12,0)</f>
        <v>0</v>
      </c>
      <c r="M14" s="13">
        <f>VLOOKUP(A:A,[1]TDSheet!$A:$V,22,0)</f>
        <v>20</v>
      </c>
      <c r="N14" s="13">
        <f>VLOOKUP(A:A,[1]TDSheet!$A:$X,24,0)</f>
        <v>20</v>
      </c>
      <c r="O14" s="13"/>
      <c r="P14" s="13"/>
      <c r="Q14" s="13"/>
      <c r="R14" s="13"/>
      <c r="S14" s="13"/>
      <c r="T14" s="13"/>
      <c r="U14" s="13"/>
      <c r="V14" s="13"/>
      <c r="W14" s="13">
        <f t="shared" si="12"/>
        <v>12.2</v>
      </c>
      <c r="X14" s="14"/>
      <c r="Y14" s="16">
        <f t="shared" si="13"/>
        <v>6.1475409836065573</v>
      </c>
      <c r="Z14" s="13">
        <f>VLOOKUP(A:A,[1]TDSheet!$A:$Z,26,0)</f>
        <v>4.5283018867924527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13.8</v>
      </c>
      <c r="AF14" s="13">
        <f>VLOOKUP(A:A,[1]TDSheet!$A:$AF,32,0)</f>
        <v>11.4</v>
      </c>
      <c r="AG14" s="13">
        <f>VLOOKUP(A:A,[1]TDSheet!$A:$AG,33,0)</f>
        <v>6.2</v>
      </c>
      <c r="AH14" s="13">
        <f>VLOOKUP(A:A,[3]TDSheet!$A:$D,4,0)</f>
        <v>14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40" s="1" customFormat="1" ht="21.95" customHeight="1" outlineLevel="1" x14ac:dyDescent="0.2">
      <c r="A15" s="7" t="s">
        <v>18</v>
      </c>
      <c r="B15" s="7" t="s">
        <v>12</v>
      </c>
      <c r="C15" s="8">
        <v>435</v>
      </c>
      <c r="D15" s="8">
        <v>117</v>
      </c>
      <c r="E15" s="8">
        <v>199</v>
      </c>
      <c r="F15" s="8">
        <v>345</v>
      </c>
      <c r="G15" s="1">
        <f>VLOOKUP(A:A,[1]TDSheet!$A:$G,7,0)</f>
        <v>0</v>
      </c>
      <c r="H15" s="1">
        <f>VLOOKUP(A:A,[1]TDSheet!$A:$H,8,0)</f>
        <v>0.17</v>
      </c>
      <c r="I15" s="1">
        <f>VLOOKUP(A:A,[1]TDSheet!$A:$I,9,0)</f>
        <v>180</v>
      </c>
      <c r="J15" s="13">
        <f>VLOOKUP(A:A,[2]TDSheet!$A:$F,6,0)</f>
        <v>388</v>
      </c>
      <c r="K15" s="13">
        <f t="shared" si="11"/>
        <v>-189</v>
      </c>
      <c r="L15" s="13">
        <f>VLOOKUP(A:A,[1]TDSheet!$A:$L,12,0)</f>
        <v>0</v>
      </c>
      <c r="M15" s="13">
        <f>VLOOKUP(A:A,[1]TDSheet!$A:$V,22,0)</f>
        <v>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39.799999999999997</v>
      </c>
      <c r="X15" s="14"/>
      <c r="Y15" s="16">
        <f t="shared" si="13"/>
        <v>8.6683417085427141</v>
      </c>
      <c r="Z15" s="13">
        <f>VLOOKUP(A:A,[1]TDSheet!$A:$Z,26,0)</f>
        <v>11.408839779005524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48.6</v>
      </c>
      <c r="AF15" s="13">
        <f>VLOOKUP(A:A,[1]TDSheet!$A:$AF,32,0)</f>
        <v>32</v>
      </c>
      <c r="AG15" s="13">
        <f>VLOOKUP(A:A,[1]TDSheet!$A:$AG,33,0)</f>
        <v>42</v>
      </c>
      <c r="AH15" s="13">
        <f>VLOOKUP(A:A,[3]TDSheet!$A:$D,4,0)</f>
        <v>68</v>
      </c>
      <c r="AI15" s="13" t="e">
        <f>VLOOKUP(A:A,[1]TDSheet!$A:$AI,35,0)</f>
        <v>#N/A</v>
      </c>
      <c r="AJ15" s="13">
        <f t="shared" si="14"/>
        <v>0</v>
      </c>
      <c r="AK15" s="13"/>
      <c r="AL15" s="13"/>
      <c r="AM15" s="13"/>
      <c r="AN15" s="18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295</v>
      </c>
      <c r="D16" s="8">
        <v>119</v>
      </c>
      <c r="E16" s="8">
        <v>297</v>
      </c>
      <c r="F16" s="8">
        <v>107</v>
      </c>
      <c r="G16" s="1">
        <f>VLOOKUP(A:A,[1]TDSheet!$A:$G,7,0)</f>
        <v>0</v>
      </c>
      <c r="H16" s="1">
        <f>VLOOKUP(A:A,[1]TDSheet!$A:$H,8,0)</f>
        <v>0.3</v>
      </c>
      <c r="I16" s="1">
        <f>VLOOKUP(A:A,[1]TDSheet!$A:$I,9,0)</f>
        <v>40</v>
      </c>
      <c r="J16" s="13">
        <f>VLOOKUP(A:A,[2]TDSheet!$A:$F,6,0)</f>
        <v>513</v>
      </c>
      <c r="K16" s="13">
        <f t="shared" si="11"/>
        <v>-216</v>
      </c>
      <c r="L16" s="13">
        <f>VLOOKUP(A:A,[1]TDSheet!$A:$L,12,0)</f>
        <v>250</v>
      </c>
      <c r="M16" s="13">
        <f>VLOOKUP(A:A,[1]TDSheet!$A:$V,22,0)</f>
        <v>0</v>
      </c>
      <c r="N16" s="13">
        <f>VLOOKUP(A:A,[1]TDSheet!$A:$X,24,0)</f>
        <v>100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59.4</v>
      </c>
      <c r="X16" s="14"/>
      <c r="Y16" s="16">
        <f t="shared" si="13"/>
        <v>7.6936026936026938</v>
      </c>
      <c r="Z16" s="13">
        <f>VLOOKUP(A:A,[1]TDSheet!$A:$Z,26,0)</f>
        <v>2.0845481049562684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69.400000000000006</v>
      </c>
      <c r="AF16" s="13">
        <f>VLOOKUP(A:A,[1]TDSheet!$A:$AF,32,0)</f>
        <v>53.2</v>
      </c>
      <c r="AG16" s="13">
        <f>VLOOKUP(A:A,[1]TDSheet!$A:$AG,33,0)</f>
        <v>69.2</v>
      </c>
      <c r="AH16" s="13">
        <f>VLOOKUP(A:A,[3]TDSheet!$A:$D,4,0)</f>
        <v>37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40" s="1" customFormat="1" ht="11.1" customHeight="1" outlineLevel="1" x14ac:dyDescent="0.2">
      <c r="A17" s="7" t="s">
        <v>20</v>
      </c>
      <c r="B17" s="7" t="s">
        <v>12</v>
      </c>
      <c r="C17" s="8">
        <v>2045</v>
      </c>
      <c r="D17" s="8">
        <v>496</v>
      </c>
      <c r="E17" s="8">
        <v>1282</v>
      </c>
      <c r="F17" s="8">
        <v>1217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1574</v>
      </c>
      <c r="K17" s="13">
        <f t="shared" si="11"/>
        <v>-292</v>
      </c>
      <c r="L17" s="13">
        <f>VLOOKUP(A:A,[1]TDSheet!$A:$L,12,0)</f>
        <v>0</v>
      </c>
      <c r="M17" s="13">
        <f>VLOOKUP(A:A,[1]TDSheet!$A:$V,22,0)</f>
        <v>0</v>
      </c>
      <c r="N17" s="13">
        <f>VLOOKUP(A:A,[1]TDSheet!$A:$X,24,0)</f>
        <v>500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256.39999999999998</v>
      </c>
      <c r="X17" s="14"/>
      <c r="Y17" s="16">
        <f t="shared" si="13"/>
        <v>6.6965678627145095</v>
      </c>
      <c r="Z17" s="13">
        <f>VLOOKUP(A:A,[1]TDSheet!$A:$Z,26,0)</f>
        <v>5.188470066518847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256</v>
      </c>
      <c r="AF17" s="13">
        <f>VLOOKUP(A:A,[1]TDSheet!$A:$AF,32,0)</f>
        <v>200</v>
      </c>
      <c r="AG17" s="13">
        <f>VLOOKUP(A:A,[1]TDSheet!$A:$AG,33,0)</f>
        <v>248.6</v>
      </c>
      <c r="AH17" s="13">
        <f>VLOOKUP(A:A,[3]TDSheet!$A:$D,4,0)</f>
        <v>199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707</v>
      </c>
      <c r="D18" s="8">
        <v>10795</v>
      </c>
      <c r="E18" s="8">
        <v>764</v>
      </c>
      <c r="F18" s="8">
        <v>337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797</v>
      </c>
      <c r="K18" s="13">
        <f t="shared" si="11"/>
        <v>-33</v>
      </c>
      <c r="L18" s="13">
        <f>VLOOKUP(A:A,[1]TDSheet!$A:$L,12,0)</f>
        <v>250</v>
      </c>
      <c r="M18" s="13">
        <f>VLOOKUP(A:A,[1]TDSheet!$A:$V,22,0)</f>
        <v>200</v>
      </c>
      <c r="N18" s="13">
        <f>VLOOKUP(A:A,[1]TDSheet!$A:$X,24,0)</f>
        <v>200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152.80000000000001</v>
      </c>
      <c r="X18" s="14"/>
      <c r="Y18" s="16">
        <f t="shared" si="13"/>
        <v>6.4594240837696333</v>
      </c>
      <c r="Z18" s="13">
        <f>VLOOKUP(A:A,[1]TDSheet!$A:$Z,26,0)</f>
        <v>3.0551724137931036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178.6</v>
      </c>
      <c r="AF18" s="13">
        <f>VLOOKUP(A:A,[1]TDSheet!$A:$AF,32,0)</f>
        <v>144.4</v>
      </c>
      <c r="AG18" s="13">
        <f>VLOOKUP(A:A,[1]TDSheet!$A:$AG,33,0)</f>
        <v>124.4</v>
      </c>
      <c r="AH18" s="13">
        <f>VLOOKUP(A:A,[3]TDSheet!$A:$D,4,0)</f>
        <v>109</v>
      </c>
      <c r="AI18" s="13" t="str">
        <f>VLOOKUP(A:A,[1]TDSheet!$A:$AI,35,0)</f>
        <v>продноя</v>
      </c>
      <c r="AJ18" s="13">
        <f t="shared" si="14"/>
        <v>0</v>
      </c>
      <c r="AK18" s="13"/>
      <c r="AL18" s="13"/>
      <c r="AM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205</v>
      </c>
      <c r="D19" s="8">
        <v>518</v>
      </c>
      <c r="E19" s="8">
        <v>556</v>
      </c>
      <c r="F19" s="8">
        <v>159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679</v>
      </c>
      <c r="K19" s="13">
        <f t="shared" si="11"/>
        <v>-123</v>
      </c>
      <c r="L19" s="13">
        <f>VLOOKUP(A:A,[1]TDSheet!$A:$L,12,0)</f>
        <v>40</v>
      </c>
      <c r="M19" s="13">
        <f>VLOOKUP(A:A,[1]TDSheet!$A:$V,22,0)</f>
        <v>30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18.8</v>
      </c>
      <c r="X19" s="14">
        <v>30</v>
      </c>
      <c r="Y19" s="16">
        <f t="shared" si="13"/>
        <v>15.372340425531915</v>
      </c>
      <c r="Z19" s="13">
        <f>VLOOKUP(A:A,[1]TDSheet!$A:$Z,26,0)</f>
        <v>9.1489361702127656</v>
      </c>
      <c r="AA19" s="13"/>
      <c r="AB19" s="13"/>
      <c r="AC19" s="13"/>
      <c r="AD19" s="13">
        <f>VLOOKUP(A:A,[1]TDSheet!$A:$AD,30,0)</f>
        <v>462</v>
      </c>
      <c r="AE19" s="13">
        <f>VLOOKUP(A:A,[1]TDSheet!$A:$AE,31,0)</f>
        <v>22.4</v>
      </c>
      <c r="AF19" s="13">
        <f>VLOOKUP(A:A,[1]TDSheet!$A:$AF,32,0)</f>
        <v>3.6</v>
      </c>
      <c r="AG19" s="13">
        <f>VLOOKUP(A:A,[1]TDSheet!$A:$AG,33,0)</f>
        <v>20.2</v>
      </c>
      <c r="AH19" s="13">
        <f>VLOOKUP(A:A,[3]TDSheet!$A:$D,4,0)</f>
        <v>15</v>
      </c>
      <c r="AI19" s="19" t="str">
        <f>VLOOKUP(A:A,[1]TDSheet!$A:$AI,35,0)</f>
        <v>склад</v>
      </c>
      <c r="AJ19" s="13">
        <f t="shared" si="14"/>
        <v>10.5</v>
      </c>
      <c r="AK19" s="13"/>
      <c r="AL19" s="13"/>
      <c r="AM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231</v>
      </c>
      <c r="D20" s="8">
        <v>4709</v>
      </c>
      <c r="E20" s="8">
        <v>118</v>
      </c>
      <c r="F20" s="8">
        <v>-2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993</v>
      </c>
      <c r="K20" s="13">
        <f t="shared" si="11"/>
        <v>-875</v>
      </c>
      <c r="L20" s="13">
        <f>VLOOKUP(A:A,[1]TDSheet!$A:$L,12,0)</f>
        <v>80</v>
      </c>
      <c r="M20" s="13">
        <f>VLOOKUP(A:A,[1]TDSheet!$A:$V,22,0)</f>
        <v>30</v>
      </c>
      <c r="N20" s="13">
        <f>VLOOKUP(A:A,[1]TDSheet!$A:$X,24,0)</f>
        <v>30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12.8</v>
      </c>
      <c r="X20" s="14">
        <v>80</v>
      </c>
      <c r="Y20" s="16">
        <f t="shared" si="13"/>
        <v>17.03125</v>
      </c>
      <c r="Z20" s="13">
        <f>VLOOKUP(A:A,[1]TDSheet!$A:$Z,26,0)</f>
        <v>8.6363636363636367</v>
      </c>
      <c r="AA20" s="13"/>
      <c r="AB20" s="13"/>
      <c r="AC20" s="13"/>
      <c r="AD20" s="13">
        <f>VLOOKUP(A:A,[1]TDSheet!$A:$AD,30,0)</f>
        <v>54</v>
      </c>
      <c r="AE20" s="13">
        <f>VLOOKUP(A:A,[1]TDSheet!$A:$AE,31,0)</f>
        <v>35.799999999999997</v>
      </c>
      <c r="AF20" s="13">
        <f>VLOOKUP(A:A,[1]TDSheet!$A:$AF,32,0)</f>
        <v>25.6</v>
      </c>
      <c r="AG20" s="13">
        <f>VLOOKUP(A:A,[1]TDSheet!$A:$AG,33,0)</f>
        <v>23.6</v>
      </c>
      <c r="AH20" s="13">
        <f>VLOOKUP(A:A,[3]TDSheet!$A:$D,4,0)</f>
        <v>-1</v>
      </c>
      <c r="AI20" s="19" t="str">
        <f>VLOOKUP(A:A,[1]TDSheet!$A:$AI,35,0)</f>
        <v>склад</v>
      </c>
      <c r="AJ20" s="13">
        <f t="shared" si="14"/>
        <v>28</v>
      </c>
      <c r="AK20" s="13"/>
      <c r="AL20" s="13"/>
      <c r="AM20" s="13"/>
    </row>
    <row r="21" spans="1:40" s="1" customFormat="1" ht="21.95" customHeight="1" outlineLevel="1" x14ac:dyDescent="0.2">
      <c r="A21" s="7" t="s">
        <v>24</v>
      </c>
      <c r="B21" s="7" t="s">
        <v>12</v>
      </c>
      <c r="C21" s="8">
        <v>653</v>
      </c>
      <c r="D21" s="8">
        <v>628</v>
      </c>
      <c r="E21" s="8">
        <v>586</v>
      </c>
      <c r="F21" s="8">
        <v>681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993</v>
      </c>
      <c r="K21" s="13">
        <f t="shared" si="11"/>
        <v>-407</v>
      </c>
      <c r="L21" s="13">
        <f>VLOOKUP(A:A,[1]TDSheet!$A:$L,12,0)</f>
        <v>100</v>
      </c>
      <c r="M21" s="13">
        <f>VLOOKUP(A:A,[1]TDSheet!$A:$V,22,0)</f>
        <v>200</v>
      </c>
      <c r="N21" s="13">
        <f>VLOOKUP(A:A,[1]TDSheet!$A:$X,24,0)</f>
        <v>150</v>
      </c>
      <c r="O21" s="13"/>
      <c r="P21" s="13"/>
      <c r="Q21" s="13"/>
      <c r="R21" s="13"/>
      <c r="S21" s="13"/>
      <c r="T21" s="13"/>
      <c r="U21" s="13"/>
      <c r="V21" s="13"/>
      <c r="W21" s="13">
        <f t="shared" si="12"/>
        <v>117.2</v>
      </c>
      <c r="X21" s="14"/>
      <c r="Y21" s="16">
        <f t="shared" si="13"/>
        <v>9.6501706484641634</v>
      </c>
      <c r="Z21" s="13">
        <f>VLOOKUP(A:A,[1]TDSheet!$A:$Z,26,0)</f>
        <v>7.5875486381322963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160</v>
      </c>
      <c r="AF21" s="13">
        <f>VLOOKUP(A:A,[1]TDSheet!$A:$AF,32,0)</f>
        <v>132.6</v>
      </c>
      <c r="AG21" s="13">
        <f>VLOOKUP(A:A,[1]TDSheet!$A:$AG,33,0)</f>
        <v>118</v>
      </c>
      <c r="AH21" s="13">
        <f>VLOOKUP(A:A,[3]TDSheet!$A:$D,4,0)</f>
        <v>103</v>
      </c>
      <c r="AI21" s="13" t="str">
        <f>VLOOKUP(A:A,[1]TDSheet!$A:$AI,35,0)</f>
        <v>оконч</v>
      </c>
      <c r="AJ21" s="13">
        <f t="shared" si="14"/>
        <v>0</v>
      </c>
      <c r="AK21" s="13"/>
      <c r="AL21" s="13"/>
      <c r="AM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333.24700000000001</v>
      </c>
      <c r="D22" s="8">
        <v>392.44099999999997</v>
      </c>
      <c r="E22" s="8">
        <v>465.99</v>
      </c>
      <c r="F22" s="8">
        <v>246.30699999999999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457.32499999999999</v>
      </c>
      <c r="K22" s="13">
        <f t="shared" si="11"/>
        <v>8.6650000000000205</v>
      </c>
      <c r="L22" s="13">
        <f>VLOOKUP(A:A,[1]TDSheet!$A:$L,12,0)</f>
        <v>40</v>
      </c>
      <c r="M22" s="13">
        <f>VLOOKUP(A:A,[1]TDSheet!$A:$V,22,0)</f>
        <v>100</v>
      </c>
      <c r="N22" s="13">
        <f>VLOOKUP(A:A,[1]TDSheet!$A:$X,24,0)</f>
        <v>150</v>
      </c>
      <c r="O22" s="13"/>
      <c r="P22" s="13"/>
      <c r="Q22" s="13"/>
      <c r="R22" s="13"/>
      <c r="S22" s="13"/>
      <c r="T22" s="13"/>
      <c r="U22" s="13"/>
      <c r="V22" s="13"/>
      <c r="W22" s="13">
        <f t="shared" si="12"/>
        <v>93.198000000000008</v>
      </c>
      <c r="X22" s="14">
        <v>50</v>
      </c>
      <c r="Y22" s="16">
        <f t="shared" si="13"/>
        <v>6.2909826391124266</v>
      </c>
      <c r="Z22" s="13">
        <f>VLOOKUP(A:A,[1]TDSheet!$A:$Z,26,0)</f>
        <v>3.6028847373233752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103.75840000000001</v>
      </c>
      <c r="AF22" s="13">
        <f>VLOOKUP(A:A,[1]TDSheet!$A:$AF,32,0)</f>
        <v>84.930199999999999</v>
      </c>
      <c r="AG22" s="13">
        <f>VLOOKUP(A:A,[1]TDSheet!$A:$AG,33,0)</f>
        <v>76.556600000000003</v>
      </c>
      <c r="AH22" s="13">
        <f>VLOOKUP(A:A,[3]TDSheet!$A:$D,4,0)</f>
        <v>82</v>
      </c>
      <c r="AI22" s="13">
        <f>VLOOKUP(A:A,[1]TDSheet!$A:$AI,35,0)</f>
        <v>0</v>
      </c>
      <c r="AJ22" s="13">
        <f t="shared" si="14"/>
        <v>50</v>
      </c>
      <c r="AK22" s="13"/>
      <c r="AL22" s="13"/>
      <c r="AM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3328.8870000000002</v>
      </c>
      <c r="D23" s="8">
        <v>5681.31</v>
      </c>
      <c r="E23" s="8">
        <v>5002.9939999999997</v>
      </c>
      <c r="F23" s="8">
        <v>3869.4940000000001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5136.183</v>
      </c>
      <c r="K23" s="13">
        <f t="shared" si="11"/>
        <v>-133.18900000000031</v>
      </c>
      <c r="L23" s="13">
        <f>VLOOKUP(A:A,[1]TDSheet!$A:$L,12,0)</f>
        <v>1000</v>
      </c>
      <c r="M23" s="13">
        <f>VLOOKUP(A:A,[1]TDSheet!$A:$V,22,0)</f>
        <v>0</v>
      </c>
      <c r="N23" s="13">
        <f>VLOOKUP(A:A,[1]TDSheet!$A:$X,24,0)</f>
        <v>1200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1000.5988</v>
      </c>
      <c r="X23" s="14">
        <v>300</v>
      </c>
      <c r="Y23" s="16">
        <f t="shared" si="13"/>
        <v>6.3656822294809876</v>
      </c>
      <c r="Z23" s="13">
        <f>VLOOKUP(A:A,[1]TDSheet!$A:$Z,26,0)</f>
        <v>4.7594134662727727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900.99979999999994</v>
      </c>
      <c r="AF23" s="13">
        <f>VLOOKUP(A:A,[1]TDSheet!$A:$AF,32,0)</f>
        <v>882.90759999999989</v>
      </c>
      <c r="AG23" s="13">
        <f>VLOOKUP(A:A,[1]TDSheet!$A:$AG,33,0)</f>
        <v>913.07479999999998</v>
      </c>
      <c r="AH23" s="13">
        <f>VLOOKUP(A:A,[3]TDSheet!$A:$D,4,0)</f>
        <v>809.73500000000001</v>
      </c>
      <c r="AI23" s="13" t="str">
        <f>VLOOKUP(A:A,[1]TDSheet!$A:$AI,35,0)</f>
        <v>нояаб</v>
      </c>
      <c r="AJ23" s="13">
        <f t="shared" si="14"/>
        <v>300</v>
      </c>
      <c r="AK23" s="13"/>
      <c r="AL23" s="13"/>
      <c r="AM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341.84899999999999</v>
      </c>
      <c r="D24" s="8">
        <v>190.56</v>
      </c>
      <c r="E24" s="8">
        <v>394.404</v>
      </c>
      <c r="F24" s="8">
        <v>120.908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394.01499999999999</v>
      </c>
      <c r="K24" s="13">
        <f t="shared" si="11"/>
        <v>0.38900000000001</v>
      </c>
      <c r="L24" s="13">
        <f>VLOOKUP(A:A,[1]TDSheet!$A:$L,12,0)</f>
        <v>120</v>
      </c>
      <c r="M24" s="13">
        <f>VLOOKUP(A:A,[1]TDSheet!$A:$V,22,0)</f>
        <v>80</v>
      </c>
      <c r="N24" s="13">
        <f>VLOOKUP(A:A,[1]TDSheet!$A:$X,24,0)</f>
        <v>120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78.880799999999994</v>
      </c>
      <c r="X24" s="14">
        <v>50</v>
      </c>
      <c r="Y24" s="16">
        <f t="shared" si="13"/>
        <v>6.2234155840204464</v>
      </c>
      <c r="Z24" s="13">
        <f>VLOOKUP(A:A,[1]TDSheet!$A:$Z,26,0)</f>
        <v>2.6840558178172897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61.964999999999996</v>
      </c>
      <c r="AF24" s="13">
        <f>VLOOKUP(A:A,[1]TDSheet!$A:$AF,32,0)</f>
        <v>73.135799999999989</v>
      </c>
      <c r="AG24" s="13">
        <f>VLOOKUP(A:A,[1]TDSheet!$A:$AG,33,0)</f>
        <v>65.709199999999996</v>
      </c>
      <c r="AH24" s="13">
        <f>VLOOKUP(A:A,[3]TDSheet!$A:$D,4,0)</f>
        <v>87.215999999999994</v>
      </c>
      <c r="AI24" s="13">
        <f>VLOOKUP(A:A,[1]TDSheet!$A:$AI,35,0)</f>
        <v>0</v>
      </c>
      <c r="AJ24" s="13">
        <f t="shared" si="14"/>
        <v>50</v>
      </c>
      <c r="AK24" s="13"/>
      <c r="AL24" s="13"/>
      <c r="AM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350.88</v>
      </c>
      <c r="D25" s="8">
        <v>470.15899999999999</v>
      </c>
      <c r="E25" s="8">
        <v>621.53</v>
      </c>
      <c r="F25" s="8">
        <v>171.70099999999999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624.47500000000002</v>
      </c>
      <c r="K25" s="13">
        <f t="shared" si="11"/>
        <v>-2.94500000000005</v>
      </c>
      <c r="L25" s="13">
        <f>VLOOKUP(A:A,[1]TDSheet!$A:$L,12,0)</f>
        <v>200</v>
      </c>
      <c r="M25" s="13">
        <f>VLOOKUP(A:A,[1]TDSheet!$A:$V,22,0)</f>
        <v>160</v>
      </c>
      <c r="N25" s="13">
        <f>VLOOKUP(A:A,[1]TDSheet!$A:$X,24,0)</f>
        <v>220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124.306</v>
      </c>
      <c r="X25" s="14">
        <v>40</v>
      </c>
      <c r="Y25" s="16">
        <f t="shared" si="13"/>
        <v>6.3689685131852043</v>
      </c>
      <c r="Z25" s="13">
        <f>VLOOKUP(A:A,[1]TDSheet!$A:$Z,26,0)</f>
        <v>2.3478647117200753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109.64700000000001</v>
      </c>
      <c r="AF25" s="13">
        <f>VLOOKUP(A:A,[1]TDSheet!$A:$AF,32,0)</f>
        <v>98.326800000000006</v>
      </c>
      <c r="AG25" s="13">
        <f>VLOOKUP(A:A,[1]TDSheet!$A:$AG,33,0)</f>
        <v>104.2766</v>
      </c>
      <c r="AH25" s="13">
        <f>VLOOKUP(A:A,[3]TDSheet!$A:$D,4,0)</f>
        <v>135.04499999999999</v>
      </c>
      <c r="AI25" s="13">
        <f>VLOOKUP(A:A,[1]TDSheet!$A:$AI,35,0)</f>
        <v>0</v>
      </c>
      <c r="AJ25" s="13">
        <f t="shared" si="14"/>
        <v>40</v>
      </c>
      <c r="AK25" s="13"/>
      <c r="AL25" s="13"/>
      <c r="AM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201.696</v>
      </c>
      <c r="D26" s="8">
        <v>218.43899999999999</v>
      </c>
      <c r="E26" s="8">
        <v>279.25299999999999</v>
      </c>
      <c r="F26" s="8">
        <v>116.254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299.15800000000002</v>
      </c>
      <c r="K26" s="13">
        <f t="shared" si="11"/>
        <v>-19.90500000000003</v>
      </c>
      <c r="L26" s="13">
        <f>VLOOKUP(A:A,[1]TDSheet!$A:$L,12,0)</f>
        <v>80</v>
      </c>
      <c r="M26" s="13">
        <f>VLOOKUP(A:A,[1]TDSheet!$A:$V,22,0)</f>
        <v>50</v>
      </c>
      <c r="N26" s="13">
        <f>VLOOKUP(A:A,[1]TDSheet!$A:$X,24,0)</f>
        <v>90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55.8506</v>
      </c>
      <c r="X26" s="14">
        <v>20</v>
      </c>
      <c r="Y26" s="16">
        <f t="shared" si="13"/>
        <v>6.3786960211707671</v>
      </c>
      <c r="Z26" s="13">
        <f>VLOOKUP(A:A,[1]TDSheet!$A:$Z,26,0)</f>
        <v>2.9729315404493892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49.260800000000003</v>
      </c>
      <c r="AF26" s="13">
        <f>VLOOKUP(A:A,[1]TDSheet!$A:$AF,32,0)</f>
        <v>44.192</v>
      </c>
      <c r="AG26" s="13">
        <f>VLOOKUP(A:A,[1]TDSheet!$A:$AG,33,0)</f>
        <v>48.932000000000002</v>
      </c>
      <c r="AH26" s="13">
        <f>VLOOKUP(A:A,[3]TDSheet!$A:$D,4,0)</f>
        <v>48.392000000000003</v>
      </c>
      <c r="AI26" s="13">
        <f>VLOOKUP(A:A,[1]TDSheet!$A:$AI,35,0)</f>
        <v>0</v>
      </c>
      <c r="AJ26" s="13">
        <f t="shared" si="14"/>
        <v>20</v>
      </c>
      <c r="AK26" s="13"/>
      <c r="AL26" s="13"/>
      <c r="AM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166.334</v>
      </c>
      <c r="D27" s="8">
        <v>227.328</v>
      </c>
      <c r="E27" s="8">
        <v>263.08</v>
      </c>
      <c r="F27" s="8">
        <v>118.255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269.74</v>
      </c>
      <c r="K27" s="13">
        <f t="shared" si="11"/>
        <v>-6.660000000000025</v>
      </c>
      <c r="L27" s="13">
        <f>VLOOKUP(A:A,[1]TDSheet!$A:$L,12,0)</f>
        <v>80</v>
      </c>
      <c r="M27" s="13">
        <f>VLOOKUP(A:A,[1]TDSheet!$A:$V,22,0)</f>
        <v>30</v>
      </c>
      <c r="N27" s="13">
        <f>VLOOKUP(A:A,[1]TDSheet!$A:$X,24,0)</f>
        <v>70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52.616</v>
      </c>
      <c r="X27" s="14">
        <v>30</v>
      </c>
      <c r="Y27" s="16">
        <f t="shared" si="13"/>
        <v>6.2386916527292078</v>
      </c>
      <c r="Z27" s="13">
        <f>VLOOKUP(A:A,[1]TDSheet!$A:$Z,26,0)</f>
        <v>3.3353102026357377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42.7928</v>
      </c>
      <c r="AF27" s="13">
        <f>VLOOKUP(A:A,[1]TDSheet!$A:$AF,32,0)</f>
        <v>43.857600000000005</v>
      </c>
      <c r="AG27" s="13">
        <f>VLOOKUP(A:A,[1]TDSheet!$A:$AG,33,0)</f>
        <v>48.811999999999998</v>
      </c>
      <c r="AH27" s="13">
        <f>VLOOKUP(A:A,[3]TDSheet!$A:$D,4,0)</f>
        <v>54.62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51.43</v>
      </c>
      <c r="D28" s="8">
        <v>2.8439999999999999</v>
      </c>
      <c r="E28" s="8">
        <v>18.041</v>
      </c>
      <c r="F28" s="8">
        <v>33.389000000000003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3">
        <f>VLOOKUP(A:A,[2]TDSheet!$A:$F,6,0)</f>
        <v>41.308999999999997</v>
      </c>
      <c r="K28" s="13">
        <f t="shared" si="11"/>
        <v>-23.267999999999997</v>
      </c>
      <c r="L28" s="13">
        <f>VLOOKUP(A:A,[1]TDSheet!$A:$L,12,0)</f>
        <v>0</v>
      </c>
      <c r="M28" s="13">
        <f>VLOOKUP(A:A,[1]TDSheet!$A:$V,22,0)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3.6082000000000001</v>
      </c>
      <c r="X28" s="14"/>
      <c r="Y28" s="16">
        <f t="shared" si="13"/>
        <v>9.2536444764702637</v>
      </c>
      <c r="Z28" s="13">
        <f>VLOOKUP(A:A,[1]TDSheet!$A:$Z,26,0)</f>
        <v>8.7131291254125411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2.5271999999999997</v>
      </c>
      <c r="AF28" s="13">
        <f>VLOOKUP(A:A,[1]TDSheet!$A:$AF,32,0)</f>
        <v>3.9694000000000003</v>
      </c>
      <c r="AG28" s="13">
        <f>VLOOKUP(A:A,[1]TDSheet!$A:$AG,33,0)</f>
        <v>3.2058</v>
      </c>
      <c r="AH28" s="13">
        <f>VLOOKUP(A:A,[3]TDSheet!$A:$D,4,0)</f>
        <v>2.5129999999999999</v>
      </c>
      <c r="AI28" s="13" t="str">
        <f>VLOOKUP(A:A,[1]TDSheet!$A:$AI,35,0)</f>
        <v>склад</v>
      </c>
      <c r="AJ28" s="13">
        <f t="shared" si="14"/>
        <v>0</v>
      </c>
      <c r="AK28" s="13"/>
      <c r="AL28" s="13"/>
      <c r="AM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311.34100000000001</v>
      </c>
      <c r="D29" s="8">
        <v>366.71899999999999</v>
      </c>
      <c r="E29" s="8">
        <v>510.952</v>
      </c>
      <c r="F29" s="8">
        <v>139.07400000000001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668.76400000000001</v>
      </c>
      <c r="K29" s="13">
        <f t="shared" si="11"/>
        <v>-157.81200000000001</v>
      </c>
      <c r="L29" s="13">
        <f>VLOOKUP(A:A,[1]TDSheet!$A:$L,12,0)</f>
        <v>300</v>
      </c>
      <c r="M29" s="13">
        <f>VLOOKUP(A:A,[1]TDSheet!$A:$V,22,0)</f>
        <v>90</v>
      </c>
      <c r="N29" s="13">
        <f>VLOOKUP(A:A,[1]TDSheet!$A:$X,24,0)</f>
        <v>170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102.1904</v>
      </c>
      <c r="X29" s="14"/>
      <c r="Y29" s="16">
        <f t="shared" si="13"/>
        <v>6.8408969922810758</v>
      </c>
      <c r="Z29" s="13">
        <f>VLOOKUP(A:A,[1]TDSheet!$A:$Z,26,0)</f>
        <v>1.8500778130138598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82.777200000000008</v>
      </c>
      <c r="AF29" s="13">
        <f>VLOOKUP(A:A,[1]TDSheet!$A:$AF,32,0)</f>
        <v>85.953999999999994</v>
      </c>
      <c r="AG29" s="13">
        <f>VLOOKUP(A:A,[1]TDSheet!$A:$AG,33,0)</f>
        <v>95.657399999999996</v>
      </c>
      <c r="AH29" s="13">
        <f>VLOOKUP(A:A,[3]TDSheet!$A:$D,4,0)</f>
        <v>72.966999999999999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  <c r="AN29" s="18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51.088000000000001</v>
      </c>
      <c r="D30" s="8">
        <v>236.42099999999999</v>
      </c>
      <c r="E30" s="8">
        <v>183.328</v>
      </c>
      <c r="F30" s="8">
        <v>97.837999999999994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188.48099999999999</v>
      </c>
      <c r="K30" s="13">
        <f t="shared" si="11"/>
        <v>-5.1529999999999916</v>
      </c>
      <c r="L30" s="13">
        <f>VLOOKUP(A:A,[1]TDSheet!$A:$L,12,0)</f>
        <v>10</v>
      </c>
      <c r="M30" s="13">
        <f>VLOOKUP(A:A,[1]TDSheet!$A:$V,22,0)</f>
        <v>20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36.665599999999998</v>
      </c>
      <c r="X30" s="14">
        <v>50</v>
      </c>
      <c r="Y30" s="16">
        <f t="shared" si="13"/>
        <v>5.9412091988130564</v>
      </c>
      <c r="Z30" s="13">
        <f>VLOOKUP(A:A,[1]TDSheet!$A:$Z,26,0)</f>
        <v>4.4843416072686457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30.536000000000001</v>
      </c>
      <c r="AF30" s="13">
        <f>VLOOKUP(A:A,[1]TDSheet!$A:$AF,32,0)</f>
        <v>26.005599999999998</v>
      </c>
      <c r="AG30" s="13">
        <f>VLOOKUP(A:A,[1]TDSheet!$A:$AG,33,0)</f>
        <v>29.714999999999996</v>
      </c>
      <c r="AH30" s="13">
        <f>VLOOKUP(A:A,[3]TDSheet!$A:$D,4,0)</f>
        <v>52.4</v>
      </c>
      <c r="AI30" s="13">
        <f>VLOOKUP(A:A,[1]TDSheet!$A:$AI,35,0)</f>
        <v>0</v>
      </c>
      <c r="AJ30" s="13">
        <f t="shared" si="14"/>
        <v>50</v>
      </c>
      <c r="AK30" s="13"/>
      <c r="AL30" s="13"/>
      <c r="AM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72.956000000000003</v>
      </c>
      <c r="D31" s="8">
        <v>307.96199999999999</v>
      </c>
      <c r="E31" s="8">
        <v>272.995</v>
      </c>
      <c r="F31" s="8">
        <v>96.046000000000006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281.88799999999998</v>
      </c>
      <c r="K31" s="13">
        <f t="shared" si="11"/>
        <v>-8.8929999999999723</v>
      </c>
      <c r="L31" s="13">
        <f>VLOOKUP(A:A,[1]TDSheet!$A:$L,12,0)</f>
        <v>30</v>
      </c>
      <c r="M31" s="13">
        <f>VLOOKUP(A:A,[1]TDSheet!$A:$V,22,0)</f>
        <v>70</v>
      </c>
      <c r="N31" s="13">
        <f>VLOOKUP(A:A,[1]TDSheet!$A:$X,24,0)</f>
        <v>80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54.599000000000004</v>
      </c>
      <c r="X31" s="14">
        <v>60</v>
      </c>
      <c r="Y31" s="16">
        <f t="shared" si="13"/>
        <v>6.1548013699884612</v>
      </c>
      <c r="Z31" s="13">
        <f>VLOOKUP(A:A,[1]TDSheet!$A:$Z,26,0)</f>
        <v>3.0603394142693356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43.661000000000001</v>
      </c>
      <c r="AF31" s="13">
        <f>VLOOKUP(A:A,[1]TDSheet!$A:$AF,32,0)</f>
        <v>37.297800000000002</v>
      </c>
      <c r="AG31" s="13">
        <f>VLOOKUP(A:A,[1]TDSheet!$A:$AG,33,0)</f>
        <v>41.651400000000002</v>
      </c>
      <c r="AH31" s="13">
        <f>VLOOKUP(A:A,[3]TDSheet!$A:$D,4,0)</f>
        <v>60.363</v>
      </c>
      <c r="AI31" s="13">
        <f>VLOOKUP(A:A,[1]TDSheet!$A:$AI,35,0)</f>
        <v>0</v>
      </c>
      <c r="AJ31" s="13">
        <f t="shared" si="14"/>
        <v>60</v>
      </c>
      <c r="AK31" s="13"/>
      <c r="AL31" s="13"/>
      <c r="AM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802.01499999999999</v>
      </c>
      <c r="D32" s="8">
        <v>1324.008</v>
      </c>
      <c r="E32" s="8">
        <v>1394.2650000000001</v>
      </c>
      <c r="F32" s="8">
        <v>659.43700000000001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1468.173</v>
      </c>
      <c r="K32" s="13">
        <f t="shared" si="11"/>
        <v>-73.907999999999902</v>
      </c>
      <c r="L32" s="13">
        <f>VLOOKUP(A:A,[1]TDSheet!$A:$L,12,0)</f>
        <v>320</v>
      </c>
      <c r="M32" s="13">
        <f>VLOOKUP(A:A,[1]TDSheet!$A:$V,22,0)</f>
        <v>270</v>
      </c>
      <c r="N32" s="13">
        <f>VLOOKUP(A:A,[1]TDSheet!$A:$X,24,0)</f>
        <v>350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278.85300000000001</v>
      </c>
      <c r="X32" s="14">
        <v>150</v>
      </c>
      <c r="Y32" s="16">
        <f t="shared" si="13"/>
        <v>6.2736890046009899</v>
      </c>
      <c r="Z32" s="13">
        <f>VLOOKUP(A:A,[1]TDSheet!$A:$Z,26,0)</f>
        <v>3.2788538859811234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297.96780000000001</v>
      </c>
      <c r="AF32" s="13">
        <f>VLOOKUP(A:A,[1]TDSheet!$A:$AF,32,0)</f>
        <v>276.0924</v>
      </c>
      <c r="AG32" s="13">
        <f>VLOOKUP(A:A,[1]TDSheet!$A:$AG,33,0)</f>
        <v>262.64760000000001</v>
      </c>
      <c r="AH32" s="13">
        <f>VLOOKUP(A:A,[3]TDSheet!$A:$D,4,0)</f>
        <v>238.447</v>
      </c>
      <c r="AI32" s="13" t="str">
        <f>VLOOKUP(A:A,[1]TDSheet!$A:$AI,35,0)</f>
        <v>оконч</v>
      </c>
      <c r="AJ32" s="13">
        <f t="shared" si="14"/>
        <v>150</v>
      </c>
      <c r="AK32" s="13"/>
      <c r="AL32" s="13"/>
      <c r="AM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236.172</v>
      </c>
      <c r="D33" s="8">
        <v>4.0890000000000004</v>
      </c>
      <c r="E33" s="8">
        <v>128.93799999999999</v>
      </c>
      <c r="F33" s="8">
        <v>108.617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136.02699999999999</v>
      </c>
      <c r="K33" s="13">
        <f t="shared" si="11"/>
        <v>-7.0889999999999986</v>
      </c>
      <c r="L33" s="13">
        <f>VLOOKUP(A:A,[1]TDSheet!$A:$L,12,0)</f>
        <v>0</v>
      </c>
      <c r="M33" s="13">
        <f>VLOOKUP(A:A,[1]TDSheet!$A:$V,22,0)</f>
        <v>0</v>
      </c>
      <c r="N33" s="13">
        <f>VLOOKUP(A:A,[1]TDSheet!$A:$X,24,0)</f>
        <v>40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25.787599999999998</v>
      </c>
      <c r="X33" s="14">
        <v>10</v>
      </c>
      <c r="Y33" s="16">
        <f t="shared" si="13"/>
        <v>6.1509019838992396</v>
      </c>
      <c r="Z33" s="13">
        <f>VLOOKUP(A:A,[1]TDSheet!$A:$Z,26,0)</f>
        <v>5.5896249958406816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33.951000000000001</v>
      </c>
      <c r="AF33" s="13">
        <f>VLOOKUP(A:A,[1]TDSheet!$A:$AF,32,0)</f>
        <v>17.9556</v>
      </c>
      <c r="AG33" s="13">
        <f>VLOOKUP(A:A,[1]TDSheet!$A:$AG,33,0)</f>
        <v>21.633199999999999</v>
      </c>
      <c r="AH33" s="13">
        <f>VLOOKUP(A:A,[3]TDSheet!$A:$D,4,0)</f>
        <v>25.771000000000001</v>
      </c>
      <c r="AI33" s="13" t="str">
        <f>VLOOKUP(A:A,[1]TDSheet!$A:$AI,35,0)</f>
        <v>увел</v>
      </c>
      <c r="AJ33" s="13">
        <f t="shared" si="14"/>
        <v>10</v>
      </c>
      <c r="AK33" s="13"/>
      <c r="AL33" s="13"/>
      <c r="AM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4.4980000000000002</v>
      </c>
      <c r="D34" s="8">
        <v>443.12900000000002</v>
      </c>
      <c r="E34" s="8">
        <v>124.251</v>
      </c>
      <c r="F34" s="8">
        <v>320.71100000000001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147.28100000000001</v>
      </c>
      <c r="K34" s="13">
        <f t="shared" si="11"/>
        <v>-23.03</v>
      </c>
      <c r="L34" s="13">
        <f>VLOOKUP(A:A,[1]TDSheet!$A:$L,12,0)</f>
        <v>0</v>
      </c>
      <c r="M34" s="13">
        <f>VLOOKUP(A:A,[1]TDSheet!$A:$V,22,0)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24.850200000000001</v>
      </c>
      <c r="X34" s="14"/>
      <c r="Y34" s="16">
        <f t="shared" si="13"/>
        <v>12.905771382121673</v>
      </c>
      <c r="Z34" s="13">
        <f>VLOOKUP(A:A,[1]TDSheet!$A:$Z,26,0)</f>
        <v>15.431726639814345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32.584800000000001</v>
      </c>
      <c r="AF34" s="13">
        <f>VLOOKUP(A:A,[1]TDSheet!$A:$AF,32,0)</f>
        <v>37.146000000000001</v>
      </c>
      <c r="AG34" s="13">
        <f>VLOOKUP(A:A,[1]TDSheet!$A:$AG,33,0)</f>
        <v>42.003</v>
      </c>
      <c r="AH34" s="13">
        <f>VLOOKUP(A:A,[3]TDSheet!$A:$D,4,0)</f>
        <v>26.401</v>
      </c>
      <c r="AI34" s="13" t="str">
        <f>VLOOKUP(A:A,[1]TDSheet!$A:$AI,35,0)</f>
        <v>увел</v>
      </c>
      <c r="AJ34" s="13">
        <f t="shared" si="14"/>
        <v>0</v>
      </c>
      <c r="AK34" s="13"/>
      <c r="AL34" s="13"/>
      <c r="AM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77.944999999999993</v>
      </c>
      <c r="D35" s="8">
        <v>87.474999999999994</v>
      </c>
      <c r="E35" s="8">
        <v>119.36499999999999</v>
      </c>
      <c r="F35" s="8">
        <v>43.470999999999997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169.05500000000001</v>
      </c>
      <c r="K35" s="13">
        <f t="shared" si="11"/>
        <v>-49.690000000000012</v>
      </c>
      <c r="L35" s="13">
        <f>VLOOKUP(A:A,[1]TDSheet!$A:$L,12,0)</f>
        <v>90</v>
      </c>
      <c r="M35" s="13">
        <f>VLOOKUP(A:A,[1]TDSheet!$A:$V,22,0)</f>
        <v>0</v>
      </c>
      <c r="N35" s="13">
        <f>VLOOKUP(A:A,[1]TDSheet!$A:$X,24,0)</f>
        <v>20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23.872999999999998</v>
      </c>
      <c r="X35" s="14"/>
      <c r="Y35" s="16">
        <f t="shared" si="13"/>
        <v>6.4286432371298128</v>
      </c>
      <c r="Z35" s="13">
        <f>VLOOKUP(A:A,[1]TDSheet!$A:$Z,26,0)</f>
        <v>2.467258452278879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22.054200000000002</v>
      </c>
      <c r="AF35" s="13">
        <f>VLOOKUP(A:A,[1]TDSheet!$A:$AF,32,0)</f>
        <v>18.023</v>
      </c>
      <c r="AG35" s="13">
        <f>VLOOKUP(A:A,[1]TDSheet!$A:$AG,33,0)</f>
        <v>24.436799999999998</v>
      </c>
      <c r="AH35" s="13">
        <f>VLOOKUP(A:A,[3]TDSheet!$A:$D,4,0)</f>
        <v>15.231</v>
      </c>
      <c r="AI35" s="13">
        <f>VLOOKUP(A:A,[1]TDSheet!$A:$AI,35,0)</f>
        <v>0</v>
      </c>
      <c r="AJ35" s="13">
        <f t="shared" si="14"/>
        <v>0</v>
      </c>
      <c r="AK35" s="13"/>
      <c r="AL35" s="13"/>
      <c r="AM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69.442999999999998</v>
      </c>
      <c r="D36" s="8">
        <v>29.927</v>
      </c>
      <c r="E36" s="8">
        <v>64.986999999999995</v>
      </c>
      <c r="F36" s="8">
        <v>27.309000000000001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129.63200000000001</v>
      </c>
      <c r="K36" s="13">
        <f t="shared" si="11"/>
        <v>-64.64500000000001</v>
      </c>
      <c r="L36" s="13">
        <f>VLOOKUP(A:A,[1]TDSheet!$A:$L,12,0)</f>
        <v>50</v>
      </c>
      <c r="M36" s="13">
        <f>VLOOKUP(A:A,[1]TDSheet!$A:$V,22,0)</f>
        <v>10</v>
      </c>
      <c r="N36" s="13">
        <f>VLOOKUP(A:A,[1]TDSheet!$A:$X,24,0)</f>
        <v>30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12.997399999999999</v>
      </c>
      <c r="X36" s="14"/>
      <c r="Y36" s="16">
        <f t="shared" si="13"/>
        <v>9.0255743456383595</v>
      </c>
      <c r="Z36" s="13">
        <f>VLOOKUP(A:A,[1]TDSheet!$A:$Z,26,0)</f>
        <v>1.6464267624996987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23.466999999999999</v>
      </c>
      <c r="AF36" s="13">
        <f>VLOOKUP(A:A,[1]TDSheet!$A:$AF,32,0)</f>
        <v>17.878399999999999</v>
      </c>
      <c r="AG36" s="13">
        <f>VLOOKUP(A:A,[1]TDSheet!$A:$AG,33,0)</f>
        <v>20.773199999999999</v>
      </c>
      <c r="AH36" s="13">
        <f>VLOOKUP(A:A,[3]TDSheet!$A:$D,4,0)</f>
        <v>0.71099999999999997</v>
      </c>
      <c r="AI36" s="13">
        <f>VLOOKUP(A:A,[1]TDSheet!$A:$AI,35,0)</f>
        <v>0</v>
      </c>
      <c r="AJ36" s="13">
        <f t="shared" si="14"/>
        <v>0</v>
      </c>
      <c r="AK36" s="13"/>
      <c r="AL36" s="13"/>
      <c r="AM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68.983999999999995</v>
      </c>
      <c r="D37" s="8">
        <v>109.169</v>
      </c>
      <c r="E37" s="8">
        <v>94.87</v>
      </c>
      <c r="F37" s="8">
        <v>80.331999999999994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171.75899999999999</v>
      </c>
      <c r="K37" s="13">
        <f t="shared" si="11"/>
        <v>-76.888999999999982</v>
      </c>
      <c r="L37" s="13">
        <f>VLOOKUP(A:A,[1]TDSheet!$A:$L,12,0)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18.974</v>
      </c>
      <c r="X37" s="14">
        <v>30</v>
      </c>
      <c r="Y37" s="16">
        <f t="shared" si="13"/>
        <v>5.8149046063033625</v>
      </c>
      <c r="Z37" s="13">
        <f>VLOOKUP(A:A,[1]TDSheet!$A:$Z,26,0)</f>
        <v>9.55442611705279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20.964599999999997</v>
      </c>
      <c r="AF37" s="13">
        <f>VLOOKUP(A:A,[1]TDSheet!$A:$AF,32,0)</f>
        <v>15.223599999999999</v>
      </c>
      <c r="AG37" s="13">
        <f>VLOOKUP(A:A,[1]TDSheet!$A:$AG,33,0)</f>
        <v>14.7918</v>
      </c>
      <c r="AH37" s="13">
        <f>VLOOKUP(A:A,[3]TDSheet!$A:$D,4,0)</f>
        <v>42.235999999999997</v>
      </c>
      <c r="AI37" s="13">
        <f>VLOOKUP(A:A,[1]TDSheet!$A:$AI,35,0)</f>
        <v>0</v>
      </c>
      <c r="AJ37" s="13">
        <f t="shared" si="14"/>
        <v>30</v>
      </c>
      <c r="AK37" s="13"/>
      <c r="AL37" s="13"/>
      <c r="AM37" s="13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62.77</v>
      </c>
      <c r="D38" s="8">
        <v>92.454999999999998</v>
      </c>
      <c r="E38" s="8">
        <v>90.771000000000001</v>
      </c>
      <c r="F38" s="8">
        <v>62.287999999999997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121.193</v>
      </c>
      <c r="K38" s="13">
        <f t="shared" si="11"/>
        <v>-30.421999999999997</v>
      </c>
      <c r="L38" s="13">
        <f>VLOOKUP(A:A,[1]TDSheet!$A:$L,12,0)</f>
        <v>20</v>
      </c>
      <c r="M38" s="13">
        <f>VLOOKUP(A:A,[1]TDSheet!$A:$V,22,0)</f>
        <v>0</v>
      </c>
      <c r="N38" s="13">
        <f>VLOOKUP(A:A,[1]TDSheet!$A:$X,24,0)</f>
        <v>30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18.154199999999999</v>
      </c>
      <c r="X38" s="14"/>
      <c r="Y38" s="16">
        <f t="shared" si="13"/>
        <v>6.1852353725308742</v>
      </c>
      <c r="Z38" s="13">
        <f>VLOOKUP(A:A,[1]TDSheet!$A:$Z,26,0)</f>
        <v>4.2966328582378885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21.427199999999999</v>
      </c>
      <c r="AF38" s="13">
        <f>VLOOKUP(A:A,[1]TDSheet!$A:$AF,32,0)</f>
        <v>17.95</v>
      </c>
      <c r="AG38" s="13">
        <f>VLOOKUP(A:A,[1]TDSheet!$A:$AG,33,0)</f>
        <v>16.311399999999999</v>
      </c>
      <c r="AH38" s="13">
        <f>VLOOKUP(A:A,[3]TDSheet!$A:$D,4,0)</f>
        <v>15.066000000000001</v>
      </c>
      <c r="AI38" s="13">
        <f>VLOOKUP(A:A,[1]TDSheet!$A:$AI,35,0)</f>
        <v>0</v>
      </c>
      <c r="AJ38" s="13">
        <f t="shared" si="14"/>
        <v>0</v>
      </c>
      <c r="AK38" s="13"/>
      <c r="AL38" s="13"/>
      <c r="AM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2223</v>
      </c>
      <c r="D39" s="8">
        <v>2249</v>
      </c>
      <c r="E39" s="17">
        <v>1890</v>
      </c>
      <c r="F39" s="17">
        <v>1010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1568</v>
      </c>
      <c r="K39" s="13">
        <f t="shared" si="11"/>
        <v>322</v>
      </c>
      <c r="L39" s="13">
        <f>VLOOKUP(A:A,[1]TDSheet!$A:$L,12,0)</f>
        <v>300</v>
      </c>
      <c r="M39" s="13">
        <f>VLOOKUP(A:A,[1]TDSheet!$A:$V,22,0)</f>
        <v>460</v>
      </c>
      <c r="N39" s="13">
        <f>VLOOKUP(A:A,[1]TDSheet!$A:$X,24,0)</f>
        <v>550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378</v>
      </c>
      <c r="X39" s="14">
        <v>100</v>
      </c>
      <c r="Y39" s="16">
        <f t="shared" si="13"/>
        <v>6.4021164021164019</v>
      </c>
      <c r="Z39" s="13">
        <f>VLOOKUP(A:A,[1]TDSheet!$A:$Z,26,0)</f>
        <v>3.3505154639175254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426</v>
      </c>
      <c r="AF39" s="13">
        <f>VLOOKUP(A:A,[1]TDSheet!$A:$AF,32,0)</f>
        <v>398.4</v>
      </c>
      <c r="AG39" s="13">
        <f>VLOOKUP(A:A,[1]TDSheet!$A:$AG,33,0)</f>
        <v>335.4</v>
      </c>
      <c r="AH39" s="13">
        <f>VLOOKUP(A:A,[3]TDSheet!$A:$D,4,0)</f>
        <v>128</v>
      </c>
      <c r="AI39" s="13">
        <f>VLOOKUP(A:A,[1]TDSheet!$A:$AI,35,0)</f>
        <v>0</v>
      </c>
      <c r="AJ39" s="13">
        <f t="shared" si="14"/>
        <v>35</v>
      </c>
      <c r="AK39" s="13"/>
      <c r="AL39" s="13"/>
      <c r="AM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3700</v>
      </c>
      <c r="D40" s="8">
        <v>6221</v>
      </c>
      <c r="E40" s="17">
        <v>3667</v>
      </c>
      <c r="F40" s="17">
        <v>2109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3434</v>
      </c>
      <c r="K40" s="13">
        <f t="shared" si="11"/>
        <v>233</v>
      </c>
      <c r="L40" s="13">
        <f>VLOOKUP(A:A,[1]TDSheet!$A:$L,12,0)</f>
        <v>0</v>
      </c>
      <c r="M40" s="13">
        <f>VLOOKUP(A:A,[1]TDSheet!$A:$V,22,0)</f>
        <v>600</v>
      </c>
      <c r="N40" s="13">
        <f>VLOOKUP(A:A,[1]TDSheet!$A:$X,24,0)</f>
        <v>900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621.79999999999995</v>
      </c>
      <c r="X40" s="14">
        <v>300</v>
      </c>
      <c r="Y40" s="16">
        <f t="shared" si="13"/>
        <v>6.2865873271148285</v>
      </c>
      <c r="Z40" s="13">
        <f>VLOOKUP(A:A,[1]TDSheet!$A:$Z,26,0)</f>
        <v>4.5752155860747363</v>
      </c>
      <c r="AA40" s="13"/>
      <c r="AB40" s="13"/>
      <c r="AC40" s="13"/>
      <c r="AD40" s="13">
        <f>VLOOKUP(A:A,[1]TDSheet!$A:$AD,30,0)</f>
        <v>558</v>
      </c>
      <c r="AE40" s="13">
        <f>VLOOKUP(A:A,[1]TDSheet!$A:$AE,31,0)</f>
        <v>687.8</v>
      </c>
      <c r="AF40" s="13">
        <f>VLOOKUP(A:A,[1]TDSheet!$A:$AF,32,0)</f>
        <v>658</v>
      </c>
      <c r="AG40" s="13">
        <f>VLOOKUP(A:A,[1]TDSheet!$A:$AG,33,0)</f>
        <v>479.2</v>
      </c>
      <c r="AH40" s="13">
        <f>VLOOKUP(A:A,[3]TDSheet!$A:$D,4,0)</f>
        <v>745</v>
      </c>
      <c r="AI40" s="13">
        <f>VLOOKUP(A:A,[1]TDSheet!$A:$AI,35,0)</f>
        <v>0</v>
      </c>
      <c r="AJ40" s="13">
        <f t="shared" si="14"/>
        <v>120</v>
      </c>
      <c r="AK40" s="13"/>
      <c r="AL40" s="13"/>
      <c r="AM40" s="13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3522</v>
      </c>
      <c r="D41" s="8">
        <v>4908</v>
      </c>
      <c r="E41" s="8">
        <v>6226</v>
      </c>
      <c r="F41" s="8">
        <v>2127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6291</v>
      </c>
      <c r="K41" s="13">
        <f t="shared" si="11"/>
        <v>-65</v>
      </c>
      <c r="L41" s="13">
        <f>VLOOKUP(A:A,[1]TDSheet!$A:$L,12,0)</f>
        <v>1100</v>
      </c>
      <c r="M41" s="13">
        <f>VLOOKUP(A:A,[1]TDSheet!$A:$V,22,0)</f>
        <v>1400</v>
      </c>
      <c r="N41" s="13">
        <f>VLOOKUP(A:A,[1]TDSheet!$A:$X,24,0)</f>
        <v>1800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1045.2</v>
      </c>
      <c r="X41" s="14">
        <v>200</v>
      </c>
      <c r="Y41" s="16">
        <f t="shared" si="13"/>
        <v>6.3404133180252584</v>
      </c>
      <c r="Z41" s="13">
        <f>VLOOKUP(A:A,[1]TDSheet!$A:$Z,26,0)</f>
        <v>2.6712602356700619</v>
      </c>
      <c r="AA41" s="13"/>
      <c r="AB41" s="13"/>
      <c r="AC41" s="13"/>
      <c r="AD41" s="13">
        <f>VLOOKUP(A:A,[1]TDSheet!$A:$AD,30,0)</f>
        <v>1000</v>
      </c>
      <c r="AE41" s="13">
        <f>VLOOKUP(A:A,[1]TDSheet!$A:$AE,31,0)</f>
        <v>835.2</v>
      </c>
      <c r="AF41" s="13">
        <f>VLOOKUP(A:A,[1]TDSheet!$A:$AF,32,0)</f>
        <v>861.4</v>
      </c>
      <c r="AG41" s="13">
        <f>VLOOKUP(A:A,[1]TDSheet!$A:$AG,33,0)</f>
        <v>848.2</v>
      </c>
      <c r="AH41" s="13">
        <f>VLOOKUP(A:A,[3]TDSheet!$A:$D,4,0)</f>
        <v>572</v>
      </c>
      <c r="AI41" s="13" t="str">
        <f>VLOOKUP(A:A,[1]TDSheet!$A:$AI,35,0)</f>
        <v>продноя</v>
      </c>
      <c r="AJ41" s="13">
        <f t="shared" si="14"/>
        <v>90</v>
      </c>
      <c r="AK41" s="13"/>
      <c r="AL41" s="13"/>
      <c r="AM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510.64100000000002</v>
      </c>
      <c r="D42" s="8">
        <v>577.69399999999996</v>
      </c>
      <c r="E42" s="8">
        <v>843.024</v>
      </c>
      <c r="F42" s="8">
        <v>216.637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824.5</v>
      </c>
      <c r="K42" s="13">
        <f t="shared" si="11"/>
        <v>18.524000000000001</v>
      </c>
      <c r="L42" s="13">
        <f>VLOOKUP(A:A,[1]TDSheet!$A:$L,12,0)</f>
        <v>150</v>
      </c>
      <c r="M42" s="13">
        <f>VLOOKUP(A:A,[1]TDSheet!$A:$V,22,0)</f>
        <v>300</v>
      </c>
      <c r="N42" s="13">
        <f>VLOOKUP(A:A,[1]TDSheet!$A:$X,24,0)</f>
        <v>300</v>
      </c>
      <c r="O42" s="13"/>
      <c r="P42" s="13"/>
      <c r="Q42" s="13"/>
      <c r="R42" s="13"/>
      <c r="S42" s="13"/>
      <c r="T42" s="13"/>
      <c r="U42" s="13"/>
      <c r="V42" s="13"/>
      <c r="W42" s="13">
        <f t="shared" si="12"/>
        <v>168.60480000000001</v>
      </c>
      <c r="X42" s="14">
        <v>100</v>
      </c>
      <c r="Y42" s="16">
        <f t="shared" si="13"/>
        <v>6.3262552430298538</v>
      </c>
      <c r="Z42" s="13">
        <f>VLOOKUP(A:A,[1]TDSheet!$A:$Z,26,0)</f>
        <v>2.116988283728968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124.8472</v>
      </c>
      <c r="AF42" s="13">
        <f>VLOOKUP(A:A,[1]TDSheet!$A:$AF,32,0)</f>
        <v>121.65820000000001</v>
      </c>
      <c r="AG42" s="13">
        <f>VLOOKUP(A:A,[1]TDSheet!$A:$AG,33,0)</f>
        <v>121.53800000000001</v>
      </c>
      <c r="AH42" s="13">
        <f>VLOOKUP(A:A,[3]TDSheet!$A:$D,4,0)</f>
        <v>130.226</v>
      </c>
      <c r="AI42" s="13">
        <f>VLOOKUP(A:A,[1]TDSheet!$A:$AI,35,0)</f>
        <v>0</v>
      </c>
      <c r="AJ42" s="13">
        <f t="shared" si="14"/>
        <v>100</v>
      </c>
      <c r="AK42" s="13"/>
      <c r="AL42" s="13"/>
      <c r="AM42" s="13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1907</v>
      </c>
      <c r="D43" s="8">
        <v>31</v>
      </c>
      <c r="E43" s="8">
        <v>775</v>
      </c>
      <c r="F43" s="8">
        <v>1137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807</v>
      </c>
      <c r="K43" s="13">
        <f t="shared" si="11"/>
        <v>-32</v>
      </c>
      <c r="L43" s="13">
        <f>VLOOKUP(A:A,[1]TDSheet!$A:$L,12,0)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2"/>
        <v>155</v>
      </c>
      <c r="X43" s="14"/>
      <c r="Y43" s="16">
        <f t="shared" si="13"/>
        <v>7.3354838709677423</v>
      </c>
      <c r="Z43" s="13">
        <f>VLOOKUP(A:A,[1]TDSheet!$A:$Z,26,0)</f>
        <v>8.8092105263157894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93.2</v>
      </c>
      <c r="AF43" s="13">
        <f>VLOOKUP(A:A,[1]TDSheet!$A:$AF,32,0)</f>
        <v>123</v>
      </c>
      <c r="AG43" s="13">
        <f>VLOOKUP(A:A,[1]TDSheet!$A:$AG,33,0)</f>
        <v>121.6</v>
      </c>
      <c r="AH43" s="13">
        <f>VLOOKUP(A:A,[3]TDSheet!$A:$D,4,0)</f>
        <v>207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757</v>
      </c>
      <c r="D44" s="8">
        <v>868</v>
      </c>
      <c r="E44" s="8">
        <v>1208</v>
      </c>
      <c r="F44" s="8">
        <v>373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1632</v>
      </c>
      <c r="K44" s="13">
        <f t="shared" si="11"/>
        <v>-424</v>
      </c>
      <c r="L44" s="13">
        <f>VLOOKUP(A:A,[1]TDSheet!$A:$L,12,0)</f>
        <v>350</v>
      </c>
      <c r="M44" s="13">
        <f>VLOOKUP(A:A,[1]TDSheet!$A:$V,22,0)</f>
        <v>500</v>
      </c>
      <c r="N44" s="13">
        <f>VLOOKUP(A:A,[1]TDSheet!$A:$X,24,0)</f>
        <v>600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241.6</v>
      </c>
      <c r="X44" s="14"/>
      <c r="Y44" s="16">
        <f t="shared" si="13"/>
        <v>7.5455298013245038</v>
      </c>
      <c r="Z44" s="13">
        <f>VLOOKUP(A:A,[1]TDSheet!$A:$Z,26,0)</f>
        <v>1.650735294117647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232.4</v>
      </c>
      <c r="AF44" s="13">
        <f>VLOOKUP(A:A,[1]TDSheet!$A:$AF,32,0)</f>
        <v>218</v>
      </c>
      <c r="AG44" s="13">
        <f>VLOOKUP(A:A,[1]TDSheet!$A:$AG,33,0)</f>
        <v>196.6</v>
      </c>
      <c r="AH44" s="13">
        <f>VLOOKUP(A:A,[3]TDSheet!$A:$D,4,0)</f>
        <v>92</v>
      </c>
      <c r="AI44" s="13">
        <f>VLOOKUP(A:A,[1]TDSheet!$A:$AI,35,0)</f>
        <v>0</v>
      </c>
      <c r="AJ44" s="13">
        <f t="shared" si="14"/>
        <v>0</v>
      </c>
      <c r="AK44" s="13"/>
      <c r="AL44" s="13"/>
      <c r="AM44" s="13"/>
      <c r="AN44" s="18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189.429</v>
      </c>
      <c r="D45" s="8">
        <v>138.37200000000001</v>
      </c>
      <c r="E45" s="8">
        <v>262.27600000000001</v>
      </c>
      <c r="F45" s="8">
        <v>61.19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279.67599999999999</v>
      </c>
      <c r="K45" s="13">
        <f t="shared" si="11"/>
        <v>-17.399999999999977</v>
      </c>
      <c r="L45" s="13">
        <f>VLOOKUP(A:A,[1]TDSheet!$A:$L,12,0)</f>
        <v>100</v>
      </c>
      <c r="M45" s="13">
        <f>VLOOKUP(A:A,[1]TDSheet!$A:$V,22,0)</f>
        <v>70</v>
      </c>
      <c r="N45" s="13">
        <f>VLOOKUP(A:A,[1]TDSheet!$A:$X,24,0)</f>
        <v>80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52.455200000000005</v>
      </c>
      <c r="X45" s="14">
        <v>20</v>
      </c>
      <c r="Y45" s="16">
        <f t="shared" si="13"/>
        <v>6.3137687016730464</v>
      </c>
      <c r="Z45" s="13">
        <f>VLOOKUP(A:A,[1]TDSheet!$A:$Z,26,0)</f>
        <v>2.0148475963071562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42.389400000000002</v>
      </c>
      <c r="AF45" s="13">
        <f>VLOOKUP(A:A,[1]TDSheet!$A:$AF,32,0)</f>
        <v>41.464999999999996</v>
      </c>
      <c r="AG45" s="13">
        <f>VLOOKUP(A:A,[1]TDSheet!$A:$AG,33,0)</f>
        <v>42.573</v>
      </c>
      <c r="AH45" s="13">
        <f>VLOOKUP(A:A,[3]TDSheet!$A:$D,4,0)</f>
        <v>43.874000000000002</v>
      </c>
      <c r="AI45" s="13">
        <f>VLOOKUP(A:A,[1]TDSheet!$A:$AI,35,0)</f>
        <v>0</v>
      </c>
      <c r="AJ45" s="13">
        <f t="shared" si="14"/>
        <v>20</v>
      </c>
      <c r="AK45" s="13"/>
      <c r="AL45" s="13"/>
      <c r="AM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1237</v>
      </c>
      <c r="D46" s="8">
        <v>1156</v>
      </c>
      <c r="E46" s="8">
        <v>1773</v>
      </c>
      <c r="F46" s="8">
        <v>491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1909</v>
      </c>
      <c r="K46" s="13">
        <f t="shared" si="11"/>
        <v>-136</v>
      </c>
      <c r="L46" s="13">
        <f>VLOOKUP(A:A,[1]TDSheet!$A:$L,12,0)</f>
        <v>750</v>
      </c>
      <c r="M46" s="13">
        <f>VLOOKUP(A:A,[1]TDSheet!$A:$V,22,0)</f>
        <v>400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354.6</v>
      </c>
      <c r="X46" s="14">
        <v>100</v>
      </c>
      <c r="Y46" s="16">
        <f t="shared" si="13"/>
        <v>6.3197969543147208</v>
      </c>
      <c r="Z46" s="13">
        <f>VLOOKUP(A:A,[1]TDSheet!$A:$Z,26,0)</f>
        <v>2.3690078037904123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340.4</v>
      </c>
      <c r="AF46" s="13">
        <f>VLOOKUP(A:A,[1]TDSheet!$A:$AF,32,0)</f>
        <v>332.6</v>
      </c>
      <c r="AG46" s="13">
        <f>VLOOKUP(A:A,[1]TDSheet!$A:$AG,33,0)</f>
        <v>315.8</v>
      </c>
      <c r="AH46" s="13">
        <f>VLOOKUP(A:A,[3]TDSheet!$A:$D,4,0)</f>
        <v>404</v>
      </c>
      <c r="AI46" s="13" t="e">
        <f>VLOOKUP(A:A,[1]TDSheet!$A:$AI,35,0)</f>
        <v>#N/A</v>
      </c>
      <c r="AJ46" s="13">
        <f t="shared" si="14"/>
        <v>40</v>
      </c>
      <c r="AK46" s="13"/>
      <c r="AL46" s="13"/>
      <c r="AM46" s="13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2337</v>
      </c>
      <c r="D47" s="8">
        <v>1544</v>
      </c>
      <c r="E47" s="8">
        <v>2943</v>
      </c>
      <c r="F47" s="8">
        <v>848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3025</v>
      </c>
      <c r="K47" s="13">
        <f t="shared" si="11"/>
        <v>-82</v>
      </c>
      <c r="L47" s="13">
        <f>VLOOKUP(A:A,[1]TDSheet!$A:$L,12,0)</f>
        <v>1000</v>
      </c>
      <c r="M47" s="13">
        <f>VLOOKUP(A:A,[1]TDSheet!$A:$V,22,0)</f>
        <v>700</v>
      </c>
      <c r="N47" s="13">
        <f>VLOOKUP(A:A,[1]TDSheet!$A:$X,24,0)</f>
        <v>900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588.6</v>
      </c>
      <c r="X47" s="14">
        <v>200</v>
      </c>
      <c r="Y47" s="16">
        <f t="shared" si="13"/>
        <v>6.1977573904179408</v>
      </c>
      <c r="Z47" s="13">
        <f>VLOOKUP(A:A,[1]TDSheet!$A:$Z,26,0)</f>
        <v>2.3855755894590849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548.79999999999995</v>
      </c>
      <c r="AF47" s="13">
        <f>VLOOKUP(A:A,[1]TDSheet!$A:$AF,32,0)</f>
        <v>548</v>
      </c>
      <c r="AG47" s="13">
        <f>VLOOKUP(A:A,[1]TDSheet!$A:$AG,33,0)</f>
        <v>493</v>
      </c>
      <c r="AH47" s="13">
        <f>VLOOKUP(A:A,[3]TDSheet!$A:$D,4,0)</f>
        <v>548</v>
      </c>
      <c r="AI47" s="13" t="e">
        <f>VLOOKUP(A:A,[1]TDSheet!$A:$AI,35,0)</f>
        <v>#N/A</v>
      </c>
      <c r="AJ47" s="13">
        <f t="shared" si="14"/>
        <v>80</v>
      </c>
      <c r="AK47" s="13"/>
      <c r="AL47" s="13"/>
      <c r="AM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15.712</v>
      </c>
      <c r="D48" s="8">
        <v>106.34699999999999</v>
      </c>
      <c r="E48" s="8">
        <v>93.24</v>
      </c>
      <c r="F48" s="8">
        <v>25.940999999999999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107.61799999999999</v>
      </c>
      <c r="K48" s="13">
        <f t="shared" si="11"/>
        <v>-14.378</v>
      </c>
      <c r="L48" s="13">
        <f>VLOOKUP(A:A,[1]TDSheet!$A:$L,12,0)</f>
        <v>20</v>
      </c>
      <c r="M48" s="13">
        <f>VLOOKUP(A:A,[1]TDSheet!$A:$V,22,0)</f>
        <v>30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18.648</v>
      </c>
      <c r="X48" s="14">
        <v>20</v>
      </c>
      <c r="Y48" s="16">
        <f t="shared" si="13"/>
        <v>6.2173423423423424</v>
      </c>
      <c r="Z48" s="13">
        <f>VLOOKUP(A:A,[1]TDSheet!$A:$Z,26,0)</f>
        <v>2.577853859863052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21.2654</v>
      </c>
      <c r="AF48" s="13">
        <f>VLOOKUP(A:A,[1]TDSheet!$A:$AF,32,0)</f>
        <v>16.356200000000001</v>
      </c>
      <c r="AG48" s="13">
        <f>VLOOKUP(A:A,[1]TDSheet!$A:$AG,33,0)</f>
        <v>12.4292</v>
      </c>
      <c r="AH48" s="13">
        <f>VLOOKUP(A:A,[3]TDSheet!$A:$D,4,0)</f>
        <v>19.47</v>
      </c>
      <c r="AI48" s="13">
        <f>VLOOKUP(A:A,[1]TDSheet!$A:$AI,35,0)</f>
        <v>0</v>
      </c>
      <c r="AJ48" s="13">
        <f t="shared" si="14"/>
        <v>20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172.11500000000001</v>
      </c>
      <c r="D49" s="8">
        <v>127.15600000000001</v>
      </c>
      <c r="E49" s="8">
        <v>215.88499999999999</v>
      </c>
      <c r="F49" s="8">
        <v>13.888999999999999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268.06799999999998</v>
      </c>
      <c r="K49" s="13">
        <f t="shared" si="11"/>
        <v>-52.182999999999993</v>
      </c>
      <c r="L49" s="13">
        <f>VLOOKUP(A:A,[1]TDSheet!$A:$L,12,0)</f>
        <v>150</v>
      </c>
      <c r="M49" s="13">
        <f>VLOOKUP(A:A,[1]TDSheet!$A:$V,22,0)</f>
        <v>40</v>
      </c>
      <c r="N49" s="13">
        <f>VLOOKUP(A:A,[1]TDSheet!$A:$X,24,0)</f>
        <v>80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43.177</v>
      </c>
      <c r="X49" s="14"/>
      <c r="Y49" s="16">
        <f t="shared" si="13"/>
        <v>6.5750052111077659</v>
      </c>
      <c r="Z49" s="13">
        <f>VLOOKUP(A:A,[1]TDSheet!$A:$Z,26,0)</f>
        <v>0.98862680691990323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43.992599999999996</v>
      </c>
      <c r="AF49" s="13">
        <f>VLOOKUP(A:A,[1]TDSheet!$A:$AF,32,0)</f>
        <v>30.5562</v>
      </c>
      <c r="AG49" s="13">
        <f>VLOOKUP(A:A,[1]TDSheet!$A:$AG,33,0)</f>
        <v>35.712599999999995</v>
      </c>
      <c r="AH49" s="13">
        <f>VLOOKUP(A:A,[3]TDSheet!$A:$D,4,0)</f>
        <v>32.457000000000001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814</v>
      </c>
      <c r="D50" s="8">
        <v>914</v>
      </c>
      <c r="E50" s="8">
        <v>1422</v>
      </c>
      <c r="F50" s="8">
        <v>266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1486</v>
      </c>
      <c r="K50" s="13">
        <f t="shared" si="11"/>
        <v>-64</v>
      </c>
      <c r="L50" s="13">
        <f>VLOOKUP(A:A,[1]TDSheet!$A:$L,12,0)</f>
        <v>450</v>
      </c>
      <c r="M50" s="13">
        <f>VLOOKUP(A:A,[1]TDSheet!$A:$V,22,0)</f>
        <v>350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284.39999999999998</v>
      </c>
      <c r="X50" s="14">
        <v>200</v>
      </c>
      <c r="Y50" s="16">
        <f t="shared" si="13"/>
        <v>6.2095639943741219</v>
      </c>
      <c r="Z50" s="13">
        <f>VLOOKUP(A:A,[1]TDSheet!$A:$Z,26,0)</f>
        <v>2.1524163568773234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261.2</v>
      </c>
      <c r="AF50" s="13">
        <f>VLOOKUP(A:A,[1]TDSheet!$A:$AF,32,0)</f>
        <v>226.6</v>
      </c>
      <c r="AG50" s="13">
        <f>VLOOKUP(A:A,[1]TDSheet!$A:$AG,33,0)</f>
        <v>217.6</v>
      </c>
      <c r="AH50" s="13">
        <f>VLOOKUP(A:A,[3]TDSheet!$A:$D,4,0)</f>
        <v>323</v>
      </c>
      <c r="AI50" s="13">
        <f>VLOOKUP(A:A,[1]TDSheet!$A:$AI,35,0)</f>
        <v>0</v>
      </c>
      <c r="AJ50" s="13">
        <f t="shared" si="14"/>
        <v>70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1253</v>
      </c>
      <c r="D51" s="8">
        <v>1424</v>
      </c>
      <c r="E51" s="8">
        <v>2267</v>
      </c>
      <c r="F51" s="8">
        <v>356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2339</v>
      </c>
      <c r="K51" s="13">
        <f t="shared" si="11"/>
        <v>-72</v>
      </c>
      <c r="L51" s="13">
        <f>VLOOKUP(A:A,[1]TDSheet!$A:$L,12,0)</f>
        <v>500</v>
      </c>
      <c r="M51" s="13">
        <f>VLOOKUP(A:A,[1]TDSheet!$A:$V,22,0)</f>
        <v>550</v>
      </c>
      <c r="N51" s="13">
        <f>VLOOKUP(A:A,[1]TDSheet!$A:$X,24,0)</f>
        <v>900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453.4</v>
      </c>
      <c r="X51" s="14">
        <v>500</v>
      </c>
      <c r="Y51" s="16">
        <f t="shared" si="13"/>
        <v>6.1887957653286287</v>
      </c>
      <c r="Z51" s="13">
        <f>VLOOKUP(A:A,[1]TDSheet!$A:$Z,26,0)</f>
        <v>2.1314258001939868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367.2</v>
      </c>
      <c r="AF51" s="13">
        <f>VLOOKUP(A:A,[1]TDSheet!$A:$AF,32,0)</f>
        <v>368.4</v>
      </c>
      <c r="AG51" s="13">
        <f>VLOOKUP(A:A,[1]TDSheet!$A:$AG,33,0)</f>
        <v>320.60000000000002</v>
      </c>
      <c r="AH51" s="13">
        <f>VLOOKUP(A:A,[3]TDSheet!$A:$D,4,0)</f>
        <v>537</v>
      </c>
      <c r="AI51" s="13">
        <f>VLOOKUP(A:A,[1]TDSheet!$A:$AI,35,0)</f>
        <v>0</v>
      </c>
      <c r="AJ51" s="13">
        <f t="shared" si="14"/>
        <v>175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795</v>
      </c>
      <c r="D52" s="8">
        <v>883</v>
      </c>
      <c r="E52" s="8">
        <v>1298</v>
      </c>
      <c r="F52" s="8">
        <v>342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1431</v>
      </c>
      <c r="K52" s="13">
        <f t="shared" si="11"/>
        <v>-133</v>
      </c>
      <c r="L52" s="13">
        <f>VLOOKUP(A:A,[1]TDSheet!$A:$L,12,0)</f>
        <v>350</v>
      </c>
      <c r="M52" s="13">
        <f>VLOOKUP(A:A,[1]TDSheet!$A:$V,22,0)</f>
        <v>350</v>
      </c>
      <c r="N52" s="13">
        <f>VLOOKUP(A:A,[1]TDSheet!$A:$X,24,0)</f>
        <v>400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259.60000000000002</v>
      </c>
      <c r="X52" s="14">
        <v>200</v>
      </c>
      <c r="Y52" s="16">
        <f t="shared" si="13"/>
        <v>6.3251155624036972</v>
      </c>
      <c r="Z52" s="13">
        <f>VLOOKUP(A:A,[1]TDSheet!$A:$Z,26,0)</f>
        <v>2.4941084053417124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249</v>
      </c>
      <c r="AF52" s="13">
        <f>VLOOKUP(A:A,[1]TDSheet!$A:$AF,32,0)</f>
        <v>215.8</v>
      </c>
      <c r="AG52" s="13">
        <f>VLOOKUP(A:A,[1]TDSheet!$A:$AG,33,0)</f>
        <v>206.8</v>
      </c>
      <c r="AH52" s="13">
        <f>VLOOKUP(A:A,[3]TDSheet!$A:$D,4,0)</f>
        <v>304</v>
      </c>
      <c r="AI52" s="13">
        <f>VLOOKUP(A:A,[1]TDSheet!$A:$AI,35,0)</f>
        <v>0</v>
      </c>
      <c r="AJ52" s="13">
        <f t="shared" si="14"/>
        <v>80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247.34299999999999</v>
      </c>
      <c r="D53" s="8">
        <v>2114.0149999999999</v>
      </c>
      <c r="E53" s="8">
        <v>379.279</v>
      </c>
      <c r="F53" s="8">
        <v>158.715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406.12400000000002</v>
      </c>
      <c r="K53" s="13">
        <f t="shared" si="11"/>
        <v>-26.845000000000027</v>
      </c>
      <c r="L53" s="13">
        <f>VLOOKUP(A:A,[1]TDSheet!$A:$L,12,0)</f>
        <v>0</v>
      </c>
      <c r="M53" s="13">
        <f>VLOOKUP(A:A,[1]TDSheet!$A:$V,22,0)</f>
        <v>110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75.855800000000002</v>
      </c>
      <c r="X53" s="14">
        <v>100</v>
      </c>
      <c r="Y53" s="16">
        <f t="shared" si="13"/>
        <v>6.1790265213734479</v>
      </c>
      <c r="Z53" s="13">
        <f>VLOOKUP(A:A,[1]TDSheet!$A:$Z,26,0)</f>
        <v>3.6632684229467642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51.664000000000001</v>
      </c>
      <c r="AF53" s="13">
        <f>VLOOKUP(A:A,[1]TDSheet!$A:$AF,32,0)</f>
        <v>67.874200000000002</v>
      </c>
      <c r="AG53" s="13">
        <f>VLOOKUP(A:A,[1]TDSheet!$A:$AG,33,0)</f>
        <v>57.603599999999993</v>
      </c>
      <c r="AH53" s="13">
        <f>VLOOKUP(A:A,[3]TDSheet!$A:$D,4,0)</f>
        <v>88.91</v>
      </c>
      <c r="AI53" s="13">
        <f>VLOOKUP(A:A,[1]TDSheet!$A:$AI,35,0)</f>
        <v>0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740.38599999999997</v>
      </c>
      <c r="D54" s="8">
        <v>588.35900000000004</v>
      </c>
      <c r="E54" s="8">
        <v>841.57399999999996</v>
      </c>
      <c r="F54" s="8">
        <v>473.577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842.58</v>
      </c>
      <c r="K54" s="13">
        <f t="shared" si="11"/>
        <v>-1.0060000000000855</v>
      </c>
      <c r="L54" s="13">
        <f>VLOOKUP(A:A,[1]TDSheet!$A:$L,12,0)</f>
        <v>220</v>
      </c>
      <c r="M54" s="13">
        <f>VLOOKUP(A:A,[1]TDSheet!$A:$V,22,0)</f>
        <v>200</v>
      </c>
      <c r="N54" s="13">
        <f>VLOOKUP(A:A,[1]TDSheet!$A:$X,24,0)</f>
        <v>200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168.31479999999999</v>
      </c>
      <c r="X54" s="14"/>
      <c r="Y54" s="16">
        <f t="shared" si="13"/>
        <v>6.4972123663516221</v>
      </c>
      <c r="Z54" s="13">
        <f>VLOOKUP(A:A,[1]TDSheet!$A:$Z,26,0)</f>
        <v>3.6092579022236451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191.2362</v>
      </c>
      <c r="AF54" s="13">
        <f>VLOOKUP(A:A,[1]TDSheet!$A:$AF,32,0)</f>
        <v>162.31059999999999</v>
      </c>
      <c r="AG54" s="13">
        <f>VLOOKUP(A:A,[1]TDSheet!$A:$AG,33,0)</f>
        <v>150.2226</v>
      </c>
      <c r="AH54" s="13">
        <f>VLOOKUP(A:A,[3]TDSheet!$A:$D,4,0)</f>
        <v>109.91</v>
      </c>
      <c r="AI54" s="13" t="str">
        <f>VLOOKUP(A:A,[1]TDSheet!$A:$AI,35,0)</f>
        <v>продноя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-10.063000000000001</v>
      </c>
      <c r="D55" s="8">
        <v>207.548</v>
      </c>
      <c r="E55" s="8">
        <v>84.682000000000002</v>
      </c>
      <c r="F55" s="8">
        <v>110.208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82.4</v>
      </c>
      <c r="K55" s="13">
        <f t="shared" si="11"/>
        <v>2.2819999999999965</v>
      </c>
      <c r="L55" s="13">
        <f>VLOOKUP(A:A,[1]TDSheet!$A:$L,12,0)</f>
        <v>0</v>
      </c>
      <c r="M55" s="13">
        <f>VLOOKUP(A:A,[1]TDSheet!$A:$V,22,0)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16.936399999999999</v>
      </c>
      <c r="X55" s="14"/>
      <c r="Y55" s="16">
        <f t="shared" si="13"/>
        <v>6.5071679931980828</v>
      </c>
      <c r="Z55" s="13">
        <f>VLOOKUP(A:A,[1]TDSheet!$A:$Z,26,0)</f>
        <v>9.2384242125174776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11.4152</v>
      </c>
      <c r="AF55" s="13">
        <f>VLOOKUP(A:A,[1]TDSheet!$A:$AF,32,0)</f>
        <v>12.948400000000001</v>
      </c>
      <c r="AG55" s="13">
        <f>VLOOKUP(A:A,[1]TDSheet!$A:$AG,33,0)</f>
        <v>15.123799999999999</v>
      </c>
      <c r="AH55" s="13">
        <f>VLOOKUP(A:A,[3]TDSheet!$A:$D,4,0)</f>
        <v>26.879000000000001</v>
      </c>
      <c r="AI55" s="13" t="str">
        <f>VLOOKUP(A:A,[1]TDSheet!$A:$AI,35,0)</f>
        <v>увел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50.006</v>
      </c>
      <c r="D56" s="8"/>
      <c r="E56" s="8">
        <v>10.295</v>
      </c>
      <c r="F56" s="8">
        <v>39.710999999999999</v>
      </c>
      <c r="G56" s="1" t="str">
        <f>VLOOKUP(A:A,[1]TDSheet!$A:$G,7,0)</f>
        <v>нов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11.061999999999999</v>
      </c>
      <c r="K56" s="13">
        <f t="shared" si="11"/>
        <v>-0.76699999999999946</v>
      </c>
      <c r="L56" s="13">
        <f>VLOOKUP(A:A,[1]TDSheet!$A:$L,12,0)</f>
        <v>0</v>
      </c>
      <c r="M56" s="13">
        <f>VLOOKUP(A:A,[1]TDSheet!$A:$V,22,0)</f>
        <v>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2.0590000000000002</v>
      </c>
      <c r="X56" s="14"/>
      <c r="Y56" s="16">
        <f t="shared" si="13"/>
        <v>19.286546867411364</v>
      </c>
      <c r="Z56" s="13">
        <f>VLOOKUP(A:A,[1]TDSheet!$A:$Z,26,0)</f>
        <v>14.194666857306261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5.1951999999999998</v>
      </c>
      <c r="AF56" s="13">
        <f>VLOOKUP(A:A,[1]TDSheet!$A:$AF,32,0)</f>
        <v>4.1104000000000003</v>
      </c>
      <c r="AG56" s="13">
        <f>VLOOKUP(A:A,[1]TDSheet!$A:$AG,33,0)</f>
        <v>4.2783999999999995</v>
      </c>
      <c r="AH56" s="13">
        <v>0</v>
      </c>
      <c r="AI56" s="20" t="str">
        <f>VLOOKUP(A:A,[1]TDSheet!$A:$AI,35,0)</f>
        <v>увел</v>
      </c>
      <c r="AJ56" s="13">
        <f t="shared" si="14"/>
        <v>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1770.7070000000001</v>
      </c>
      <c r="D57" s="8">
        <v>3097.1019999999999</v>
      </c>
      <c r="E57" s="8">
        <v>3600.123</v>
      </c>
      <c r="F57" s="8">
        <v>1115.711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3648.9720000000002</v>
      </c>
      <c r="K57" s="13">
        <f t="shared" si="11"/>
        <v>-48.84900000000016</v>
      </c>
      <c r="L57" s="13">
        <f>VLOOKUP(A:A,[1]TDSheet!$A:$L,12,0)</f>
        <v>1100</v>
      </c>
      <c r="M57" s="13">
        <f>VLOOKUP(A:A,[1]TDSheet!$A:$V,22,0)</f>
        <v>1000</v>
      </c>
      <c r="N57" s="13">
        <f>VLOOKUP(A:A,[1]TDSheet!$A:$X,24,0)</f>
        <v>1200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720.02459999999996</v>
      </c>
      <c r="X57" s="14">
        <v>150</v>
      </c>
      <c r="Y57" s="16">
        <f t="shared" si="13"/>
        <v>6.3410486252830811</v>
      </c>
      <c r="Z57" s="13">
        <f>VLOOKUP(A:A,[1]TDSheet!$A:$Z,26,0)</f>
        <v>2.085889051753298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562.00879999999995</v>
      </c>
      <c r="AF57" s="13">
        <f>VLOOKUP(A:A,[1]TDSheet!$A:$AF,32,0)</f>
        <v>594.20039999999995</v>
      </c>
      <c r="AG57" s="13">
        <f>VLOOKUP(A:A,[1]TDSheet!$A:$AG,33,0)</f>
        <v>684.30719999999997</v>
      </c>
      <c r="AH57" s="13">
        <f>VLOOKUP(A:A,[3]TDSheet!$A:$D,4,0)</f>
        <v>371.28199999999998</v>
      </c>
      <c r="AI57" s="13" t="str">
        <f>VLOOKUP(A:A,[1]TDSheet!$A:$AI,35,0)</f>
        <v>нояаб</v>
      </c>
      <c r="AJ57" s="13">
        <f t="shared" si="14"/>
        <v>150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2349</v>
      </c>
      <c r="D58" s="8">
        <v>4510</v>
      </c>
      <c r="E58" s="8">
        <v>4973</v>
      </c>
      <c r="F58" s="8">
        <v>1807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5083</v>
      </c>
      <c r="K58" s="13">
        <f t="shared" si="11"/>
        <v>-110</v>
      </c>
      <c r="L58" s="13">
        <f>VLOOKUP(A:A,[1]TDSheet!$A:$L,12,0)</f>
        <v>1000</v>
      </c>
      <c r="M58" s="13">
        <f>VLOOKUP(A:A,[1]TDSheet!$A:$V,22,0)</f>
        <v>300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594.6</v>
      </c>
      <c r="X58" s="14">
        <v>200</v>
      </c>
      <c r="Y58" s="16">
        <f t="shared" si="13"/>
        <v>6.4026236125126132</v>
      </c>
      <c r="Z58" s="13">
        <f>VLOOKUP(A:A,[1]TDSheet!$A:$Z,26,0)</f>
        <v>3.9404197698036563</v>
      </c>
      <c r="AA58" s="13"/>
      <c r="AB58" s="13"/>
      <c r="AC58" s="13"/>
      <c r="AD58" s="13">
        <f>VLOOKUP(A:A,[1]TDSheet!$A:$AD,30,0)</f>
        <v>2000</v>
      </c>
      <c r="AE58" s="13">
        <f>VLOOKUP(A:A,[1]TDSheet!$A:$AE,31,0)</f>
        <v>638.20000000000005</v>
      </c>
      <c r="AF58" s="13">
        <f>VLOOKUP(A:A,[1]TDSheet!$A:$AF,32,0)</f>
        <v>571.6</v>
      </c>
      <c r="AG58" s="13">
        <f>VLOOKUP(A:A,[1]TDSheet!$A:$AG,33,0)</f>
        <v>596.6</v>
      </c>
      <c r="AH58" s="13">
        <f>VLOOKUP(A:A,[3]TDSheet!$A:$D,4,0)</f>
        <v>511</v>
      </c>
      <c r="AI58" s="13">
        <f>VLOOKUP(A:A,[1]TDSheet!$A:$AI,35,0)</f>
        <v>0</v>
      </c>
      <c r="AJ58" s="13">
        <f t="shared" si="14"/>
        <v>90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1399</v>
      </c>
      <c r="D59" s="8">
        <v>3913</v>
      </c>
      <c r="E59" s="8">
        <v>3849</v>
      </c>
      <c r="F59" s="8">
        <v>1385</v>
      </c>
      <c r="G59" s="1" t="str">
        <f>VLOOKUP(A:A,[1]TDSheet!$A:$G,7,0)</f>
        <v>акяб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3933</v>
      </c>
      <c r="K59" s="13">
        <f t="shared" si="11"/>
        <v>-84</v>
      </c>
      <c r="L59" s="13">
        <f>VLOOKUP(A:A,[1]TDSheet!$A:$L,12,0)</f>
        <v>600</v>
      </c>
      <c r="M59" s="13">
        <f>VLOOKUP(A:A,[1]TDSheet!$A:$V,22,0)</f>
        <v>600</v>
      </c>
      <c r="N59" s="13">
        <f>VLOOKUP(A:A,[1]TDSheet!$A:$X,24,0)</f>
        <v>800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629.79999999999995</v>
      </c>
      <c r="X59" s="14">
        <v>600</v>
      </c>
      <c r="Y59" s="16">
        <f t="shared" si="13"/>
        <v>6.3274055255636714</v>
      </c>
      <c r="Z59" s="13">
        <f>VLOOKUP(A:A,[1]TDSheet!$A:$Z,26,0)</f>
        <v>3.9096025325360535</v>
      </c>
      <c r="AA59" s="13"/>
      <c r="AB59" s="13"/>
      <c r="AC59" s="13"/>
      <c r="AD59" s="13">
        <f>VLOOKUP(A:A,[1]TDSheet!$A:$AD,30,0)</f>
        <v>700</v>
      </c>
      <c r="AE59" s="13">
        <f>VLOOKUP(A:A,[1]TDSheet!$A:$AE,31,0)</f>
        <v>426.8</v>
      </c>
      <c r="AF59" s="13">
        <f>VLOOKUP(A:A,[1]TDSheet!$A:$AF,32,0)</f>
        <v>446.8</v>
      </c>
      <c r="AG59" s="13">
        <f>VLOOKUP(A:A,[1]TDSheet!$A:$AG,33,0)</f>
        <v>453.6</v>
      </c>
      <c r="AH59" s="13">
        <f>VLOOKUP(A:A,[3]TDSheet!$A:$D,4,0)</f>
        <v>868</v>
      </c>
      <c r="AI59" s="13" t="str">
        <f>VLOOKUP(A:A,[1]TDSheet!$A:$AI,35,0)</f>
        <v>нояаб</v>
      </c>
      <c r="AJ59" s="13">
        <f t="shared" si="14"/>
        <v>270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689</v>
      </c>
      <c r="D60" s="8">
        <v>1364</v>
      </c>
      <c r="E60" s="8">
        <v>1687</v>
      </c>
      <c r="F60" s="8">
        <v>280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1849</v>
      </c>
      <c r="K60" s="13">
        <f t="shared" si="11"/>
        <v>-162</v>
      </c>
      <c r="L60" s="13">
        <f>VLOOKUP(A:A,[1]TDSheet!$A:$L,12,0)</f>
        <v>600</v>
      </c>
      <c r="M60" s="13">
        <f>VLOOKUP(A:A,[1]TDSheet!$A:$V,22,0)</f>
        <v>400</v>
      </c>
      <c r="N60" s="13">
        <f>VLOOKUP(A:A,[1]TDSheet!$A:$X,24,0)</f>
        <v>700</v>
      </c>
      <c r="O60" s="13"/>
      <c r="P60" s="13"/>
      <c r="Q60" s="13"/>
      <c r="R60" s="13"/>
      <c r="S60" s="13"/>
      <c r="T60" s="13"/>
      <c r="U60" s="13"/>
      <c r="V60" s="13"/>
      <c r="W60" s="13">
        <f t="shared" si="12"/>
        <v>337.4</v>
      </c>
      <c r="X60" s="14">
        <v>150</v>
      </c>
      <c r="Y60" s="16">
        <f t="shared" si="13"/>
        <v>6.3129816241849444</v>
      </c>
      <c r="Z60" s="13">
        <f>VLOOKUP(A:A,[1]TDSheet!$A:$Z,26,0)</f>
        <v>1.6033108522378909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235.6</v>
      </c>
      <c r="AF60" s="13">
        <f>VLOOKUP(A:A,[1]TDSheet!$A:$AF,32,0)</f>
        <v>255.8</v>
      </c>
      <c r="AG60" s="13">
        <f>VLOOKUP(A:A,[1]TDSheet!$A:$AG,33,0)</f>
        <v>283.60000000000002</v>
      </c>
      <c r="AH60" s="13">
        <f>VLOOKUP(A:A,[3]TDSheet!$A:$D,4,0)</f>
        <v>257</v>
      </c>
      <c r="AI60" s="13" t="str">
        <f>VLOOKUP(A:A,[1]TDSheet!$A:$AI,35,0)</f>
        <v>оконч</v>
      </c>
      <c r="AJ60" s="13">
        <f t="shared" si="14"/>
        <v>67.5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482</v>
      </c>
      <c r="D61" s="8">
        <v>251</v>
      </c>
      <c r="E61" s="8">
        <v>549</v>
      </c>
      <c r="F61" s="8">
        <v>151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712</v>
      </c>
      <c r="K61" s="13">
        <f t="shared" si="11"/>
        <v>-163</v>
      </c>
      <c r="L61" s="13">
        <f>VLOOKUP(A:A,[1]TDSheet!$A:$L,12,0)</f>
        <v>270</v>
      </c>
      <c r="M61" s="13">
        <f>VLOOKUP(A:A,[1]TDSheet!$A:$V,22,0)</f>
        <v>150</v>
      </c>
      <c r="N61" s="13">
        <f>VLOOKUP(A:A,[1]TDSheet!$A:$X,24,0)</f>
        <v>170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109.8</v>
      </c>
      <c r="X61" s="14"/>
      <c r="Y61" s="16">
        <f t="shared" si="13"/>
        <v>6.7486338797814209</v>
      </c>
      <c r="Z61" s="13">
        <f>VLOOKUP(A:A,[1]TDSheet!$A:$Z,26,0)</f>
        <v>1.9158075601374569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112.8</v>
      </c>
      <c r="AF61" s="13">
        <f>VLOOKUP(A:A,[1]TDSheet!$A:$AF,32,0)</f>
        <v>102.6</v>
      </c>
      <c r="AG61" s="13">
        <f>VLOOKUP(A:A,[1]TDSheet!$A:$AG,33,0)</f>
        <v>98.2</v>
      </c>
      <c r="AH61" s="13">
        <f>VLOOKUP(A:A,[3]TDSheet!$A:$D,4,0)</f>
        <v>87</v>
      </c>
      <c r="AI61" s="13" t="e">
        <f>VLOOKUP(A:A,[1]TDSheet!$A:$AI,35,0)</f>
        <v>#N/A</v>
      </c>
      <c r="AJ61" s="13">
        <f t="shared" si="14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318</v>
      </c>
      <c r="D62" s="8">
        <v>318</v>
      </c>
      <c r="E62" s="8">
        <v>541</v>
      </c>
      <c r="F62" s="8">
        <v>62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573</v>
      </c>
      <c r="K62" s="13">
        <f t="shared" si="11"/>
        <v>-32</v>
      </c>
      <c r="L62" s="13">
        <f>VLOOKUP(A:A,[1]TDSheet!$A:$L,12,0)</f>
        <v>300</v>
      </c>
      <c r="M62" s="13">
        <f>VLOOKUP(A:A,[1]TDSheet!$A:$V,22,0)</f>
        <v>90</v>
      </c>
      <c r="N62" s="13">
        <f>VLOOKUP(A:A,[1]TDSheet!$A:$X,24,0)</f>
        <v>140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108.2</v>
      </c>
      <c r="X62" s="14">
        <v>80</v>
      </c>
      <c r="Y62" s="16">
        <f t="shared" si="13"/>
        <v>6.2107208872458406</v>
      </c>
      <c r="Z62" s="13">
        <f>VLOOKUP(A:A,[1]TDSheet!$A:$Z,26,0)</f>
        <v>1.8725868725868726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98</v>
      </c>
      <c r="AF62" s="13">
        <f>VLOOKUP(A:A,[1]TDSheet!$A:$AF,32,0)</f>
        <v>88.4</v>
      </c>
      <c r="AG62" s="13">
        <f>VLOOKUP(A:A,[1]TDSheet!$A:$AG,33,0)</f>
        <v>96.4</v>
      </c>
      <c r="AH62" s="13">
        <f>VLOOKUP(A:A,[3]TDSheet!$A:$D,4,0)</f>
        <v>145</v>
      </c>
      <c r="AI62" s="13" t="e">
        <f>VLOOKUP(A:A,[1]TDSheet!$A:$AI,35,0)</f>
        <v>#N/A</v>
      </c>
      <c r="AJ62" s="13">
        <f t="shared" si="14"/>
        <v>32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907.88199999999995</v>
      </c>
      <c r="D63" s="8">
        <v>1552.146</v>
      </c>
      <c r="E63" s="17">
        <v>1142</v>
      </c>
      <c r="F63" s="17">
        <v>1057</v>
      </c>
      <c r="G63" s="1" t="str">
        <f>VLOOKUP(A:A,[1]TDSheet!$A:$G,7,0)</f>
        <v>ак апр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821.81700000000001</v>
      </c>
      <c r="K63" s="13">
        <f t="shared" si="11"/>
        <v>320.18299999999999</v>
      </c>
      <c r="L63" s="13">
        <f>VLOOKUP(A:A,[1]TDSheet!$A:$L,12,0)</f>
        <v>200</v>
      </c>
      <c r="M63" s="13">
        <f>VLOOKUP(A:A,[1]TDSheet!$A:$V,22,0)</f>
        <v>200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3"/>
      <c r="W63" s="13">
        <f t="shared" si="12"/>
        <v>228.4</v>
      </c>
      <c r="X63" s="14"/>
      <c r="Y63" s="16">
        <f t="shared" si="13"/>
        <v>7.2548161120840629</v>
      </c>
      <c r="Z63" s="13">
        <f>VLOOKUP(A:A,[1]TDSheet!$A:$Z,26,0)</f>
        <v>5.6038426349496797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187.6</v>
      </c>
      <c r="AF63" s="13">
        <f>VLOOKUP(A:A,[1]TDSheet!$A:$AF,32,0)</f>
        <v>203.6</v>
      </c>
      <c r="AG63" s="13">
        <f>VLOOKUP(A:A,[1]TDSheet!$A:$AG,33,0)</f>
        <v>204</v>
      </c>
      <c r="AH63" s="13">
        <f>VLOOKUP(A:A,[3]TDSheet!$A:$D,4,0)</f>
        <v>123.747</v>
      </c>
      <c r="AI63" s="13" t="str">
        <f>VLOOKUP(A:A,[1]TDSheet!$A:$AI,35,0)</f>
        <v>нояаб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861</v>
      </c>
      <c r="D64" s="8">
        <v>23</v>
      </c>
      <c r="E64" s="8">
        <v>419</v>
      </c>
      <c r="F64" s="8">
        <v>444</v>
      </c>
      <c r="G64" s="1">
        <f>VLOOKUP(A:A,[1]TDSheet!$A:$G,7,0)</f>
        <v>0</v>
      </c>
      <c r="H64" s="1">
        <f>VLOOKUP(A:A,[1]TDSheet!$A:$H,8,0)</f>
        <v>0.1</v>
      </c>
      <c r="I64" s="1">
        <f>VLOOKUP(A:A,[1]TDSheet!$A:$I,9,0)</f>
        <v>730</v>
      </c>
      <c r="J64" s="13">
        <f>VLOOKUP(A:A,[2]TDSheet!$A:$F,6,0)</f>
        <v>448</v>
      </c>
      <c r="K64" s="13">
        <f t="shared" si="11"/>
        <v>-29</v>
      </c>
      <c r="L64" s="13">
        <f>VLOOKUP(A:A,[1]TDSheet!$A:$L,12,0)</f>
        <v>0</v>
      </c>
      <c r="M64" s="13">
        <f>VLOOKUP(A:A,[1]TDSheet!$A:$V,22,0)</f>
        <v>0</v>
      </c>
      <c r="N64" s="13">
        <f>VLOOKUP(A:A,[1]TDSheet!$A:$X,24,0)</f>
        <v>500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83.8</v>
      </c>
      <c r="X64" s="14"/>
      <c r="Y64" s="16">
        <f t="shared" si="13"/>
        <v>11.264916467780431</v>
      </c>
      <c r="Z64" s="13">
        <f>VLOOKUP(A:A,[1]TDSheet!$A:$Z,26,0)</f>
        <v>6.6093366093366086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52.8</v>
      </c>
      <c r="AF64" s="13">
        <f>VLOOKUP(A:A,[1]TDSheet!$A:$AF,32,0)</f>
        <v>60.8</v>
      </c>
      <c r="AG64" s="13">
        <f>VLOOKUP(A:A,[1]TDSheet!$A:$AG,33,0)</f>
        <v>57.8</v>
      </c>
      <c r="AH64" s="13">
        <f>VLOOKUP(A:A,[3]TDSheet!$A:$D,4,0)</f>
        <v>103</v>
      </c>
      <c r="AI64" s="13" t="e">
        <f>VLOOKUP(A:A,[1]TDSheet!$A:$AI,35,0)</f>
        <v>#N/A</v>
      </c>
      <c r="AJ64" s="13">
        <f t="shared" si="14"/>
        <v>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221.04599999999999</v>
      </c>
      <c r="D65" s="8">
        <v>202.078</v>
      </c>
      <c r="E65" s="8">
        <v>221.27199999999999</v>
      </c>
      <c r="F65" s="8">
        <v>186.483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230.80699999999999</v>
      </c>
      <c r="K65" s="13">
        <f t="shared" si="11"/>
        <v>-9.5349999999999966</v>
      </c>
      <c r="L65" s="13">
        <f>VLOOKUP(A:A,[1]TDSheet!$A:$L,12,0)</f>
        <v>80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44.254399999999997</v>
      </c>
      <c r="X65" s="14">
        <v>20</v>
      </c>
      <c r="Y65" s="16">
        <f t="shared" si="13"/>
        <v>6.4735483929281612</v>
      </c>
      <c r="Z65" s="13">
        <f>VLOOKUP(A:A,[1]TDSheet!$A:$Z,26,0)</f>
        <v>5.3938579849426924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45.192599999999999</v>
      </c>
      <c r="AF65" s="13">
        <f>VLOOKUP(A:A,[1]TDSheet!$A:$AF,32,0)</f>
        <v>48.6158</v>
      </c>
      <c r="AG65" s="13">
        <f>VLOOKUP(A:A,[1]TDSheet!$A:$AG,33,0)</f>
        <v>47.524000000000001</v>
      </c>
      <c r="AH65" s="13">
        <f>VLOOKUP(A:A,[3]TDSheet!$A:$D,4,0)</f>
        <v>50.036000000000001</v>
      </c>
      <c r="AI65" s="13" t="e">
        <f>VLOOKUP(A:A,[1]TDSheet!$A:$AI,35,0)</f>
        <v>#N/A</v>
      </c>
      <c r="AJ65" s="13">
        <f t="shared" si="14"/>
        <v>20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2090</v>
      </c>
      <c r="D66" s="8">
        <v>2395</v>
      </c>
      <c r="E66" s="8">
        <v>3944</v>
      </c>
      <c r="F66" s="8">
        <v>471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3991</v>
      </c>
      <c r="K66" s="13">
        <f t="shared" si="11"/>
        <v>-47</v>
      </c>
      <c r="L66" s="13">
        <f>VLOOKUP(A:A,[1]TDSheet!$A:$L,12,0)</f>
        <v>1000</v>
      </c>
      <c r="M66" s="13">
        <f>VLOOKUP(A:A,[1]TDSheet!$A:$V,22,0)</f>
        <v>800</v>
      </c>
      <c r="N66" s="13">
        <f>VLOOKUP(A:A,[1]TDSheet!$A:$X,24,0)</f>
        <v>1100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610</v>
      </c>
      <c r="X66" s="14">
        <v>400</v>
      </c>
      <c r="Y66" s="16">
        <f t="shared" si="13"/>
        <v>6.1819672131147545</v>
      </c>
      <c r="Z66" s="13">
        <f>VLOOKUP(A:A,[1]TDSheet!$A:$Z,26,0)</f>
        <v>1.755608429639701</v>
      </c>
      <c r="AA66" s="13"/>
      <c r="AB66" s="13"/>
      <c r="AC66" s="13"/>
      <c r="AD66" s="13">
        <f>VLOOKUP(A:A,[1]TDSheet!$A:$AD,30,0)</f>
        <v>894</v>
      </c>
      <c r="AE66" s="13">
        <f>VLOOKUP(A:A,[1]TDSheet!$A:$AE,31,0)</f>
        <v>538.4</v>
      </c>
      <c r="AF66" s="13">
        <f>VLOOKUP(A:A,[1]TDSheet!$A:$AF,32,0)</f>
        <v>491.2</v>
      </c>
      <c r="AG66" s="13">
        <f>VLOOKUP(A:A,[1]TDSheet!$A:$AG,33,0)</f>
        <v>482.2</v>
      </c>
      <c r="AH66" s="13">
        <f>VLOOKUP(A:A,[3]TDSheet!$A:$D,4,0)</f>
        <v>593</v>
      </c>
      <c r="AI66" s="13">
        <f>VLOOKUP(A:A,[1]TDSheet!$A:$AI,35,0)</f>
        <v>0</v>
      </c>
      <c r="AJ66" s="13">
        <f t="shared" si="14"/>
        <v>160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1570</v>
      </c>
      <c r="D67" s="8">
        <v>1836</v>
      </c>
      <c r="E67" s="8">
        <v>2556</v>
      </c>
      <c r="F67" s="8">
        <v>802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2580</v>
      </c>
      <c r="K67" s="13">
        <f t="shared" si="11"/>
        <v>-24</v>
      </c>
      <c r="L67" s="13">
        <f>VLOOKUP(A:A,[1]TDSheet!$A:$L,12,0)</f>
        <v>700</v>
      </c>
      <c r="M67" s="13">
        <f>VLOOKUP(A:A,[1]TDSheet!$A:$V,22,0)</f>
        <v>600</v>
      </c>
      <c r="N67" s="13">
        <f>VLOOKUP(A:A,[1]TDSheet!$A:$X,24,0)</f>
        <v>1000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511.2</v>
      </c>
      <c r="X67" s="14">
        <v>100</v>
      </c>
      <c r="Y67" s="16">
        <f t="shared" si="13"/>
        <v>6.2636932707355246</v>
      </c>
      <c r="Z67" s="13">
        <f>VLOOKUP(A:A,[1]TDSheet!$A:$Z,26,0)</f>
        <v>2.424122979897517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476</v>
      </c>
      <c r="AF67" s="13">
        <f>VLOOKUP(A:A,[1]TDSheet!$A:$AF,32,0)</f>
        <v>451.4</v>
      </c>
      <c r="AG67" s="13">
        <f>VLOOKUP(A:A,[1]TDSheet!$A:$AG,33,0)</f>
        <v>422.2</v>
      </c>
      <c r="AH67" s="13">
        <f>VLOOKUP(A:A,[3]TDSheet!$A:$D,4,0)</f>
        <v>438</v>
      </c>
      <c r="AI67" s="13">
        <f>VLOOKUP(A:A,[1]TDSheet!$A:$AI,35,0)</f>
        <v>0</v>
      </c>
      <c r="AJ67" s="13">
        <f t="shared" si="14"/>
        <v>40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246.929</v>
      </c>
      <c r="D68" s="8">
        <v>432.78</v>
      </c>
      <c r="E68" s="8">
        <v>541.476</v>
      </c>
      <c r="F68" s="8">
        <v>122.04900000000001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552.92200000000003</v>
      </c>
      <c r="K68" s="13">
        <f t="shared" si="11"/>
        <v>-11.446000000000026</v>
      </c>
      <c r="L68" s="13">
        <f>VLOOKUP(A:A,[1]TDSheet!$A:$L,12,0)</f>
        <v>200</v>
      </c>
      <c r="M68" s="13">
        <f>VLOOKUP(A:A,[1]TDSheet!$A:$V,22,0)</f>
        <v>110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108.29519999999999</v>
      </c>
      <c r="X68" s="14">
        <v>100</v>
      </c>
      <c r="Y68" s="16">
        <f t="shared" si="13"/>
        <v>6.2980538380279087</v>
      </c>
      <c r="Z68" s="13">
        <f>VLOOKUP(A:A,[1]TDSheet!$A:$Z,26,0)</f>
        <v>2.4545355859945523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88.674800000000005</v>
      </c>
      <c r="AF68" s="13">
        <f>VLOOKUP(A:A,[1]TDSheet!$A:$AF,32,0)</f>
        <v>83.389800000000008</v>
      </c>
      <c r="AG68" s="13">
        <f>VLOOKUP(A:A,[1]TDSheet!$A:$AG,33,0)</f>
        <v>87.295199999999994</v>
      </c>
      <c r="AH68" s="13">
        <f>VLOOKUP(A:A,[3]TDSheet!$A:$D,4,0)</f>
        <v>130.72800000000001</v>
      </c>
      <c r="AI68" s="13" t="e">
        <f>VLOOKUP(A:A,[1]TDSheet!$A:$AI,35,0)</f>
        <v>#N/A</v>
      </c>
      <c r="AJ68" s="13">
        <f t="shared" si="14"/>
        <v>100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208.173</v>
      </c>
      <c r="D69" s="8">
        <v>270.13299999999998</v>
      </c>
      <c r="E69" s="8">
        <v>406.87599999999998</v>
      </c>
      <c r="F69" s="8">
        <v>61.790999999999997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417.16899999999998</v>
      </c>
      <c r="K69" s="13">
        <f t="shared" si="11"/>
        <v>-10.293000000000006</v>
      </c>
      <c r="L69" s="13">
        <f>VLOOKUP(A:A,[1]TDSheet!$A:$L,12,0)</f>
        <v>170</v>
      </c>
      <c r="M69" s="13">
        <f>VLOOKUP(A:A,[1]TDSheet!$A:$V,22,0)</f>
        <v>120</v>
      </c>
      <c r="N69" s="13">
        <f>VLOOKUP(A:A,[1]TDSheet!$A:$X,24,0)</f>
        <v>120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81.375199999999992</v>
      </c>
      <c r="X69" s="14">
        <v>40</v>
      </c>
      <c r="Y69" s="16">
        <f t="shared" si="13"/>
        <v>6.2892748650694568</v>
      </c>
      <c r="Z69" s="13">
        <f>VLOOKUP(A:A,[1]TDSheet!$A:$Z,26,0)</f>
        <v>1.7963795789156323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67.374800000000008</v>
      </c>
      <c r="AF69" s="13">
        <f>VLOOKUP(A:A,[1]TDSheet!$A:$AF,32,0)</f>
        <v>59.295399999999994</v>
      </c>
      <c r="AG69" s="13">
        <f>VLOOKUP(A:A,[1]TDSheet!$A:$AG,33,0)</f>
        <v>64.341999999999999</v>
      </c>
      <c r="AH69" s="13">
        <f>VLOOKUP(A:A,[3]TDSheet!$A:$D,4,0)</f>
        <v>84.427000000000007</v>
      </c>
      <c r="AI69" s="13" t="e">
        <f>VLOOKUP(A:A,[1]TDSheet!$A:$AI,35,0)</f>
        <v>#N/A</v>
      </c>
      <c r="AJ69" s="13">
        <f t="shared" si="14"/>
        <v>40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360.077</v>
      </c>
      <c r="D70" s="8">
        <v>477.84800000000001</v>
      </c>
      <c r="E70" s="8">
        <v>866.02200000000005</v>
      </c>
      <c r="F70" s="8">
        <v>-54.039000000000001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900.27200000000005</v>
      </c>
      <c r="K70" s="13">
        <f t="shared" si="11"/>
        <v>-34.25</v>
      </c>
      <c r="L70" s="13">
        <f>VLOOKUP(A:A,[1]TDSheet!$A:$L,12,0)</f>
        <v>550</v>
      </c>
      <c r="M70" s="13">
        <f>VLOOKUP(A:A,[1]TDSheet!$A:$V,22,0)</f>
        <v>170</v>
      </c>
      <c r="N70" s="13">
        <f>VLOOKUP(A:A,[1]TDSheet!$A:$X,24,0)</f>
        <v>360</v>
      </c>
      <c r="O70" s="13"/>
      <c r="P70" s="13"/>
      <c r="Q70" s="13"/>
      <c r="R70" s="13"/>
      <c r="S70" s="13"/>
      <c r="T70" s="13"/>
      <c r="U70" s="13"/>
      <c r="V70" s="13"/>
      <c r="W70" s="13">
        <f t="shared" si="12"/>
        <v>173.20440000000002</v>
      </c>
      <c r="X70" s="14">
        <v>70</v>
      </c>
      <c r="Y70" s="16">
        <f t="shared" si="13"/>
        <v>6.3275586532443739</v>
      </c>
      <c r="Z70" s="13">
        <f>VLOOKUP(A:A,[1]TDSheet!$A:$Z,26,0)</f>
        <v>0.5653038170056649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114.01679999999999</v>
      </c>
      <c r="AF70" s="13">
        <f>VLOOKUP(A:A,[1]TDSheet!$A:$AF,32,0)</f>
        <v>106.44539999999999</v>
      </c>
      <c r="AG70" s="13">
        <f>VLOOKUP(A:A,[1]TDSheet!$A:$AG,33,0)</f>
        <v>132.92699999999999</v>
      </c>
      <c r="AH70" s="13">
        <f>VLOOKUP(A:A,[3]TDSheet!$A:$D,4,0)</f>
        <v>160.803</v>
      </c>
      <c r="AI70" s="13" t="e">
        <f>VLOOKUP(A:A,[1]TDSheet!$A:$AI,35,0)</f>
        <v>#N/A</v>
      </c>
      <c r="AJ70" s="13">
        <f t="shared" si="14"/>
        <v>70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323.96899999999999</v>
      </c>
      <c r="D71" s="8">
        <v>298.89400000000001</v>
      </c>
      <c r="E71" s="8">
        <v>543.33000000000004</v>
      </c>
      <c r="F71" s="8">
        <v>63.372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567.39099999999996</v>
      </c>
      <c r="K71" s="13">
        <f t="shared" si="11"/>
        <v>-24.060999999999922</v>
      </c>
      <c r="L71" s="13">
        <f>VLOOKUP(A:A,[1]TDSheet!$A:$L,12,0)</f>
        <v>270</v>
      </c>
      <c r="M71" s="13">
        <f>VLOOKUP(A:A,[1]TDSheet!$A:$V,22,0)</f>
        <v>110</v>
      </c>
      <c r="N71" s="13">
        <f>VLOOKUP(A:A,[1]TDSheet!$A:$X,24,0)</f>
        <v>150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108.66600000000001</v>
      </c>
      <c r="X71" s="14">
        <v>80</v>
      </c>
      <c r="Y71" s="16">
        <f t="shared" si="13"/>
        <v>6.1967128632690995</v>
      </c>
      <c r="Z71" s="13">
        <f>VLOOKUP(A:A,[1]TDSheet!$A:$Z,26,0)</f>
        <v>1.8376796371449033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96.180800000000005</v>
      </c>
      <c r="AF71" s="13">
        <f>VLOOKUP(A:A,[1]TDSheet!$A:$AF,32,0)</f>
        <v>87.226799999999997</v>
      </c>
      <c r="AG71" s="13">
        <f>VLOOKUP(A:A,[1]TDSheet!$A:$AG,33,0)</f>
        <v>88.897000000000006</v>
      </c>
      <c r="AH71" s="13">
        <f>VLOOKUP(A:A,[3]TDSheet!$A:$D,4,0)</f>
        <v>132.32599999999999</v>
      </c>
      <c r="AI71" s="13" t="e">
        <f>VLOOKUP(A:A,[1]TDSheet!$A:$AI,35,0)</f>
        <v>#N/A</v>
      </c>
      <c r="AJ71" s="13">
        <f t="shared" si="14"/>
        <v>80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137</v>
      </c>
      <c r="D72" s="8">
        <v>6</v>
      </c>
      <c r="E72" s="8">
        <v>64</v>
      </c>
      <c r="F72" s="8">
        <v>75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132</v>
      </c>
      <c r="K72" s="13">
        <f t="shared" ref="K72:K125" si="15">E72-J72</f>
        <v>-68</v>
      </c>
      <c r="L72" s="13">
        <f>VLOOKUP(A:A,[1]TDSheet!$A:$L,12,0)</f>
        <v>60</v>
      </c>
      <c r="M72" s="13">
        <f>VLOOKUP(A:A,[1]TDSheet!$A:$V,22,0)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5" si="16">(E72-AD72)/5</f>
        <v>12.8</v>
      </c>
      <c r="X72" s="14"/>
      <c r="Y72" s="16">
        <f t="shared" ref="Y72:Y125" si="17">(F72+L72+M72+N72+X72)/W72</f>
        <v>10.546875</v>
      </c>
      <c r="Z72" s="13">
        <f>VLOOKUP(A:A,[1]TDSheet!$A:$Z,26,0)</f>
        <v>4.408602150537634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18.8</v>
      </c>
      <c r="AF72" s="13">
        <f>VLOOKUP(A:A,[1]TDSheet!$A:$AF,32,0)</f>
        <v>22.2</v>
      </c>
      <c r="AG72" s="13">
        <f>VLOOKUP(A:A,[1]TDSheet!$A:$AG,33,0)</f>
        <v>19.8</v>
      </c>
      <c r="AH72" s="13">
        <f>VLOOKUP(A:A,[3]TDSheet!$A:$D,4,0)</f>
        <v>7</v>
      </c>
      <c r="AI72" s="13" t="str">
        <f>VLOOKUP(A:A,[1]TDSheet!$A:$AI,35,0)</f>
        <v>склад</v>
      </c>
      <c r="AJ72" s="13">
        <f t="shared" ref="AJ72:AJ125" si="18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195</v>
      </c>
      <c r="D73" s="8">
        <v>188</v>
      </c>
      <c r="E73" s="8">
        <v>297</v>
      </c>
      <c r="F73" s="8">
        <v>80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314</v>
      </c>
      <c r="K73" s="13">
        <f t="shared" si="15"/>
        <v>-17</v>
      </c>
      <c r="L73" s="13">
        <f>VLOOKUP(A:A,[1]TDSheet!$A:$L,12,0)</f>
        <v>160</v>
      </c>
      <c r="M73" s="13">
        <f>VLOOKUP(A:A,[1]TDSheet!$A:$V,22,0)</f>
        <v>70</v>
      </c>
      <c r="N73" s="13">
        <f>VLOOKUP(A:A,[1]TDSheet!$A:$X,24,0)</f>
        <v>90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59.4</v>
      </c>
      <c r="X73" s="14"/>
      <c r="Y73" s="16">
        <f t="shared" si="17"/>
        <v>6.7340067340067344</v>
      </c>
      <c r="Z73" s="13">
        <f>VLOOKUP(A:A,[1]TDSheet!$A:$Z,26,0)</f>
        <v>1.7857142857142856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49.2</v>
      </c>
      <c r="AF73" s="13">
        <f>VLOOKUP(A:A,[1]TDSheet!$A:$AF,32,0)</f>
        <v>49.8</v>
      </c>
      <c r="AG73" s="13">
        <f>VLOOKUP(A:A,[1]TDSheet!$A:$AG,33,0)</f>
        <v>53.4</v>
      </c>
      <c r="AH73" s="13">
        <f>VLOOKUP(A:A,[3]TDSheet!$A:$D,4,0)</f>
        <v>33</v>
      </c>
      <c r="AI73" s="13" t="str">
        <f>VLOOKUP(A:A,[1]TDSheet!$A:$AI,35,0)</f>
        <v>нояаб</v>
      </c>
      <c r="AJ73" s="13">
        <f t="shared" si="18"/>
        <v>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265</v>
      </c>
      <c r="D74" s="8">
        <v>366</v>
      </c>
      <c r="E74" s="8">
        <v>569</v>
      </c>
      <c r="F74" s="8">
        <v>41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716</v>
      </c>
      <c r="K74" s="13">
        <f t="shared" si="15"/>
        <v>-147</v>
      </c>
      <c r="L74" s="13">
        <f>VLOOKUP(A:A,[1]TDSheet!$A:$L,12,0)</f>
        <v>180</v>
      </c>
      <c r="M74" s="13">
        <f>VLOOKUP(A:A,[1]TDSheet!$A:$V,22,0)</f>
        <v>150</v>
      </c>
      <c r="N74" s="13">
        <f>VLOOKUP(A:A,[1]TDSheet!$A:$X,24,0)</f>
        <v>220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113.8</v>
      </c>
      <c r="X74" s="14">
        <v>110</v>
      </c>
      <c r="Y74" s="16">
        <f t="shared" si="17"/>
        <v>6.1599297012302285</v>
      </c>
      <c r="Z74" s="13">
        <f>VLOOKUP(A:A,[1]TDSheet!$A:$Z,26,0)</f>
        <v>1.474609375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82.2</v>
      </c>
      <c r="AF74" s="13">
        <f>VLOOKUP(A:A,[1]TDSheet!$A:$AF,32,0)</f>
        <v>85.2</v>
      </c>
      <c r="AG74" s="13">
        <f>VLOOKUP(A:A,[1]TDSheet!$A:$AG,33,0)</f>
        <v>78</v>
      </c>
      <c r="AH74" s="13">
        <f>VLOOKUP(A:A,[3]TDSheet!$A:$D,4,0)</f>
        <v>111</v>
      </c>
      <c r="AI74" s="13" t="str">
        <f>VLOOKUP(A:A,[1]TDSheet!$A:$AI,35,0)</f>
        <v>продноя</v>
      </c>
      <c r="AJ74" s="13">
        <f t="shared" si="18"/>
        <v>66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67.918000000000006</v>
      </c>
      <c r="D75" s="8">
        <v>1459.5630000000001</v>
      </c>
      <c r="E75" s="8">
        <v>159.69900000000001</v>
      </c>
      <c r="F75" s="8">
        <v>45.76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173.535</v>
      </c>
      <c r="K75" s="13">
        <f t="shared" si="15"/>
        <v>-13.835999999999984</v>
      </c>
      <c r="L75" s="13">
        <f>VLOOKUP(A:A,[1]TDSheet!$A:$L,12,0)</f>
        <v>90</v>
      </c>
      <c r="M75" s="13">
        <f>VLOOKUP(A:A,[1]TDSheet!$A:$V,22,0)</f>
        <v>20</v>
      </c>
      <c r="N75" s="13">
        <f>VLOOKUP(A:A,[1]TDSheet!$A:$X,24,0)</f>
        <v>30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31.939800000000002</v>
      </c>
      <c r="X75" s="14">
        <v>10</v>
      </c>
      <c r="Y75" s="16">
        <f t="shared" si="17"/>
        <v>6.129030238135492</v>
      </c>
      <c r="Z75" s="13">
        <f>VLOOKUP(A:A,[1]TDSheet!$A:$Z,26,0)</f>
        <v>2.188485537761657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33.123399999999997</v>
      </c>
      <c r="AF75" s="13">
        <f>VLOOKUP(A:A,[1]TDSheet!$A:$AF,32,0)</f>
        <v>30.169</v>
      </c>
      <c r="AG75" s="13">
        <f>VLOOKUP(A:A,[1]TDSheet!$A:$AG,33,0)</f>
        <v>28.949599999999997</v>
      </c>
      <c r="AH75" s="13">
        <f>VLOOKUP(A:A,[3]TDSheet!$A:$D,4,0)</f>
        <v>25.437999999999999</v>
      </c>
      <c r="AI75" s="13">
        <f>VLOOKUP(A:A,[1]TDSheet!$A:$AI,35,0)</f>
        <v>0</v>
      </c>
      <c r="AJ75" s="13">
        <f t="shared" si="18"/>
        <v>10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384</v>
      </c>
      <c r="D76" s="8">
        <v>398</v>
      </c>
      <c r="E76" s="8">
        <v>620</v>
      </c>
      <c r="F76" s="8">
        <v>134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668</v>
      </c>
      <c r="K76" s="13">
        <f t="shared" si="15"/>
        <v>-48</v>
      </c>
      <c r="L76" s="13">
        <f>VLOOKUP(A:A,[1]TDSheet!$A:$L,12,0)</f>
        <v>280</v>
      </c>
      <c r="M76" s="13">
        <f>VLOOKUP(A:A,[1]TDSheet!$A:$V,22,0)</f>
        <v>150</v>
      </c>
      <c r="N76" s="13">
        <f>VLOOKUP(A:A,[1]TDSheet!$A:$X,24,0)</f>
        <v>160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124</v>
      </c>
      <c r="X76" s="14">
        <v>60</v>
      </c>
      <c r="Y76" s="16">
        <f t="shared" si="17"/>
        <v>6.32258064516129</v>
      </c>
      <c r="Z76" s="13">
        <f>VLOOKUP(A:A,[1]TDSheet!$A:$Z,26,0)</f>
        <v>2.020033388981636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111</v>
      </c>
      <c r="AF76" s="13">
        <f>VLOOKUP(A:A,[1]TDSheet!$A:$AF,32,0)</f>
        <v>107</v>
      </c>
      <c r="AG76" s="13">
        <f>VLOOKUP(A:A,[1]TDSheet!$A:$AG,33,0)</f>
        <v>102</v>
      </c>
      <c r="AH76" s="13">
        <f>VLOOKUP(A:A,[3]TDSheet!$A:$D,4,0)</f>
        <v>116</v>
      </c>
      <c r="AI76" s="13">
        <f>VLOOKUP(A:A,[1]TDSheet!$A:$AI,35,0)</f>
        <v>0</v>
      </c>
      <c r="AJ76" s="13">
        <f t="shared" si="18"/>
        <v>36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483</v>
      </c>
      <c r="D77" s="8">
        <v>559</v>
      </c>
      <c r="E77" s="8">
        <v>832</v>
      </c>
      <c r="F77" s="8">
        <v>165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897</v>
      </c>
      <c r="K77" s="13">
        <f t="shared" si="15"/>
        <v>-65</v>
      </c>
      <c r="L77" s="13">
        <f>VLOOKUP(A:A,[1]TDSheet!$A:$L,12,0)</f>
        <v>400</v>
      </c>
      <c r="M77" s="13">
        <f>VLOOKUP(A:A,[1]TDSheet!$A:$V,22,0)</f>
        <v>190</v>
      </c>
      <c r="N77" s="13">
        <f>VLOOKUP(A:A,[1]TDSheet!$A:$X,24,0)</f>
        <v>260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166.4</v>
      </c>
      <c r="X77" s="14">
        <v>50</v>
      </c>
      <c r="Y77" s="16">
        <f t="shared" si="17"/>
        <v>6.4002403846153841</v>
      </c>
      <c r="Z77" s="13">
        <f>VLOOKUP(A:A,[1]TDSheet!$A:$Z,26,0)</f>
        <v>1.7427884615384615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131</v>
      </c>
      <c r="AF77" s="13">
        <f>VLOOKUP(A:A,[1]TDSheet!$A:$AF,32,0)</f>
        <v>129.4</v>
      </c>
      <c r="AG77" s="13">
        <f>VLOOKUP(A:A,[1]TDSheet!$A:$AG,33,0)</f>
        <v>141</v>
      </c>
      <c r="AH77" s="13">
        <f>VLOOKUP(A:A,[3]TDSheet!$A:$D,4,0)</f>
        <v>146</v>
      </c>
      <c r="AI77" s="13">
        <f>VLOOKUP(A:A,[1]TDSheet!$A:$AI,35,0)</f>
        <v>0</v>
      </c>
      <c r="AJ77" s="13">
        <f t="shared" si="18"/>
        <v>30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38</v>
      </c>
      <c r="D78" s="8">
        <v>845</v>
      </c>
      <c r="E78" s="8">
        <v>471</v>
      </c>
      <c r="F78" s="8">
        <v>389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748</v>
      </c>
      <c r="K78" s="13">
        <f t="shared" si="15"/>
        <v>-277</v>
      </c>
      <c r="L78" s="13">
        <f>VLOOKUP(A:A,[1]TDSheet!$A:$L,12,0)</f>
        <v>300</v>
      </c>
      <c r="M78" s="13">
        <f>VLOOKUP(A:A,[1]TDSheet!$A:$V,22,0)</f>
        <v>200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94.2</v>
      </c>
      <c r="X78" s="14"/>
      <c r="Y78" s="16">
        <f t="shared" si="17"/>
        <v>11.560509554140127</v>
      </c>
      <c r="Z78" s="13">
        <f>VLOOKUP(A:A,[1]TDSheet!$A:$Z,26,0)</f>
        <v>7.6044568245125355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122</v>
      </c>
      <c r="AF78" s="13">
        <f>VLOOKUP(A:A,[1]TDSheet!$A:$AF,32,0)</f>
        <v>91.2</v>
      </c>
      <c r="AG78" s="13">
        <f>VLOOKUP(A:A,[1]TDSheet!$A:$AG,33,0)</f>
        <v>74</v>
      </c>
      <c r="AH78" s="13">
        <f>VLOOKUP(A:A,[3]TDSheet!$A:$D,4,0)</f>
        <v>169</v>
      </c>
      <c r="AI78" s="13">
        <f>VLOOKUP(A:A,[1]TDSheet!$A:$AI,35,0)</f>
        <v>0</v>
      </c>
      <c r="AJ78" s="13">
        <f t="shared" si="18"/>
        <v>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62</v>
      </c>
      <c r="D79" s="8">
        <v>847</v>
      </c>
      <c r="E79" s="8">
        <v>722</v>
      </c>
      <c r="F79" s="8">
        <v>165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860</v>
      </c>
      <c r="K79" s="13">
        <f t="shared" si="15"/>
        <v>-138</v>
      </c>
      <c r="L79" s="13">
        <f>VLOOKUP(A:A,[1]TDSheet!$A:$L,12,0)</f>
        <v>300</v>
      </c>
      <c r="M79" s="13">
        <f>VLOOKUP(A:A,[1]TDSheet!$A:$V,22,0)</f>
        <v>150</v>
      </c>
      <c r="N79" s="13">
        <f>VLOOKUP(A:A,[1]TDSheet!$A:$X,24,0)</f>
        <v>160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144.4</v>
      </c>
      <c r="X79" s="14">
        <v>100</v>
      </c>
      <c r="Y79" s="16">
        <f t="shared" si="17"/>
        <v>6.0595567867036007</v>
      </c>
      <c r="Z79" s="13">
        <f>VLOOKUP(A:A,[1]TDSheet!$A:$Z,26,0)</f>
        <v>2.3823109843081314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56</v>
      </c>
      <c r="AF79" s="13">
        <f>VLOOKUP(A:A,[1]TDSheet!$A:$AF,32,0)</f>
        <v>85.4</v>
      </c>
      <c r="AG79" s="13">
        <f>VLOOKUP(A:A,[1]TDSheet!$A:$AG,33,0)</f>
        <v>136.4</v>
      </c>
      <c r="AH79" s="13">
        <f>VLOOKUP(A:A,[3]TDSheet!$A:$D,4,0)</f>
        <v>176</v>
      </c>
      <c r="AI79" s="13">
        <f>VLOOKUP(A:A,[1]TDSheet!$A:$AI,35,0)</f>
        <v>0</v>
      </c>
      <c r="AJ79" s="13">
        <f t="shared" si="18"/>
        <v>33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91</v>
      </c>
      <c r="D80" s="8">
        <v>742</v>
      </c>
      <c r="E80" s="8">
        <v>570</v>
      </c>
      <c r="F80" s="8">
        <v>240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616</v>
      </c>
      <c r="K80" s="13">
        <f t="shared" si="15"/>
        <v>-46</v>
      </c>
      <c r="L80" s="13">
        <f>VLOOKUP(A:A,[1]TDSheet!$A:$L,12,0)</f>
        <v>200</v>
      </c>
      <c r="M80" s="13">
        <f>VLOOKUP(A:A,[1]TDSheet!$A:$V,22,0)</f>
        <v>50</v>
      </c>
      <c r="N80" s="13">
        <f>VLOOKUP(A:A,[1]TDSheet!$A:$X,24,0)</f>
        <v>150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114</v>
      </c>
      <c r="X80" s="14">
        <v>80</v>
      </c>
      <c r="Y80" s="16">
        <f t="shared" si="17"/>
        <v>6.3157894736842106</v>
      </c>
      <c r="Z80" s="13">
        <f>VLOOKUP(A:A,[1]TDSheet!$A:$Z,26,0)</f>
        <v>3.7429111531190928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64.599999999999994</v>
      </c>
      <c r="AF80" s="13">
        <f>VLOOKUP(A:A,[1]TDSheet!$A:$AF,32,0)</f>
        <v>95.8</v>
      </c>
      <c r="AG80" s="13">
        <f>VLOOKUP(A:A,[1]TDSheet!$A:$AG,33,0)</f>
        <v>103</v>
      </c>
      <c r="AH80" s="13">
        <f>VLOOKUP(A:A,[3]TDSheet!$A:$D,4,0)</f>
        <v>161</v>
      </c>
      <c r="AI80" s="13">
        <f>VLOOKUP(A:A,[1]TDSheet!$A:$AI,35,0)</f>
        <v>0</v>
      </c>
      <c r="AJ80" s="13">
        <f t="shared" si="18"/>
        <v>28</v>
      </c>
      <c r="AK80" s="13"/>
      <c r="AL80" s="13"/>
      <c r="AM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232</v>
      </c>
      <c r="D81" s="8">
        <v>341</v>
      </c>
      <c r="E81" s="8">
        <v>365</v>
      </c>
      <c r="F81" s="8">
        <v>197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382</v>
      </c>
      <c r="K81" s="13">
        <f t="shared" si="15"/>
        <v>-17</v>
      </c>
      <c r="L81" s="13">
        <f>VLOOKUP(A:A,[1]TDSheet!$A:$L,12,0)</f>
        <v>70</v>
      </c>
      <c r="M81" s="13">
        <f>VLOOKUP(A:A,[1]TDSheet!$A:$V,22,0)</f>
        <v>90</v>
      </c>
      <c r="N81" s="13">
        <f>VLOOKUP(A:A,[1]TDSheet!$A:$X,24,0)</f>
        <v>120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73</v>
      </c>
      <c r="X81" s="14"/>
      <c r="Y81" s="16">
        <f t="shared" si="17"/>
        <v>6.5342465753424657</v>
      </c>
      <c r="Z81" s="13">
        <f>VLOOKUP(A:A,[1]TDSheet!$A:$Z,26,0)</f>
        <v>3.050847457627119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72.2</v>
      </c>
      <c r="AF81" s="13">
        <f>VLOOKUP(A:A,[1]TDSheet!$A:$AF,32,0)</f>
        <v>88.6</v>
      </c>
      <c r="AG81" s="13">
        <f>VLOOKUP(A:A,[1]TDSheet!$A:$AG,33,0)</f>
        <v>60</v>
      </c>
      <c r="AH81" s="13">
        <f>VLOOKUP(A:A,[3]TDSheet!$A:$D,4,0)</f>
        <v>21</v>
      </c>
      <c r="AI81" s="13" t="str">
        <f>VLOOKUP(A:A,[1]TDSheet!$A:$AI,35,0)</f>
        <v>оконч</v>
      </c>
      <c r="AJ81" s="13">
        <f t="shared" si="18"/>
        <v>0</v>
      </c>
      <c r="AK81" s="13"/>
      <c r="AL81" s="13"/>
      <c r="AM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2123</v>
      </c>
      <c r="D82" s="8">
        <v>7245</v>
      </c>
      <c r="E82" s="8">
        <v>6389</v>
      </c>
      <c r="F82" s="8">
        <v>1874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6463</v>
      </c>
      <c r="K82" s="13">
        <f t="shared" si="15"/>
        <v>-74</v>
      </c>
      <c r="L82" s="13">
        <f>VLOOKUP(A:A,[1]TDSheet!$A:$L,12,0)</f>
        <v>1200</v>
      </c>
      <c r="M82" s="13">
        <f>VLOOKUP(A:A,[1]TDSheet!$A:$V,22,0)</f>
        <v>600</v>
      </c>
      <c r="N82" s="13">
        <f>VLOOKUP(A:A,[1]TDSheet!$A:$X,24,0)</f>
        <v>1020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797.8</v>
      </c>
      <c r="X82" s="14">
        <v>400</v>
      </c>
      <c r="Y82" s="16">
        <f t="shared" si="17"/>
        <v>6.3850589120080228</v>
      </c>
      <c r="Z82" s="13">
        <f>VLOOKUP(A:A,[1]TDSheet!$A:$Z,26,0)</f>
        <v>3.4639663335086799</v>
      </c>
      <c r="AA82" s="13"/>
      <c r="AB82" s="13"/>
      <c r="AC82" s="13"/>
      <c r="AD82" s="13">
        <f>VLOOKUP(A:A,[1]TDSheet!$A:$AD,30,0)</f>
        <v>2400</v>
      </c>
      <c r="AE82" s="13">
        <f>VLOOKUP(A:A,[1]TDSheet!$A:$AE,31,0)</f>
        <v>639</v>
      </c>
      <c r="AF82" s="13">
        <f>VLOOKUP(A:A,[1]TDSheet!$A:$AF,32,0)</f>
        <v>630.6</v>
      </c>
      <c r="AG82" s="13">
        <f>VLOOKUP(A:A,[1]TDSheet!$A:$AG,33,0)</f>
        <v>620.4</v>
      </c>
      <c r="AH82" s="13">
        <f>VLOOKUP(A:A,[3]TDSheet!$A:$D,4,0)</f>
        <v>775</v>
      </c>
      <c r="AI82" s="13" t="str">
        <f>VLOOKUP(A:A,[1]TDSheet!$A:$AI,35,0)</f>
        <v>нояаб</v>
      </c>
      <c r="AJ82" s="13">
        <f t="shared" si="18"/>
        <v>140</v>
      </c>
      <c r="AK82" s="13"/>
      <c r="AL82" s="13"/>
      <c r="AM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5070</v>
      </c>
      <c r="D83" s="8">
        <v>4542</v>
      </c>
      <c r="E83" s="8">
        <v>7953</v>
      </c>
      <c r="F83" s="8">
        <v>1458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8127</v>
      </c>
      <c r="K83" s="13">
        <f t="shared" si="15"/>
        <v>-174</v>
      </c>
      <c r="L83" s="13">
        <f>VLOOKUP(A:A,[1]TDSheet!$A:$L,12,0)</f>
        <v>2400</v>
      </c>
      <c r="M83" s="13">
        <f>VLOOKUP(A:A,[1]TDSheet!$A:$V,22,0)</f>
        <v>1000</v>
      </c>
      <c r="N83" s="13">
        <f>VLOOKUP(A:A,[1]TDSheet!$A:$X,24,0)</f>
        <v>2200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1350.6</v>
      </c>
      <c r="X83" s="14">
        <v>1200</v>
      </c>
      <c r="Y83" s="16">
        <f t="shared" si="17"/>
        <v>6.1143195616762922</v>
      </c>
      <c r="Z83" s="13">
        <f>VLOOKUP(A:A,[1]TDSheet!$A:$Z,26,0)</f>
        <v>2.1720162044250548</v>
      </c>
      <c r="AA83" s="13"/>
      <c r="AB83" s="13"/>
      <c r="AC83" s="13"/>
      <c r="AD83" s="13">
        <f>VLOOKUP(A:A,[1]TDSheet!$A:$AD,30,0)</f>
        <v>1200</v>
      </c>
      <c r="AE83" s="13">
        <f>VLOOKUP(A:A,[1]TDSheet!$A:$AE,31,0)</f>
        <v>1331.2</v>
      </c>
      <c r="AF83" s="13">
        <f>VLOOKUP(A:A,[1]TDSheet!$A:$AF,32,0)</f>
        <v>1262.8</v>
      </c>
      <c r="AG83" s="13">
        <f>VLOOKUP(A:A,[1]TDSheet!$A:$AG,33,0)</f>
        <v>1156.8</v>
      </c>
      <c r="AH83" s="13">
        <f>VLOOKUP(A:A,[3]TDSheet!$A:$D,4,0)</f>
        <v>1422</v>
      </c>
      <c r="AI83" s="13" t="str">
        <f>VLOOKUP(A:A,[1]TDSheet!$A:$AI,35,0)</f>
        <v>оконч</v>
      </c>
      <c r="AJ83" s="13">
        <f t="shared" si="18"/>
        <v>420</v>
      </c>
      <c r="AK83" s="13"/>
      <c r="AL83" s="13"/>
      <c r="AM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70</v>
      </c>
      <c r="D84" s="8">
        <v>10</v>
      </c>
      <c r="E84" s="8">
        <v>30</v>
      </c>
      <c r="F84" s="8">
        <v>43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223</v>
      </c>
      <c r="K84" s="13">
        <f t="shared" si="15"/>
        <v>-193</v>
      </c>
      <c r="L84" s="13">
        <f>VLOOKUP(A:A,[1]TDSheet!$A:$L,12,0)</f>
        <v>60</v>
      </c>
      <c r="M84" s="13">
        <f>VLOOKUP(A:A,[1]TDSheet!$A:$V,22,0)</f>
        <v>30</v>
      </c>
      <c r="N84" s="13">
        <f>VLOOKUP(A:A,[1]TDSheet!$A:$X,24,0)</f>
        <v>30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6</v>
      </c>
      <c r="X84" s="14"/>
      <c r="Y84" s="16">
        <f t="shared" si="17"/>
        <v>27.166666666666668</v>
      </c>
      <c r="Z84" s="13">
        <f>VLOOKUP(A:A,[1]TDSheet!$A:$Z,26,0)</f>
        <v>4.8780487804878057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0.8</v>
      </c>
      <c r="AF84" s="13">
        <f>VLOOKUP(A:A,[1]TDSheet!$A:$AF,32,0)</f>
        <v>7</v>
      </c>
      <c r="AG84" s="13">
        <f>VLOOKUP(A:A,[1]TDSheet!$A:$AG,33,0)</f>
        <v>22.2</v>
      </c>
      <c r="AH84" s="13">
        <f>VLOOKUP(A:A,[3]TDSheet!$A:$D,4,0)</f>
        <v>2</v>
      </c>
      <c r="AI84" s="13" t="e">
        <f>VLOOKUP(A:A,[1]TDSheet!$A:$AI,35,0)</f>
        <v>#N/A</v>
      </c>
      <c r="AJ84" s="13">
        <f t="shared" si="18"/>
        <v>0</v>
      </c>
      <c r="AK84" s="13"/>
      <c r="AL84" s="13"/>
      <c r="AM84" s="13"/>
      <c r="AN84" s="18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47</v>
      </c>
      <c r="D85" s="8">
        <v>202</v>
      </c>
      <c r="E85" s="8">
        <v>133</v>
      </c>
      <c r="F85" s="8">
        <v>113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422</v>
      </c>
      <c r="K85" s="13">
        <f t="shared" si="15"/>
        <v>-289</v>
      </c>
      <c r="L85" s="13">
        <f>VLOOKUP(A:A,[1]TDSheet!$A:$L,12,0)</f>
        <v>50</v>
      </c>
      <c r="M85" s="13">
        <f>VLOOKUP(A:A,[1]TDSheet!$A:$V,22,0)</f>
        <v>30</v>
      </c>
      <c r="N85" s="13">
        <f>VLOOKUP(A:A,[1]TDSheet!$A:$X,24,0)</f>
        <v>30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26.6</v>
      </c>
      <c r="X85" s="14">
        <v>30</v>
      </c>
      <c r="Y85" s="16">
        <f t="shared" si="17"/>
        <v>9.5112781954887211</v>
      </c>
      <c r="Z85" s="13">
        <f>VLOOKUP(A:A,[1]TDSheet!$A:$Z,26,0)</f>
        <v>5.458333333333333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0</v>
      </c>
      <c r="AF85" s="13">
        <f>VLOOKUP(A:A,[1]TDSheet!$A:$AF,32,0)</f>
        <v>15.4</v>
      </c>
      <c r="AG85" s="13">
        <f>VLOOKUP(A:A,[1]TDSheet!$A:$AG,33,0)</f>
        <v>23.2</v>
      </c>
      <c r="AH85" s="13">
        <f>VLOOKUP(A:A,[3]TDSheet!$A:$D,4,0)</f>
        <v>18</v>
      </c>
      <c r="AI85" s="13" t="e">
        <f>VLOOKUP(A:A,[1]TDSheet!$A:$AI,35,0)</f>
        <v>#N/A</v>
      </c>
      <c r="AJ85" s="13">
        <f t="shared" si="18"/>
        <v>1.7999999999999998</v>
      </c>
      <c r="AK85" s="13"/>
      <c r="AL85" s="13"/>
      <c r="AM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92</v>
      </c>
      <c r="D86" s="8">
        <v>42</v>
      </c>
      <c r="E86" s="8">
        <v>25</v>
      </c>
      <c r="F86" s="8">
        <v>107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188</v>
      </c>
      <c r="K86" s="13">
        <f t="shared" si="15"/>
        <v>-163</v>
      </c>
      <c r="L86" s="13">
        <f>VLOOKUP(A:A,[1]TDSheet!$A:$L,12,0)</f>
        <v>30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5</v>
      </c>
      <c r="X86" s="14"/>
      <c r="Y86" s="16">
        <f t="shared" si="17"/>
        <v>27.4</v>
      </c>
      <c r="Z86" s="13">
        <f>VLOOKUP(A:A,[1]TDSheet!$A:$Z,26,0)</f>
        <v>33.82352941176471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0.2</v>
      </c>
      <c r="AF86" s="13">
        <f>VLOOKUP(A:A,[1]TDSheet!$A:$AF,32,0)</f>
        <v>0</v>
      </c>
      <c r="AG86" s="13">
        <f>VLOOKUP(A:A,[1]TDSheet!$A:$AG,33,0)</f>
        <v>0</v>
      </c>
      <c r="AH86" s="13">
        <f>VLOOKUP(A:A,[3]TDSheet!$A:$D,4,0)</f>
        <v>10</v>
      </c>
      <c r="AI86" s="13" t="str">
        <f>VLOOKUP(A:A,[1]TDSheet!$A:$AI,35,0)</f>
        <v>склад</v>
      </c>
      <c r="AJ86" s="13">
        <f t="shared" si="18"/>
        <v>0</v>
      </c>
      <c r="AK86" s="13"/>
      <c r="AL86" s="13"/>
      <c r="AM86" s="13"/>
      <c r="AN86" s="18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14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3">
        <f>VLOOKUP(A:A,[2]TDSheet!$A:$F,6,0)</f>
        <v>1</v>
      </c>
      <c r="K87" s="13">
        <f t="shared" si="15"/>
        <v>-1</v>
      </c>
      <c r="L87" s="13">
        <f>VLOOKUP(A:A,[1]TDSheet!$A:$L,12,0)</f>
        <v>0</v>
      </c>
      <c r="M87" s="13">
        <f>VLOOKUP(A:A,[1]TDSheet!$A:$V,22,0)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0</v>
      </c>
      <c r="X87" s="14"/>
      <c r="Y87" s="16" t="e">
        <f t="shared" si="17"/>
        <v>#DIV/0!</v>
      </c>
      <c r="Z87" s="13" t="e">
        <f>VLOOKUP(A:A,[1]TDSheet!$A:$Z,26,0)</f>
        <v>#DIV/0!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0.4</v>
      </c>
      <c r="AF87" s="13">
        <f>VLOOKUP(A:A,[1]TDSheet!$A:$AF,32,0)</f>
        <v>0</v>
      </c>
      <c r="AG87" s="13">
        <f>VLOOKUP(A:A,[1]TDSheet!$A:$AG,33,0)</f>
        <v>0</v>
      </c>
      <c r="AH87" s="13">
        <v>0</v>
      </c>
      <c r="AI87" s="20" t="str">
        <f>VLOOKUP(A:A,[1]TDSheet!$A:$AI,35,0)</f>
        <v>выв01,11,</v>
      </c>
      <c r="AJ87" s="13">
        <f t="shared" si="18"/>
        <v>0</v>
      </c>
      <c r="AK87" s="13"/>
      <c r="AL87" s="13"/>
      <c r="AM87" s="13"/>
      <c r="AN87" s="18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41.735999999999997</v>
      </c>
      <c r="D88" s="8">
        <v>69.424000000000007</v>
      </c>
      <c r="E88" s="8">
        <v>68.665999999999997</v>
      </c>
      <c r="F88" s="8">
        <v>42.494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83.852000000000004</v>
      </c>
      <c r="K88" s="13">
        <f t="shared" si="15"/>
        <v>-15.186000000000007</v>
      </c>
      <c r="L88" s="13">
        <f>VLOOKUP(A:A,[1]TDSheet!$A:$L,12,0)</f>
        <v>0</v>
      </c>
      <c r="M88" s="13">
        <f>VLOOKUP(A:A,[1]TDSheet!$A:$V,22,0)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13.7332</v>
      </c>
      <c r="X88" s="14"/>
      <c r="Y88" s="16">
        <f t="shared" si="17"/>
        <v>3.0942533422654588</v>
      </c>
      <c r="Z88" s="13">
        <f>VLOOKUP(A:A,[1]TDSheet!$A:$Z,26,0)</f>
        <v>2.9700299141714894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13.241800000000001</v>
      </c>
      <c r="AF88" s="13">
        <f>VLOOKUP(A:A,[1]TDSheet!$A:$AF,32,0)</f>
        <v>11.421200000000001</v>
      </c>
      <c r="AG88" s="13">
        <f>VLOOKUP(A:A,[1]TDSheet!$A:$AG,33,0)</f>
        <v>10.854000000000001</v>
      </c>
      <c r="AH88" s="13">
        <v>0</v>
      </c>
      <c r="AI88" s="20" t="str">
        <f>VLOOKUP(A:A,[1]TDSheet!$A:$AI,35,0)</f>
        <v>выв01,11,</v>
      </c>
      <c r="AJ88" s="13">
        <f t="shared" si="18"/>
        <v>0</v>
      </c>
      <c r="AK88" s="13"/>
      <c r="AL88" s="13"/>
      <c r="AM88" s="13"/>
    </row>
    <row r="89" spans="1:40" s="1" customFormat="1" ht="21.95" customHeight="1" outlineLevel="1" x14ac:dyDescent="0.2">
      <c r="A89" s="7" t="s">
        <v>92</v>
      </c>
      <c r="B89" s="7" t="s">
        <v>12</v>
      </c>
      <c r="C89" s="8">
        <v>345</v>
      </c>
      <c r="D89" s="8">
        <v>233</v>
      </c>
      <c r="E89" s="8">
        <v>437</v>
      </c>
      <c r="F89" s="8">
        <v>94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554</v>
      </c>
      <c r="K89" s="13">
        <f t="shared" si="15"/>
        <v>-117</v>
      </c>
      <c r="L89" s="13">
        <f>VLOOKUP(A:A,[1]TDSheet!$A:$L,12,0)</f>
        <v>40</v>
      </c>
      <c r="M89" s="13">
        <f>VLOOKUP(A:A,[1]TDSheet!$A:$V,22,0)</f>
        <v>90</v>
      </c>
      <c r="N89" s="13">
        <f>VLOOKUP(A:A,[1]TDSheet!$A:$X,24,0)</f>
        <v>90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87.4</v>
      </c>
      <c r="X89" s="14">
        <v>100</v>
      </c>
      <c r="Y89" s="16">
        <f t="shared" si="17"/>
        <v>4.7368421052631575</v>
      </c>
      <c r="Z89" s="13">
        <f>VLOOKUP(A:A,[1]TDSheet!$A:$Z,26,0)</f>
        <v>2.6227390180878549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92.2</v>
      </c>
      <c r="AF89" s="13">
        <f>VLOOKUP(A:A,[1]TDSheet!$A:$AF,32,0)</f>
        <v>81</v>
      </c>
      <c r="AG89" s="13">
        <f>VLOOKUP(A:A,[1]TDSheet!$A:$AG,33,0)</f>
        <v>57.2</v>
      </c>
      <c r="AH89" s="13">
        <f>VLOOKUP(A:A,[3]TDSheet!$A:$D,4,0)</f>
        <v>110</v>
      </c>
      <c r="AI89" s="13" t="str">
        <f>VLOOKUP(A:A,[1]TDSheet!$A:$AI,35,0)</f>
        <v>Паша</v>
      </c>
      <c r="AJ89" s="13">
        <f t="shared" si="18"/>
        <v>40</v>
      </c>
      <c r="AK89" s="13"/>
      <c r="AL89" s="13"/>
      <c r="AM89" s="13"/>
    </row>
    <row r="90" spans="1:40" s="1" customFormat="1" ht="21.95" customHeight="1" outlineLevel="1" x14ac:dyDescent="0.2">
      <c r="A90" s="7" t="s">
        <v>93</v>
      </c>
      <c r="B90" s="7" t="s">
        <v>8</v>
      </c>
      <c r="C90" s="8">
        <v>63.890999999999998</v>
      </c>
      <c r="D90" s="8">
        <v>235.73599999999999</v>
      </c>
      <c r="E90" s="8">
        <v>219.24100000000001</v>
      </c>
      <c r="F90" s="8">
        <v>76.039000000000001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213.554</v>
      </c>
      <c r="K90" s="13">
        <f t="shared" si="15"/>
        <v>5.6870000000000118</v>
      </c>
      <c r="L90" s="13">
        <f>VLOOKUP(A:A,[1]TDSheet!$A:$L,12,0)</f>
        <v>60</v>
      </c>
      <c r="M90" s="13">
        <f>VLOOKUP(A:A,[1]TDSheet!$A:$V,22,0)</f>
        <v>0</v>
      </c>
      <c r="N90" s="13">
        <f>VLOOKUP(A:A,[1]TDSheet!$A:$X,24,0)</f>
        <v>60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43.848200000000006</v>
      </c>
      <c r="X90" s="14">
        <v>70</v>
      </c>
      <c r="Y90" s="16">
        <f t="shared" si="17"/>
        <v>6.0672730009441658</v>
      </c>
      <c r="Z90" s="13">
        <f>VLOOKUP(A:A,[1]TDSheet!$A:$Z,26,0)</f>
        <v>3.7432329168146548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30.7224</v>
      </c>
      <c r="AF90" s="13">
        <f>VLOOKUP(A:A,[1]TDSheet!$A:$AF,32,0)</f>
        <v>31.281799999999997</v>
      </c>
      <c r="AG90" s="13">
        <f>VLOOKUP(A:A,[1]TDSheet!$A:$AG,33,0)</f>
        <v>33.193200000000004</v>
      </c>
      <c r="AH90" s="13">
        <f>VLOOKUP(A:A,[3]TDSheet!$A:$D,4,0)</f>
        <v>64.528999999999996</v>
      </c>
      <c r="AI90" s="13" t="str">
        <f>VLOOKUP(A:A,[1]TDSheet!$A:$AI,35,0)</f>
        <v>увел</v>
      </c>
      <c r="AJ90" s="13">
        <f t="shared" si="18"/>
        <v>70</v>
      </c>
      <c r="AK90" s="13"/>
      <c r="AL90" s="13"/>
      <c r="AM90" s="13"/>
    </row>
    <row r="91" spans="1:40" s="1" customFormat="1" ht="21.95" customHeight="1" outlineLevel="1" x14ac:dyDescent="0.2">
      <c r="A91" s="7" t="s">
        <v>94</v>
      </c>
      <c r="B91" s="7" t="s">
        <v>8</v>
      </c>
      <c r="C91" s="8"/>
      <c r="D91" s="8">
        <v>114.831</v>
      </c>
      <c r="E91" s="8">
        <v>28.835999999999999</v>
      </c>
      <c r="F91" s="8">
        <v>85.995000000000005</v>
      </c>
      <c r="G91" s="1" t="str">
        <f>VLOOKUP(A:A,[1]TDSheet!$A:$G,7,0)</f>
        <v>склад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28.65</v>
      </c>
      <c r="K91" s="13">
        <f t="shared" si="15"/>
        <v>0.18599999999999994</v>
      </c>
      <c r="L91" s="13">
        <f>VLOOKUP(A:A,[1]TDSheet!$A:$L,12,0)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5.7671999999999999</v>
      </c>
      <c r="X91" s="14"/>
      <c r="Y91" s="16">
        <f t="shared" si="17"/>
        <v>14.911048689138578</v>
      </c>
      <c r="Z91" s="13">
        <f>VLOOKUP(A:A,[1]TDSheet!$A:$Z,26,0)</f>
        <v>34.888495206335975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f>VLOOKUP(A:A,[3]TDSheet!$A:$D,4,0)</f>
        <v>14.442</v>
      </c>
      <c r="AI91" s="13" t="e">
        <f>VLOOKUP(A:A,[1]TDSheet!$A:$AI,35,0)</f>
        <v>#N/A</v>
      </c>
      <c r="AJ91" s="13">
        <f t="shared" si="18"/>
        <v>0</v>
      </c>
      <c r="AK91" s="13"/>
      <c r="AL91" s="13"/>
      <c r="AM91" s="13"/>
    </row>
    <row r="92" spans="1:40" s="1" customFormat="1" ht="21.95" customHeight="1" outlineLevel="1" x14ac:dyDescent="0.2">
      <c r="A92" s="7" t="s">
        <v>95</v>
      </c>
      <c r="B92" s="7" t="s">
        <v>12</v>
      </c>
      <c r="C92" s="8">
        <v>23</v>
      </c>
      <c r="D92" s="8">
        <v>281</v>
      </c>
      <c r="E92" s="8">
        <v>206</v>
      </c>
      <c r="F92" s="8">
        <v>81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267</v>
      </c>
      <c r="K92" s="13">
        <f t="shared" si="15"/>
        <v>-61</v>
      </c>
      <c r="L92" s="13">
        <f>VLOOKUP(A:A,[1]TDSheet!$A:$L,12,0)</f>
        <v>0</v>
      </c>
      <c r="M92" s="13">
        <f>VLOOKUP(A:A,[1]TDSheet!$A:$V,22,0)</f>
        <v>60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41.2</v>
      </c>
      <c r="X92" s="14">
        <v>50</v>
      </c>
      <c r="Y92" s="16">
        <f t="shared" si="17"/>
        <v>5.849514563106796</v>
      </c>
      <c r="Z92" s="13">
        <f>VLOOKUP(A:A,[1]TDSheet!$A:$Z,26,0)</f>
        <v>3.1593406593406597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39.799999999999997</v>
      </c>
      <c r="AF92" s="13">
        <f>VLOOKUP(A:A,[1]TDSheet!$A:$AF,32,0)</f>
        <v>44.6</v>
      </c>
      <c r="AG92" s="13">
        <f>VLOOKUP(A:A,[1]TDSheet!$A:$AG,33,0)</f>
        <v>28.6</v>
      </c>
      <c r="AH92" s="13">
        <f>VLOOKUP(A:A,[3]TDSheet!$A:$D,4,0)</f>
        <v>33</v>
      </c>
      <c r="AI92" s="13" t="str">
        <f>VLOOKUP(A:A,[1]TDSheet!$A:$AI,35,0)</f>
        <v>увел</v>
      </c>
      <c r="AJ92" s="13">
        <f t="shared" si="18"/>
        <v>20</v>
      </c>
      <c r="AK92" s="13"/>
      <c r="AL92" s="13"/>
      <c r="AM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100.268</v>
      </c>
      <c r="D93" s="8">
        <v>53.164999999999999</v>
      </c>
      <c r="E93" s="8">
        <v>150.477</v>
      </c>
      <c r="F93" s="8">
        <v>-0.92900000000000005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146.155</v>
      </c>
      <c r="K93" s="13">
        <f t="shared" si="15"/>
        <v>4.3220000000000027</v>
      </c>
      <c r="L93" s="13">
        <f>VLOOKUP(A:A,[1]TDSheet!$A:$L,12,0)</f>
        <v>40</v>
      </c>
      <c r="M93" s="13">
        <f>VLOOKUP(A:A,[1]TDSheet!$A:$V,22,0)</f>
        <v>30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30.095400000000001</v>
      </c>
      <c r="X93" s="14">
        <v>40</v>
      </c>
      <c r="Y93" s="16">
        <f t="shared" si="17"/>
        <v>5.2855585903493552</v>
      </c>
      <c r="Z93" s="13">
        <f>VLOOKUP(A:A,[1]TDSheet!$A:$Z,26,0)</f>
        <v>0.90951399963041801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31.616599999999998</v>
      </c>
      <c r="AF93" s="13">
        <f>VLOOKUP(A:A,[1]TDSheet!$A:$AF,32,0)</f>
        <v>20.273800000000001</v>
      </c>
      <c r="AG93" s="13">
        <f>VLOOKUP(A:A,[1]TDSheet!$A:$AG,33,0)</f>
        <v>22.121000000000002</v>
      </c>
      <c r="AH93" s="13">
        <f>VLOOKUP(A:A,[3]TDSheet!$A:$D,4,0)</f>
        <v>27.507000000000001</v>
      </c>
      <c r="AI93" s="13" t="str">
        <f>VLOOKUP(A:A,[1]TDSheet!$A:$AI,35,0)</f>
        <v>увел</v>
      </c>
      <c r="AJ93" s="13">
        <f t="shared" si="18"/>
        <v>40</v>
      </c>
      <c r="AK93" s="13"/>
      <c r="AL93" s="13"/>
      <c r="AM93" s="13"/>
    </row>
    <row r="94" spans="1:40" s="1" customFormat="1" ht="11.1" customHeight="1" outlineLevel="1" x14ac:dyDescent="0.2">
      <c r="A94" s="7" t="s">
        <v>97</v>
      </c>
      <c r="B94" s="7" t="s">
        <v>12</v>
      </c>
      <c r="C94" s="8">
        <v>145</v>
      </c>
      <c r="D94" s="8">
        <v>4</v>
      </c>
      <c r="E94" s="8">
        <v>67</v>
      </c>
      <c r="F94" s="8">
        <v>80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72</v>
      </c>
      <c r="K94" s="13">
        <f t="shared" si="15"/>
        <v>-5</v>
      </c>
      <c r="L94" s="13">
        <f>VLOOKUP(A:A,[1]TDSheet!$A:$L,12,0)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13.4</v>
      </c>
      <c r="X94" s="14"/>
      <c r="Y94" s="16">
        <f t="shared" si="17"/>
        <v>5.9701492537313428</v>
      </c>
      <c r="Z94" s="13">
        <f>VLOOKUP(A:A,[1]TDSheet!$A:$Z,26,0)</f>
        <v>10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19.600000000000001</v>
      </c>
      <c r="AF94" s="13">
        <f>VLOOKUP(A:A,[1]TDSheet!$A:$AF,32,0)</f>
        <v>8</v>
      </c>
      <c r="AG94" s="13">
        <f>VLOOKUP(A:A,[1]TDSheet!$A:$AG,33,0)</f>
        <v>5.6</v>
      </c>
      <c r="AH94" s="13">
        <f>VLOOKUP(A:A,[3]TDSheet!$A:$D,4,0)</f>
        <v>23</v>
      </c>
      <c r="AI94" s="13" t="str">
        <f>VLOOKUP(A:A,[1]TDSheet!$A:$AI,35,0)</f>
        <v>увел</v>
      </c>
      <c r="AJ94" s="13">
        <f t="shared" si="18"/>
        <v>0</v>
      </c>
      <c r="AK94" s="13"/>
      <c r="AL94" s="13"/>
      <c r="AM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71</v>
      </c>
      <c r="D95" s="8">
        <v>731</v>
      </c>
      <c r="E95" s="8">
        <v>92</v>
      </c>
      <c r="F95" s="8">
        <v>127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150</v>
      </c>
      <c r="K95" s="13">
        <f t="shared" si="15"/>
        <v>-58</v>
      </c>
      <c r="L95" s="13">
        <f>VLOOKUP(A:A,[1]TDSheet!$A:$L,12,0)</f>
        <v>0</v>
      </c>
      <c r="M95" s="13">
        <f>VLOOKUP(A:A,[1]TDSheet!$A:$V,22,0)</f>
        <v>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18.399999999999999</v>
      </c>
      <c r="X95" s="14"/>
      <c r="Y95" s="16">
        <f t="shared" si="17"/>
        <v>6.9021739130434785</v>
      </c>
      <c r="Z95" s="13">
        <f>VLOOKUP(A:A,[1]TDSheet!$A:$Z,26,0)</f>
        <v>11.642857142857142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24.2</v>
      </c>
      <c r="AF95" s="13">
        <f>VLOOKUP(A:A,[1]TDSheet!$A:$AF,32,0)</f>
        <v>15.6</v>
      </c>
      <c r="AG95" s="13">
        <f>VLOOKUP(A:A,[1]TDSheet!$A:$AG,33,0)</f>
        <v>20</v>
      </c>
      <c r="AH95" s="13">
        <f>VLOOKUP(A:A,[3]TDSheet!$A:$D,4,0)</f>
        <v>34</v>
      </c>
      <c r="AI95" s="13" t="e">
        <f>VLOOKUP(A:A,[1]TDSheet!$A:$AI,35,0)</f>
        <v>#N/A</v>
      </c>
      <c r="AJ95" s="13">
        <f t="shared" si="18"/>
        <v>0</v>
      </c>
      <c r="AK95" s="13"/>
      <c r="AL95" s="13"/>
      <c r="AM95" s="13"/>
    </row>
    <row r="96" spans="1:40" s="1" customFormat="1" ht="21.95" customHeight="1" outlineLevel="1" x14ac:dyDescent="0.2">
      <c r="A96" s="7" t="s">
        <v>99</v>
      </c>
      <c r="B96" s="7" t="s">
        <v>12</v>
      </c>
      <c r="C96" s="8">
        <v>117</v>
      </c>
      <c r="D96" s="8">
        <v>400</v>
      </c>
      <c r="E96" s="8">
        <v>99</v>
      </c>
      <c r="F96" s="8">
        <v>16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142</v>
      </c>
      <c r="K96" s="13">
        <f t="shared" si="15"/>
        <v>-43</v>
      </c>
      <c r="L96" s="13">
        <f>VLOOKUP(A:A,[1]TDSheet!$A:$L,12,0)</f>
        <v>60</v>
      </c>
      <c r="M96" s="13">
        <f>VLOOKUP(A:A,[1]TDSheet!$A:$V,22,0)</f>
        <v>0</v>
      </c>
      <c r="N96" s="13">
        <f>VLOOKUP(A:A,[1]TDSheet!$A:$X,24,0)</f>
        <v>30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19.8</v>
      </c>
      <c r="X96" s="14">
        <v>20</v>
      </c>
      <c r="Y96" s="16">
        <f t="shared" si="17"/>
        <v>6.3636363636363633</v>
      </c>
      <c r="Z96" s="13">
        <f>VLOOKUP(A:A,[1]TDSheet!$A:$Z,26,0)</f>
        <v>1.7222222222222223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23.4</v>
      </c>
      <c r="AF96" s="13">
        <f>VLOOKUP(A:A,[1]TDSheet!$A:$AF,32,0)</f>
        <v>10.8</v>
      </c>
      <c r="AG96" s="13">
        <f>VLOOKUP(A:A,[1]TDSheet!$A:$AG,33,0)</f>
        <v>16.2</v>
      </c>
      <c r="AH96" s="13">
        <f>VLOOKUP(A:A,[3]TDSheet!$A:$D,4,0)</f>
        <v>12</v>
      </c>
      <c r="AI96" s="13" t="str">
        <f>VLOOKUP(A:A,[1]TDSheet!$A:$AI,35,0)</f>
        <v>увел</v>
      </c>
      <c r="AJ96" s="13">
        <f t="shared" si="18"/>
        <v>4</v>
      </c>
      <c r="AK96" s="13"/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17</v>
      </c>
      <c r="D97" s="8">
        <v>1210</v>
      </c>
      <c r="E97" s="8">
        <v>231</v>
      </c>
      <c r="F97" s="8">
        <v>150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260</v>
      </c>
      <c r="K97" s="13">
        <f t="shared" si="15"/>
        <v>-29</v>
      </c>
      <c r="L97" s="13">
        <f>VLOOKUP(A:A,[1]TDSheet!$A:$L,12,0)</f>
        <v>80</v>
      </c>
      <c r="M97" s="13">
        <f>VLOOKUP(A:A,[1]TDSheet!$A:$V,22,0)</f>
        <v>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46.2</v>
      </c>
      <c r="X97" s="14">
        <v>60</v>
      </c>
      <c r="Y97" s="16">
        <f t="shared" si="17"/>
        <v>6.2770562770562766</v>
      </c>
      <c r="Z97" s="13">
        <f>VLOOKUP(A:A,[1]TDSheet!$A:$Z,26,0)</f>
        <v>5.3712871287128712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44.4</v>
      </c>
      <c r="AF97" s="13">
        <f>VLOOKUP(A:A,[1]TDSheet!$A:$AF,32,0)</f>
        <v>52.8</v>
      </c>
      <c r="AG97" s="13">
        <f>VLOOKUP(A:A,[1]TDSheet!$A:$AG,33,0)</f>
        <v>43.2</v>
      </c>
      <c r="AH97" s="13">
        <f>VLOOKUP(A:A,[3]TDSheet!$A:$D,4,0)</f>
        <v>64</v>
      </c>
      <c r="AI97" s="13" t="str">
        <f>VLOOKUP(A:A,[1]TDSheet!$A:$AI,35,0)</f>
        <v>увел</v>
      </c>
      <c r="AJ97" s="13">
        <f t="shared" si="18"/>
        <v>12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240</v>
      </c>
      <c r="D98" s="8">
        <v>123</v>
      </c>
      <c r="E98" s="8">
        <v>238</v>
      </c>
      <c r="F98" s="8">
        <v>123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249</v>
      </c>
      <c r="K98" s="13">
        <f t="shared" si="15"/>
        <v>-11</v>
      </c>
      <c r="L98" s="13">
        <f>VLOOKUP(A:A,[1]TDSheet!$A:$L,12,0)</f>
        <v>120</v>
      </c>
      <c r="M98" s="13">
        <f>VLOOKUP(A:A,[1]TDSheet!$A:$V,22,0)</f>
        <v>20</v>
      </c>
      <c r="N98" s="13">
        <f>VLOOKUP(A:A,[1]TDSheet!$A:$X,24,0)</f>
        <v>60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47.6</v>
      </c>
      <c r="X98" s="14"/>
      <c r="Y98" s="16">
        <f t="shared" si="17"/>
        <v>6.7857142857142856</v>
      </c>
      <c r="Z98" s="13">
        <f>VLOOKUP(A:A,[1]TDSheet!$A:$Z,26,0)</f>
        <v>2.8451882845188288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59.2</v>
      </c>
      <c r="AF98" s="13">
        <f>VLOOKUP(A:A,[1]TDSheet!$A:$AF,32,0)</f>
        <v>35.6</v>
      </c>
      <c r="AG98" s="13">
        <f>VLOOKUP(A:A,[1]TDSheet!$A:$AG,33,0)</f>
        <v>46.4</v>
      </c>
      <c r="AH98" s="13">
        <f>VLOOKUP(A:A,[3]TDSheet!$A:$D,4,0)</f>
        <v>13</v>
      </c>
      <c r="AI98" s="13" t="str">
        <f>VLOOKUP(A:A,[1]TDSheet!$A:$AI,35,0)</f>
        <v>???</v>
      </c>
      <c r="AJ98" s="13">
        <f t="shared" si="18"/>
        <v>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372.60399999999998</v>
      </c>
      <c r="D99" s="8">
        <v>95.221000000000004</v>
      </c>
      <c r="E99" s="8">
        <v>348.98200000000003</v>
      </c>
      <c r="F99" s="8">
        <v>105.24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434.86</v>
      </c>
      <c r="K99" s="13">
        <f t="shared" si="15"/>
        <v>-85.877999999999986</v>
      </c>
      <c r="L99" s="13">
        <f>VLOOKUP(A:A,[1]TDSheet!$A:$L,12,0)</f>
        <v>200</v>
      </c>
      <c r="M99" s="13">
        <f>VLOOKUP(A:A,[1]TDSheet!$A:$V,22,0)</f>
        <v>100</v>
      </c>
      <c r="N99" s="13">
        <f>VLOOKUP(A:A,[1]TDSheet!$A:$X,24,0)</f>
        <v>120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69.796400000000006</v>
      </c>
      <c r="X99" s="14"/>
      <c r="Y99" s="16">
        <f t="shared" si="17"/>
        <v>7.5253164919680664</v>
      </c>
      <c r="Z99" s="13">
        <f>VLOOKUP(A:A,[1]TDSheet!$A:$Z,26,0)</f>
        <v>1.3753388204103436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73.169600000000003</v>
      </c>
      <c r="AF99" s="13">
        <f>VLOOKUP(A:A,[1]TDSheet!$A:$AF,32,0)</f>
        <v>64.640200000000007</v>
      </c>
      <c r="AG99" s="13">
        <f>VLOOKUP(A:A,[1]TDSheet!$A:$AG,33,0)</f>
        <v>64.733800000000002</v>
      </c>
      <c r="AH99" s="13">
        <f>VLOOKUP(A:A,[3]TDSheet!$A:$D,4,0)</f>
        <v>7.6779999999999999</v>
      </c>
      <c r="AI99" s="13" t="e">
        <f>VLOOKUP(A:A,[1]TDSheet!$A:$AI,35,0)</f>
        <v>#N/A</v>
      </c>
      <c r="AJ99" s="13">
        <f t="shared" si="18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2706.57</v>
      </c>
      <c r="D100" s="8">
        <v>4094.5369999999998</v>
      </c>
      <c r="E100" s="8">
        <v>3913.72</v>
      </c>
      <c r="F100" s="8">
        <v>2720.4110000000001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4141.76</v>
      </c>
      <c r="K100" s="13">
        <f t="shared" si="15"/>
        <v>-228.04000000000042</v>
      </c>
      <c r="L100" s="13">
        <f>VLOOKUP(A:A,[1]TDSheet!$A:$L,12,0)</f>
        <v>400</v>
      </c>
      <c r="M100" s="13">
        <f>VLOOKUP(A:A,[1]TDSheet!$A:$V,22,0)</f>
        <v>500</v>
      </c>
      <c r="N100" s="13">
        <f>VLOOKUP(A:A,[1]TDSheet!$A:$X,24,0)</f>
        <v>1200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782.74399999999991</v>
      </c>
      <c r="X100" s="14">
        <v>200</v>
      </c>
      <c r="Y100" s="16">
        <f t="shared" si="17"/>
        <v>6.4138607258567308</v>
      </c>
      <c r="Z100" s="13">
        <f>VLOOKUP(A:A,[1]TDSheet!$A:$Z,26,0)</f>
        <v>4.3607493459735283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766.62779999999998</v>
      </c>
      <c r="AF100" s="13">
        <f>VLOOKUP(A:A,[1]TDSheet!$A:$AF,32,0)</f>
        <v>755.02600000000007</v>
      </c>
      <c r="AG100" s="13">
        <f>VLOOKUP(A:A,[1]TDSheet!$A:$AG,33,0)</f>
        <v>717.88559999999995</v>
      </c>
      <c r="AH100" s="13">
        <f>VLOOKUP(A:A,[3]TDSheet!$A:$D,4,0)</f>
        <v>685.35500000000002</v>
      </c>
      <c r="AI100" s="13" t="str">
        <f>VLOOKUP(A:A,[1]TDSheet!$A:$AI,35,0)</f>
        <v>оконч</v>
      </c>
      <c r="AJ100" s="13">
        <f t="shared" si="18"/>
        <v>200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4925.8680000000004</v>
      </c>
      <c r="D101" s="8">
        <v>9056.5149999999994</v>
      </c>
      <c r="E101" s="8">
        <v>6940.0749999999998</v>
      </c>
      <c r="F101" s="8">
        <v>6778.1040000000003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7357.5739999999996</v>
      </c>
      <c r="K101" s="13">
        <f t="shared" si="15"/>
        <v>-417.4989999999998</v>
      </c>
      <c r="L101" s="13">
        <f>VLOOKUP(A:A,[1]TDSheet!$A:$L,12,0)</f>
        <v>1000</v>
      </c>
      <c r="M101" s="13">
        <f>VLOOKUP(A:A,[1]TDSheet!$A:$V,22,0)</f>
        <v>0</v>
      </c>
      <c r="N101" s="13">
        <f>VLOOKUP(A:A,[1]TDSheet!$A:$X,24,0)</f>
        <v>1000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1388.0149999999999</v>
      </c>
      <c r="X101" s="14">
        <v>200</v>
      </c>
      <c r="Y101" s="16">
        <f t="shared" si="17"/>
        <v>6.468304737340735</v>
      </c>
      <c r="Z101" s="13">
        <f>VLOOKUP(A:A,[1]TDSheet!$A:$Z,26,0)</f>
        <v>5.8202422480507074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1080.8524</v>
      </c>
      <c r="AF101" s="13">
        <f>VLOOKUP(A:A,[1]TDSheet!$A:$AF,32,0)</f>
        <v>1157.3456000000001</v>
      </c>
      <c r="AG101" s="13">
        <f>VLOOKUP(A:A,[1]TDSheet!$A:$AG,33,0)</f>
        <v>1155.0260000000001</v>
      </c>
      <c r="AH101" s="13">
        <f>VLOOKUP(A:A,[3]TDSheet!$A:$D,4,0)</f>
        <v>1276.4459999999999</v>
      </c>
      <c r="AI101" s="13" t="str">
        <f>VLOOKUP(A:A,[1]TDSheet!$A:$AI,35,0)</f>
        <v>нояаб</v>
      </c>
      <c r="AJ101" s="13">
        <f t="shared" si="18"/>
        <v>200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4239.9610000000002</v>
      </c>
      <c r="D102" s="8">
        <v>5268.1620000000003</v>
      </c>
      <c r="E102" s="17">
        <v>4255</v>
      </c>
      <c r="F102" s="17">
        <v>4639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3501.2669999999998</v>
      </c>
      <c r="K102" s="13">
        <f t="shared" si="15"/>
        <v>753.73300000000017</v>
      </c>
      <c r="L102" s="13">
        <f>VLOOKUP(A:A,[1]TDSheet!$A:$L,12,0)</f>
        <v>300</v>
      </c>
      <c r="M102" s="13">
        <f>VLOOKUP(A:A,[1]TDSheet!$A:$V,22,0)</f>
        <v>0</v>
      </c>
      <c r="N102" s="13">
        <f>VLOOKUP(A:A,[1]TDSheet!$A:$X,24,0)</f>
        <v>500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851</v>
      </c>
      <c r="X102" s="14">
        <v>200</v>
      </c>
      <c r="Y102" s="16">
        <f t="shared" si="17"/>
        <v>6.6263219741480608</v>
      </c>
      <c r="Z102" s="13">
        <f>VLOOKUP(A:A,[1]TDSheet!$A:$Z,26,0)</f>
        <v>6.2929389312977104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986.2</v>
      </c>
      <c r="AF102" s="13">
        <f>VLOOKUP(A:A,[1]TDSheet!$A:$AF,32,0)</f>
        <v>979.6</v>
      </c>
      <c r="AG102" s="13">
        <f>VLOOKUP(A:A,[1]TDSheet!$A:$AG,33,0)</f>
        <v>898.4</v>
      </c>
      <c r="AH102" s="13">
        <f>VLOOKUP(A:A,[3]TDSheet!$A:$D,4,0)</f>
        <v>492.83800000000002</v>
      </c>
      <c r="AI102" s="13" t="str">
        <f>VLOOKUP(A:A,[1]TDSheet!$A:$AI,35,0)</f>
        <v>оконч</v>
      </c>
      <c r="AJ102" s="13">
        <f t="shared" si="18"/>
        <v>200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4.5309999999999997</v>
      </c>
      <c r="D103" s="8">
        <v>10.689</v>
      </c>
      <c r="E103" s="8">
        <v>0</v>
      </c>
      <c r="F103" s="8">
        <v>15.22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22</v>
      </c>
      <c r="K103" s="13">
        <f t="shared" si="15"/>
        <v>-22</v>
      </c>
      <c r="L103" s="13">
        <f>VLOOKUP(A:A,[1]TDSheet!$A:$L,12,0)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0</v>
      </c>
      <c r="X103" s="14"/>
      <c r="Y103" s="16" t="e">
        <f t="shared" si="17"/>
        <v>#DIV/0!</v>
      </c>
      <c r="Z103" s="13" t="e">
        <f>VLOOKUP(A:A,[1]TDSheet!$A:$Z,26,0)</f>
        <v>#DIV/0!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6.9784000000000006</v>
      </c>
      <c r="AF103" s="13">
        <f>VLOOKUP(A:A,[1]TDSheet!$A:$AF,32,0)</f>
        <v>2.1472000000000002</v>
      </c>
      <c r="AG103" s="13">
        <f>VLOOKUP(A:A,[1]TDSheet!$A:$AG,33,0)</f>
        <v>0</v>
      </c>
      <c r="AH103" s="13">
        <v>0</v>
      </c>
      <c r="AI103" s="13" t="str">
        <f>VLOOKUP(A:A,[1]TDSheet!$A:$AI,35,0)</f>
        <v>увел</v>
      </c>
      <c r="AJ103" s="13">
        <f t="shared" si="18"/>
        <v>0</v>
      </c>
      <c r="AK103" s="13"/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117.251</v>
      </c>
      <c r="D104" s="8">
        <v>1.351</v>
      </c>
      <c r="E104" s="8">
        <v>9.3919999999999995</v>
      </c>
      <c r="F104" s="8">
        <v>107.85899999999999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46.402000000000001</v>
      </c>
      <c r="K104" s="13">
        <f t="shared" si="15"/>
        <v>-37.010000000000005</v>
      </c>
      <c r="L104" s="13">
        <f>VLOOKUP(A:A,[1]TDSheet!$A:$L,12,0)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1.8783999999999998</v>
      </c>
      <c r="X104" s="14"/>
      <c r="Y104" s="16">
        <f t="shared" si="17"/>
        <v>57.420677172061332</v>
      </c>
      <c r="Z104" s="13">
        <f>VLOOKUP(A:A,[1]TDSheet!$A:$Z,26,0)</f>
        <v>14.99166041197565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6.7099999999999991</v>
      </c>
      <c r="AF104" s="13">
        <f>VLOOKUP(A:A,[1]TDSheet!$A:$AF,32,0)</f>
        <v>2.6808000000000001</v>
      </c>
      <c r="AG104" s="13">
        <f>VLOOKUP(A:A,[1]TDSheet!$A:$AG,33,0)</f>
        <v>8.8284000000000002</v>
      </c>
      <c r="AH104" s="13">
        <v>0</v>
      </c>
      <c r="AI104" s="13" t="str">
        <f>VLOOKUP(A:A,[1]TDSheet!$A:$AI,35,0)</f>
        <v>увел</v>
      </c>
      <c r="AJ104" s="13">
        <f t="shared" si="18"/>
        <v>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142.876</v>
      </c>
      <c r="D105" s="8">
        <v>159.501</v>
      </c>
      <c r="E105" s="8">
        <v>212.952</v>
      </c>
      <c r="F105" s="8">
        <v>89.424999999999997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228.93199999999999</v>
      </c>
      <c r="K105" s="13">
        <f t="shared" si="15"/>
        <v>-15.97999999999999</v>
      </c>
      <c r="L105" s="13">
        <f>VLOOKUP(A:A,[1]TDSheet!$A:$L,12,0)</f>
        <v>80</v>
      </c>
      <c r="M105" s="13">
        <f>VLOOKUP(A:A,[1]TDSheet!$A:$V,22,0)</f>
        <v>0</v>
      </c>
      <c r="N105" s="13">
        <f>VLOOKUP(A:A,[1]TDSheet!$A:$X,24,0)</f>
        <v>70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42.590400000000002</v>
      </c>
      <c r="X105" s="14">
        <v>30</v>
      </c>
      <c r="Y105" s="16">
        <f t="shared" si="17"/>
        <v>6.3259560840001505</v>
      </c>
      <c r="Z105" s="13">
        <f>VLOOKUP(A:A,[1]TDSheet!$A:$Z,26,0)</f>
        <v>3.4673085372978663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35.273399999999995</v>
      </c>
      <c r="AF105" s="13">
        <f>VLOOKUP(A:A,[1]TDSheet!$A:$AF,32,0)</f>
        <v>34.7256</v>
      </c>
      <c r="AG105" s="13">
        <f>VLOOKUP(A:A,[1]TDSheet!$A:$AG,33,0)</f>
        <v>39.308999999999997</v>
      </c>
      <c r="AH105" s="13">
        <f>VLOOKUP(A:A,[3]TDSheet!$A:$D,4,0)</f>
        <v>54.192999999999998</v>
      </c>
      <c r="AI105" s="13" t="str">
        <f>VLOOKUP(A:A,[1]TDSheet!$A:$AI,35,0)</f>
        <v>зв70</v>
      </c>
      <c r="AJ105" s="13">
        <f t="shared" si="18"/>
        <v>30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189</v>
      </c>
      <c r="D106" s="8">
        <v>32</v>
      </c>
      <c r="E106" s="8">
        <v>201</v>
      </c>
      <c r="F106" s="8">
        <v>14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3">
        <f>VLOOKUP(A:A,[2]TDSheet!$A:$F,6,0)</f>
        <v>311</v>
      </c>
      <c r="K106" s="13">
        <f t="shared" si="15"/>
        <v>-110</v>
      </c>
      <c r="L106" s="13">
        <f>VLOOKUP(A:A,[1]TDSheet!$A:$L,12,0)</f>
        <v>100</v>
      </c>
      <c r="M106" s="13">
        <f>VLOOKUP(A:A,[1]TDSheet!$A:$V,22,0)</f>
        <v>100</v>
      </c>
      <c r="N106" s="13">
        <f>VLOOKUP(A:A,[1]TDSheet!$A:$X,24,0)</f>
        <v>80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40.200000000000003</v>
      </c>
      <c r="X106" s="14"/>
      <c r="Y106" s="16">
        <f t="shared" si="17"/>
        <v>7.3134328358208949</v>
      </c>
      <c r="Z106" s="13">
        <f>VLOOKUP(A:A,[1]TDSheet!$A:$Z,26,0)</f>
        <v>0.72687224669603523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39.6</v>
      </c>
      <c r="AF106" s="13">
        <f>VLOOKUP(A:A,[1]TDSheet!$A:$AF,32,0)</f>
        <v>35.200000000000003</v>
      </c>
      <c r="AG106" s="13">
        <f>VLOOKUP(A:A,[1]TDSheet!$A:$AG,33,0)</f>
        <v>30.4</v>
      </c>
      <c r="AH106" s="13">
        <f>VLOOKUP(A:A,[3]TDSheet!$A:$D,4,0)</f>
        <v>20</v>
      </c>
      <c r="AI106" s="13" t="e">
        <f>VLOOKUP(A:A,[1]TDSheet!$A:$AI,35,0)</f>
        <v>#N/A</v>
      </c>
      <c r="AJ106" s="13">
        <f t="shared" si="18"/>
        <v>0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12</v>
      </c>
      <c r="C107" s="8">
        <v>211</v>
      </c>
      <c r="D107" s="8">
        <v>13</v>
      </c>
      <c r="E107" s="8">
        <v>155</v>
      </c>
      <c r="F107" s="8">
        <v>61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211</v>
      </c>
      <c r="K107" s="13">
        <f t="shared" si="15"/>
        <v>-56</v>
      </c>
      <c r="L107" s="13">
        <f>VLOOKUP(A:A,[1]TDSheet!$A:$L,12,0)</f>
        <v>80</v>
      </c>
      <c r="M107" s="13">
        <f>VLOOKUP(A:A,[1]TDSheet!$A:$V,22,0)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31</v>
      </c>
      <c r="X107" s="14">
        <v>30</v>
      </c>
      <c r="Y107" s="16">
        <f t="shared" si="17"/>
        <v>5.5161290322580649</v>
      </c>
      <c r="Z107" s="13">
        <f>VLOOKUP(A:A,[1]TDSheet!$A:$Z,26,0)</f>
        <v>3.231292517006803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49.4</v>
      </c>
      <c r="AF107" s="13">
        <f>VLOOKUP(A:A,[1]TDSheet!$A:$AF,32,0)</f>
        <v>30</v>
      </c>
      <c r="AG107" s="13">
        <f>VLOOKUP(A:A,[1]TDSheet!$A:$AG,33,0)</f>
        <v>29.6</v>
      </c>
      <c r="AH107" s="13">
        <f>VLOOKUP(A:A,[3]TDSheet!$A:$D,4,0)</f>
        <v>36</v>
      </c>
      <c r="AI107" s="13" t="str">
        <f>VLOOKUP(A:A,[1]TDSheet!$A:$AI,35,0)</f>
        <v>увел</v>
      </c>
      <c r="AJ107" s="13">
        <f t="shared" si="18"/>
        <v>12</v>
      </c>
      <c r="AK107" s="13"/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12</v>
      </c>
      <c r="C108" s="8">
        <v>212</v>
      </c>
      <c r="D108" s="8">
        <v>6</v>
      </c>
      <c r="E108" s="8">
        <v>130</v>
      </c>
      <c r="F108" s="8">
        <v>84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161</v>
      </c>
      <c r="K108" s="13">
        <f t="shared" si="15"/>
        <v>-31</v>
      </c>
      <c r="L108" s="13">
        <f>VLOOKUP(A:A,[1]TDSheet!$A:$L,12,0)</f>
        <v>0</v>
      </c>
      <c r="M108" s="13">
        <f>VLOOKUP(A:A,[1]TDSheet!$A:$V,22,0)</f>
        <v>20</v>
      </c>
      <c r="N108" s="13">
        <f>VLOOKUP(A:A,[1]TDSheet!$A:$X,24,0)</f>
        <v>20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26</v>
      </c>
      <c r="X108" s="14">
        <v>30</v>
      </c>
      <c r="Y108" s="16">
        <f t="shared" si="17"/>
        <v>5.9230769230769234</v>
      </c>
      <c r="Z108" s="13">
        <f>VLOOKUP(A:A,[1]TDSheet!$A:$Z,26,0)</f>
        <v>4.703389830508474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41.4</v>
      </c>
      <c r="AF108" s="13">
        <f>VLOOKUP(A:A,[1]TDSheet!$A:$AF,32,0)</f>
        <v>26</v>
      </c>
      <c r="AG108" s="13">
        <f>VLOOKUP(A:A,[1]TDSheet!$A:$AG,33,0)</f>
        <v>20</v>
      </c>
      <c r="AH108" s="13">
        <f>VLOOKUP(A:A,[3]TDSheet!$A:$D,4,0)</f>
        <v>30</v>
      </c>
      <c r="AI108" s="13" t="str">
        <f>VLOOKUP(A:A,[1]TDSheet!$A:$AI,35,0)</f>
        <v>увел</v>
      </c>
      <c r="AJ108" s="13">
        <f t="shared" si="18"/>
        <v>12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203</v>
      </c>
      <c r="D109" s="8">
        <v>6</v>
      </c>
      <c r="E109" s="8">
        <v>140</v>
      </c>
      <c r="F109" s="8">
        <v>64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200</v>
      </c>
      <c r="K109" s="13">
        <f t="shared" si="15"/>
        <v>-60</v>
      </c>
      <c r="L109" s="13">
        <f>VLOOKUP(A:A,[1]TDSheet!$A:$L,12,0)</f>
        <v>50</v>
      </c>
      <c r="M109" s="13">
        <f>VLOOKUP(A:A,[1]TDSheet!$A:$V,22,0)</f>
        <v>40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28</v>
      </c>
      <c r="X109" s="14"/>
      <c r="Y109" s="16">
        <f t="shared" si="17"/>
        <v>6.5714285714285712</v>
      </c>
      <c r="Z109" s="13">
        <f>VLOOKUP(A:A,[1]TDSheet!$A:$Z,26,0)</f>
        <v>2.5838926174496644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44</v>
      </c>
      <c r="AF109" s="13">
        <f>VLOOKUP(A:A,[1]TDSheet!$A:$AF,32,0)</f>
        <v>19.8</v>
      </c>
      <c r="AG109" s="13">
        <f>VLOOKUP(A:A,[1]TDSheet!$A:$AG,33,0)</f>
        <v>24.8</v>
      </c>
      <c r="AH109" s="13">
        <f>VLOOKUP(A:A,[3]TDSheet!$A:$D,4,0)</f>
        <v>15</v>
      </c>
      <c r="AI109" s="13" t="str">
        <f>VLOOKUP(A:A,[1]TDSheet!$A:$AI,35,0)</f>
        <v>увел</v>
      </c>
      <c r="AJ109" s="13">
        <f t="shared" si="18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294</v>
      </c>
      <c r="D110" s="8">
        <v>16</v>
      </c>
      <c r="E110" s="8">
        <v>228</v>
      </c>
      <c r="F110" s="8">
        <v>68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292</v>
      </c>
      <c r="K110" s="13">
        <f t="shared" si="15"/>
        <v>-64</v>
      </c>
      <c r="L110" s="13">
        <f>VLOOKUP(A:A,[1]TDSheet!$A:$L,12,0)</f>
        <v>50</v>
      </c>
      <c r="M110" s="13">
        <f>VLOOKUP(A:A,[1]TDSheet!$A:$V,22,0)</f>
        <v>70</v>
      </c>
      <c r="N110" s="13">
        <f>VLOOKUP(A:A,[1]TDSheet!$A:$X,24,0)</f>
        <v>60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45.6</v>
      </c>
      <c r="X110" s="14">
        <v>30</v>
      </c>
      <c r="Y110" s="16">
        <f t="shared" si="17"/>
        <v>6.0964912280701755</v>
      </c>
      <c r="Z110" s="13">
        <f>VLOOKUP(A:A,[1]TDSheet!$A:$Z,26,0)</f>
        <v>2.3362445414847164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70</v>
      </c>
      <c r="AF110" s="13">
        <f>VLOOKUP(A:A,[1]TDSheet!$A:$AF,32,0)</f>
        <v>44.4</v>
      </c>
      <c r="AG110" s="13">
        <f>VLOOKUP(A:A,[1]TDSheet!$A:$AG,33,0)</f>
        <v>35</v>
      </c>
      <c r="AH110" s="13">
        <f>VLOOKUP(A:A,[3]TDSheet!$A:$D,4,0)</f>
        <v>42</v>
      </c>
      <c r="AI110" s="13" t="e">
        <f>VLOOKUP(A:A,[1]TDSheet!$A:$AI,35,0)</f>
        <v>#N/A</v>
      </c>
      <c r="AJ110" s="13">
        <f t="shared" si="18"/>
        <v>9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248</v>
      </c>
      <c r="D111" s="8">
        <v>17</v>
      </c>
      <c r="E111" s="8">
        <v>200</v>
      </c>
      <c r="F111" s="8">
        <v>53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262</v>
      </c>
      <c r="K111" s="13">
        <f t="shared" si="15"/>
        <v>-62</v>
      </c>
      <c r="L111" s="13">
        <f>VLOOKUP(A:A,[1]TDSheet!$A:$L,12,0)</f>
        <v>70</v>
      </c>
      <c r="M111" s="13">
        <f>VLOOKUP(A:A,[1]TDSheet!$A:$V,22,0)</f>
        <v>70</v>
      </c>
      <c r="N111" s="13">
        <f>VLOOKUP(A:A,[1]TDSheet!$A:$X,24,0)</f>
        <v>70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40</v>
      </c>
      <c r="X111" s="14"/>
      <c r="Y111" s="16">
        <f t="shared" si="17"/>
        <v>6.5750000000000002</v>
      </c>
      <c r="Z111" s="13">
        <f>VLOOKUP(A:A,[1]TDSheet!$A:$Z,26,0)</f>
        <v>1.728110599078341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63.4</v>
      </c>
      <c r="AF111" s="13">
        <f>VLOOKUP(A:A,[1]TDSheet!$A:$AF,32,0)</f>
        <v>39.200000000000003</v>
      </c>
      <c r="AG111" s="13">
        <f>VLOOKUP(A:A,[1]TDSheet!$A:$AG,33,0)</f>
        <v>32.200000000000003</v>
      </c>
      <c r="AH111" s="13">
        <f>VLOOKUP(A:A,[3]TDSheet!$A:$D,4,0)</f>
        <v>26</v>
      </c>
      <c r="AI111" s="13" t="e">
        <f>VLOOKUP(A:A,[1]TDSheet!$A:$AI,35,0)</f>
        <v>#N/A</v>
      </c>
      <c r="AJ111" s="13">
        <f t="shared" si="18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43.283999999999999</v>
      </c>
      <c r="D112" s="8">
        <v>2.8010000000000002</v>
      </c>
      <c r="E112" s="8">
        <v>12.29</v>
      </c>
      <c r="F112" s="8">
        <v>33.795000000000002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19.207999999999998</v>
      </c>
      <c r="K112" s="13">
        <f t="shared" si="15"/>
        <v>-6.9179999999999993</v>
      </c>
      <c r="L112" s="13">
        <f>VLOOKUP(A:A,[1]TDSheet!$A:$L,12,0)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2.4579999999999997</v>
      </c>
      <c r="X112" s="14"/>
      <c r="Y112" s="16">
        <f t="shared" si="17"/>
        <v>13.74898291293735</v>
      </c>
      <c r="Z112" s="13">
        <f>VLOOKUP(A:A,[1]TDSheet!$A:$Z,26,0)</f>
        <v>12.317757690625458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4.5209999999999999</v>
      </c>
      <c r="AF112" s="13">
        <f>VLOOKUP(A:A,[1]TDSheet!$A:$AF,32,0)</f>
        <v>2.9594</v>
      </c>
      <c r="AG112" s="13">
        <f>VLOOKUP(A:A,[1]TDSheet!$A:$AG,33,0)</f>
        <v>2.2624</v>
      </c>
      <c r="AH112" s="13">
        <v>0</v>
      </c>
      <c r="AI112" s="20" t="str">
        <f>VLOOKUP(A:A,[1]TDSheet!$A:$AI,35,0)</f>
        <v>увел</v>
      </c>
      <c r="AJ112" s="13">
        <f t="shared" si="18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43.381</v>
      </c>
      <c r="D113" s="8">
        <v>4.9189999999999996</v>
      </c>
      <c r="E113" s="8">
        <v>11.503</v>
      </c>
      <c r="F113" s="8">
        <v>33.978999999999999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20.009</v>
      </c>
      <c r="K113" s="13">
        <f t="shared" si="15"/>
        <v>-8.5060000000000002</v>
      </c>
      <c r="L113" s="13">
        <f>VLOOKUP(A:A,[1]TDSheet!$A:$L,12,0)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2.3006000000000002</v>
      </c>
      <c r="X113" s="14"/>
      <c r="Y113" s="16">
        <f t="shared" si="17"/>
        <v>14.76962531513518</v>
      </c>
      <c r="Z113" s="13">
        <f>VLOOKUP(A:A,[1]TDSheet!$A:$Z,26,0)</f>
        <v>12.900426191398683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5.0808</v>
      </c>
      <c r="AF113" s="13">
        <f>VLOOKUP(A:A,[1]TDSheet!$A:$AF,32,0)</f>
        <v>2.8170000000000002</v>
      </c>
      <c r="AG113" s="13">
        <f>VLOOKUP(A:A,[1]TDSheet!$A:$AG,33,0)</f>
        <v>2.0021999999999998</v>
      </c>
      <c r="AH113" s="13">
        <f>VLOOKUP(A:A,[3]TDSheet!$A:$D,4,0)</f>
        <v>0.71699999999999997</v>
      </c>
      <c r="AI113" s="20" t="str">
        <f>VLOOKUP(A:A,[1]TDSheet!$A:$AI,35,0)</f>
        <v>увел</v>
      </c>
      <c r="AJ113" s="13">
        <f t="shared" si="18"/>
        <v>0</v>
      </c>
      <c r="AK113" s="13"/>
      <c r="AL113" s="13"/>
      <c r="AM113" s="13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280</v>
      </c>
      <c r="D114" s="8">
        <v>475</v>
      </c>
      <c r="E114" s="8">
        <v>611</v>
      </c>
      <c r="F114" s="8">
        <v>114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915</v>
      </c>
      <c r="K114" s="13">
        <f t="shared" si="15"/>
        <v>-304</v>
      </c>
      <c r="L114" s="13">
        <f>VLOOKUP(A:A,[1]TDSheet!$A:$L,12,0)</f>
        <v>330</v>
      </c>
      <c r="M114" s="13">
        <f>VLOOKUP(A:A,[1]TDSheet!$A:$V,22,0)</f>
        <v>200</v>
      </c>
      <c r="N114" s="13">
        <f>VLOOKUP(A:A,[1]TDSheet!$A:$X,24,0)</f>
        <v>300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122.2</v>
      </c>
      <c r="X114" s="14">
        <v>100</v>
      </c>
      <c r="Y114" s="16">
        <f t="shared" si="17"/>
        <v>8.543371522094926</v>
      </c>
      <c r="Z114" s="13">
        <f>VLOOKUP(A:A,[1]TDSheet!$A:$Z,26,0)</f>
        <v>1.6033434650455927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69.8</v>
      </c>
      <c r="AF114" s="13">
        <f>VLOOKUP(A:A,[1]TDSheet!$A:$AF,32,0)</f>
        <v>90.6</v>
      </c>
      <c r="AG114" s="13">
        <f>VLOOKUP(A:A,[1]TDSheet!$A:$AG,33,0)</f>
        <v>120.8</v>
      </c>
      <c r="AH114" s="13">
        <f>VLOOKUP(A:A,[3]TDSheet!$A:$D,4,0)</f>
        <v>103</v>
      </c>
      <c r="AI114" s="13" t="e">
        <f>VLOOKUP(A:A,[1]TDSheet!$A:$AI,35,0)</f>
        <v>#N/A</v>
      </c>
      <c r="AJ114" s="13">
        <f t="shared" si="18"/>
        <v>30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264</v>
      </c>
      <c r="D115" s="8">
        <v>460</v>
      </c>
      <c r="E115" s="8">
        <v>586</v>
      </c>
      <c r="F115" s="8">
        <v>95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801</v>
      </c>
      <c r="K115" s="13">
        <f t="shared" si="15"/>
        <v>-215</v>
      </c>
      <c r="L115" s="13">
        <f>VLOOKUP(A:A,[1]TDSheet!$A:$L,12,0)</f>
        <v>300</v>
      </c>
      <c r="M115" s="13">
        <f>VLOOKUP(A:A,[1]TDSheet!$A:$V,22,0)</f>
        <v>250</v>
      </c>
      <c r="N115" s="13">
        <f>VLOOKUP(A:A,[1]TDSheet!$A:$X,24,0)</f>
        <v>300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117.2</v>
      </c>
      <c r="X115" s="14">
        <v>70</v>
      </c>
      <c r="Y115" s="16">
        <f t="shared" si="17"/>
        <v>8.6604095563139936</v>
      </c>
      <c r="Z115" s="13">
        <f>VLOOKUP(A:A,[1]TDSheet!$A:$Z,26,0)</f>
        <v>1.1068702290076335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67.400000000000006</v>
      </c>
      <c r="AF115" s="13">
        <f>VLOOKUP(A:A,[1]TDSheet!$A:$AF,32,0)</f>
        <v>91.2</v>
      </c>
      <c r="AG115" s="13">
        <f>VLOOKUP(A:A,[1]TDSheet!$A:$AG,33,0)</f>
        <v>109.2</v>
      </c>
      <c r="AH115" s="13">
        <f>VLOOKUP(A:A,[3]TDSheet!$A:$D,4,0)</f>
        <v>63</v>
      </c>
      <c r="AI115" s="13" t="e">
        <f>VLOOKUP(A:A,[1]TDSheet!$A:$AI,35,0)</f>
        <v>#N/A</v>
      </c>
      <c r="AJ115" s="13">
        <f t="shared" si="18"/>
        <v>21</v>
      </c>
      <c r="AK115" s="13"/>
      <c r="AL115" s="13"/>
      <c r="AM115" s="13"/>
    </row>
    <row r="116" spans="1:39" s="1" customFormat="1" ht="11.1" customHeight="1" outlineLevel="1" x14ac:dyDescent="0.2">
      <c r="A116" s="7" t="s">
        <v>119</v>
      </c>
      <c r="B116" s="7" t="s">
        <v>12</v>
      </c>
      <c r="C116" s="8">
        <v>183</v>
      </c>
      <c r="D116" s="8">
        <v>633</v>
      </c>
      <c r="E116" s="8">
        <v>750</v>
      </c>
      <c r="F116" s="8">
        <v>45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1042</v>
      </c>
      <c r="K116" s="13">
        <f t="shared" si="15"/>
        <v>-292</v>
      </c>
      <c r="L116" s="13">
        <f>VLOOKUP(A:A,[1]TDSheet!$A:$L,12,0)</f>
        <v>350</v>
      </c>
      <c r="M116" s="13">
        <f>VLOOKUP(A:A,[1]TDSheet!$A:$V,22,0)</f>
        <v>220</v>
      </c>
      <c r="N116" s="13">
        <f>VLOOKUP(A:A,[1]TDSheet!$A:$X,24,0)</f>
        <v>350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150</v>
      </c>
      <c r="X116" s="14">
        <v>100</v>
      </c>
      <c r="Y116" s="16">
        <f t="shared" si="17"/>
        <v>7.1</v>
      </c>
      <c r="Z116" s="13">
        <f>VLOOKUP(A:A,[1]TDSheet!$A:$Z,26,0)</f>
        <v>1.4594240837696335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68.2</v>
      </c>
      <c r="AF116" s="13">
        <f>VLOOKUP(A:A,[1]TDSheet!$A:$AF,32,0)</f>
        <v>97</v>
      </c>
      <c r="AG116" s="13">
        <f>VLOOKUP(A:A,[1]TDSheet!$A:$AG,33,0)</f>
        <v>137</v>
      </c>
      <c r="AH116" s="13">
        <f>VLOOKUP(A:A,[3]TDSheet!$A:$D,4,0)</f>
        <v>181</v>
      </c>
      <c r="AI116" s="13" t="e">
        <f>VLOOKUP(A:A,[1]TDSheet!$A:$AI,35,0)</f>
        <v>#N/A</v>
      </c>
      <c r="AJ116" s="13">
        <f t="shared" si="18"/>
        <v>30</v>
      </c>
      <c r="AK116" s="13"/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12</v>
      </c>
      <c r="C117" s="8">
        <v>279</v>
      </c>
      <c r="D117" s="8">
        <v>476</v>
      </c>
      <c r="E117" s="8">
        <v>621</v>
      </c>
      <c r="F117" s="8">
        <v>110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904</v>
      </c>
      <c r="K117" s="13">
        <f t="shared" si="15"/>
        <v>-283</v>
      </c>
      <c r="L117" s="13">
        <f>VLOOKUP(A:A,[1]TDSheet!$A:$L,12,0)</f>
        <v>300</v>
      </c>
      <c r="M117" s="13">
        <f>VLOOKUP(A:A,[1]TDSheet!$A:$V,22,0)</f>
        <v>150</v>
      </c>
      <c r="N117" s="13">
        <f>VLOOKUP(A:A,[1]TDSheet!$A:$X,24,0)</f>
        <v>300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124.2</v>
      </c>
      <c r="X117" s="14">
        <v>100</v>
      </c>
      <c r="Y117" s="16">
        <f t="shared" si="17"/>
        <v>7.7294685990338161</v>
      </c>
      <c r="Z117" s="13">
        <f>VLOOKUP(A:A,[1]TDSheet!$A:$Z,26,0)</f>
        <v>1.8799368088467616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68</v>
      </c>
      <c r="AF117" s="13">
        <f>VLOOKUP(A:A,[1]TDSheet!$A:$AF,32,0)</f>
        <v>93.2</v>
      </c>
      <c r="AG117" s="13">
        <f>VLOOKUP(A:A,[1]TDSheet!$A:$AG,33,0)</f>
        <v>114.2</v>
      </c>
      <c r="AH117" s="13">
        <f>VLOOKUP(A:A,[3]TDSheet!$A:$D,4,0)</f>
        <v>133</v>
      </c>
      <c r="AI117" s="13" t="e">
        <f>VLOOKUP(A:A,[1]TDSheet!$A:$AI,35,0)</f>
        <v>#N/A</v>
      </c>
      <c r="AJ117" s="13">
        <f t="shared" si="18"/>
        <v>30</v>
      </c>
      <c r="AK117" s="13"/>
      <c r="AL117" s="13"/>
      <c r="AM117" s="13"/>
    </row>
    <row r="118" spans="1:39" s="1" customFormat="1" ht="21.95" customHeight="1" outlineLevel="1" x14ac:dyDescent="0.2">
      <c r="A118" s="7" t="s">
        <v>121</v>
      </c>
      <c r="B118" s="7" t="s">
        <v>8</v>
      </c>
      <c r="C118" s="8">
        <v>159.24600000000001</v>
      </c>
      <c r="D118" s="8">
        <v>131.148</v>
      </c>
      <c r="E118" s="8">
        <v>155.32599999999999</v>
      </c>
      <c r="F118" s="8">
        <v>131.149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159.13200000000001</v>
      </c>
      <c r="K118" s="13">
        <f t="shared" si="15"/>
        <v>-3.8060000000000116</v>
      </c>
      <c r="L118" s="13">
        <f>VLOOKUP(A:A,[1]TDSheet!$A:$L,12,0)</f>
        <v>80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31.065199999999997</v>
      </c>
      <c r="X118" s="14"/>
      <c r="Y118" s="16">
        <f t="shared" si="17"/>
        <v>6.7969625175437471</v>
      </c>
      <c r="Z118" s="13">
        <f>VLOOKUP(A:A,[1]TDSheet!$A:$Z,26,0)</f>
        <v>5.1008005287896596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30.225599999999996</v>
      </c>
      <c r="AF118" s="13">
        <f>VLOOKUP(A:A,[1]TDSheet!$A:$AF,32,0)</f>
        <v>41.313400000000001</v>
      </c>
      <c r="AG118" s="13">
        <f>VLOOKUP(A:A,[1]TDSheet!$A:$AG,33,0)</f>
        <v>35.746400000000001</v>
      </c>
      <c r="AH118" s="13">
        <f>VLOOKUP(A:A,[3]TDSheet!$A:$D,4,0)</f>
        <v>35.536999999999999</v>
      </c>
      <c r="AI118" s="13" t="e">
        <f>VLOOKUP(A:A,[1]TDSheet!$A:$AI,35,0)</f>
        <v>#N/A</v>
      </c>
      <c r="AJ118" s="13">
        <f t="shared" si="18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127</v>
      </c>
      <c r="B119" s="7" t="s">
        <v>8</v>
      </c>
      <c r="C119" s="8">
        <v>46.863</v>
      </c>
      <c r="D119" s="8"/>
      <c r="E119" s="8">
        <v>10.756</v>
      </c>
      <c r="F119" s="8">
        <v>36.106999999999999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10.5</v>
      </c>
      <c r="K119" s="13">
        <f t="shared" si="15"/>
        <v>0.25600000000000023</v>
      </c>
      <c r="L119" s="13">
        <f>VLOOKUP(A:A,[1]TDSheet!$A:$L,12,0)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2.1512000000000002</v>
      </c>
      <c r="X119" s="14"/>
      <c r="Y119" s="16">
        <f t="shared" si="17"/>
        <v>16.784585347712902</v>
      </c>
      <c r="Z119" s="13">
        <f>VLOOKUP(A:A,[1]TDSheet!$A:$Z,26,0)</f>
        <v>24.035315985130108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1.0580000000000001</v>
      </c>
      <c r="AF119" s="13">
        <f>VLOOKUP(A:A,[1]TDSheet!$A:$AF,32,0)</f>
        <v>0.96020000000000005</v>
      </c>
      <c r="AG119" s="13">
        <f>VLOOKUP(A:A,[1]TDSheet!$A:$AG,33,0)</f>
        <v>1.6039999999999999</v>
      </c>
      <c r="AH119" s="13">
        <f>VLOOKUP(A:A,[3]TDSheet!$A:$D,4,0)</f>
        <v>2.6859999999999999</v>
      </c>
      <c r="AI119" s="13" t="str">
        <f>VLOOKUP(A:A,[1]TDSheet!$A:$AI,35,0)</f>
        <v>увел</v>
      </c>
      <c r="AJ119" s="13">
        <f t="shared" si="18"/>
        <v>0</v>
      </c>
      <c r="AK119" s="13"/>
      <c r="AL119" s="13"/>
      <c r="AM119" s="13"/>
    </row>
    <row r="120" spans="1:39" s="1" customFormat="1" ht="21.95" customHeight="1" outlineLevel="1" x14ac:dyDescent="0.2">
      <c r="A120" s="7" t="s">
        <v>122</v>
      </c>
      <c r="B120" s="7" t="s">
        <v>12</v>
      </c>
      <c r="C120" s="8">
        <v>1856</v>
      </c>
      <c r="D120" s="8">
        <v>166</v>
      </c>
      <c r="E120" s="8">
        <v>821</v>
      </c>
      <c r="F120" s="8">
        <v>851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3">
        <f>VLOOKUP(A:A,[2]TDSheet!$A:$F,6,0)</f>
        <v>1107</v>
      </c>
      <c r="K120" s="13">
        <f t="shared" si="15"/>
        <v>-286</v>
      </c>
      <c r="L120" s="13">
        <f>VLOOKUP(A:A,[1]TDSheet!$A:$L,12,0)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6"/>
        <v>164.2</v>
      </c>
      <c r="X120" s="14">
        <v>100</v>
      </c>
      <c r="Y120" s="16">
        <f t="shared" si="17"/>
        <v>5.7917174177831914</v>
      </c>
      <c r="Z120" s="13">
        <f>VLOOKUP(A:A,[1]TDSheet!$A:$Z,26,0)</f>
        <v>6.9403973509933774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30.8</v>
      </c>
      <c r="AG120" s="13">
        <f>VLOOKUP(A:A,[1]TDSheet!$A:$AG,33,0)</f>
        <v>129.4</v>
      </c>
      <c r="AH120" s="13">
        <f>VLOOKUP(A:A,[3]TDSheet!$A:$D,4,0)</f>
        <v>201</v>
      </c>
      <c r="AI120" s="13" t="str">
        <f>VLOOKUP(A:A,[1]TDSheet!$A:$AI,35,0)</f>
        <v>увел</v>
      </c>
      <c r="AJ120" s="13">
        <f t="shared" si="18"/>
        <v>28.000000000000004</v>
      </c>
      <c r="AK120" s="13"/>
      <c r="AL120" s="13"/>
      <c r="AM120" s="13"/>
    </row>
    <row r="121" spans="1:39" s="1" customFormat="1" ht="11.1" customHeight="1" outlineLevel="1" x14ac:dyDescent="0.2">
      <c r="A121" s="7" t="s">
        <v>128</v>
      </c>
      <c r="B121" s="7" t="s">
        <v>12</v>
      </c>
      <c r="C121" s="8"/>
      <c r="D121" s="8">
        <v>307</v>
      </c>
      <c r="E121" s="8">
        <v>31</v>
      </c>
      <c r="F121" s="8">
        <v>275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3">
        <f>VLOOKUP(A:A,[2]TDSheet!$A:$F,6,0)</f>
        <v>32</v>
      </c>
      <c r="K121" s="13">
        <f t="shared" si="15"/>
        <v>-1</v>
      </c>
      <c r="L121" s="13">
        <f>VLOOKUP(A:A,[1]TDSheet!$A:$L,12,0)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6"/>
        <v>6.2</v>
      </c>
      <c r="X121" s="14"/>
      <c r="Y121" s="16">
        <f t="shared" si="17"/>
        <v>44.354838709677416</v>
      </c>
      <c r="Z121" s="13">
        <f>VLOOKUP(A:A,[1]TDSheet!$A:$Z,26,0)</f>
        <v>112.69230769230769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0</v>
      </c>
      <c r="AH121" s="13">
        <f>VLOOKUP(A:A,[3]TDSheet!$A:$D,4,0)</f>
        <v>19</v>
      </c>
      <c r="AI121" s="13" t="e">
        <f>VLOOKUP(A:A,[1]TDSheet!$A:$AI,35,0)</f>
        <v>#N/A</v>
      </c>
      <c r="AJ121" s="13">
        <f t="shared" si="18"/>
        <v>0</v>
      </c>
      <c r="AK121" s="13"/>
      <c r="AL121" s="13"/>
      <c r="AM121" s="13"/>
    </row>
    <row r="122" spans="1:39" s="1" customFormat="1" ht="11.1" customHeight="1" outlineLevel="1" x14ac:dyDescent="0.2">
      <c r="A122" s="7" t="s">
        <v>123</v>
      </c>
      <c r="B122" s="7" t="s">
        <v>8</v>
      </c>
      <c r="C122" s="8">
        <v>-325.178</v>
      </c>
      <c r="D122" s="8">
        <v>1545.211</v>
      </c>
      <c r="E122" s="17">
        <v>865.43899999999996</v>
      </c>
      <c r="F122" s="17">
        <v>332.10300000000001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1012.5650000000001</v>
      </c>
      <c r="K122" s="13">
        <f t="shared" si="15"/>
        <v>-147.12600000000009</v>
      </c>
      <c r="L122" s="13">
        <f>VLOOKUP(A:A,[1]TDSheet!$A:$L,12,0)</f>
        <v>0</v>
      </c>
      <c r="M122" s="13">
        <f>VLOOKUP(A:A,[1]TDSheet!$A:$V,22,0)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3"/>
      <c r="W122" s="13">
        <f t="shared" si="16"/>
        <v>173.08779999999999</v>
      </c>
      <c r="X122" s="14"/>
      <c r="Y122" s="16">
        <f t="shared" si="17"/>
        <v>1.9186967539017772</v>
      </c>
      <c r="Z122" s="13">
        <f>VLOOKUP(A:A,[1]TDSheet!$A:$Z,26,0)</f>
        <v>3.1652085148698839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154.98560000000001</v>
      </c>
      <c r="AF122" s="13">
        <f>VLOOKUP(A:A,[1]TDSheet!$A:$AF,32,0)</f>
        <v>178.178</v>
      </c>
      <c r="AG122" s="13">
        <f>VLOOKUP(A:A,[1]TDSheet!$A:$AG,33,0)</f>
        <v>151.16300000000001</v>
      </c>
      <c r="AH122" s="13">
        <f>VLOOKUP(A:A,[3]TDSheet!$A:$D,4,0)</f>
        <v>177.114</v>
      </c>
      <c r="AI122" s="13" t="e">
        <f>VLOOKUP(A:A,[1]TDSheet!$A:$AI,35,0)</f>
        <v>#N/A</v>
      </c>
      <c r="AJ122" s="13">
        <f t="shared" si="18"/>
        <v>0</v>
      </c>
      <c r="AK122" s="13"/>
      <c r="AL122" s="13"/>
      <c r="AM122" s="13"/>
    </row>
    <row r="123" spans="1:39" s="1" customFormat="1" ht="11.1" customHeight="1" outlineLevel="1" x14ac:dyDescent="0.2">
      <c r="A123" s="7" t="s">
        <v>124</v>
      </c>
      <c r="B123" s="7" t="s">
        <v>12</v>
      </c>
      <c r="C123" s="8">
        <v>-1651</v>
      </c>
      <c r="D123" s="8">
        <v>2718</v>
      </c>
      <c r="E123" s="17">
        <v>294</v>
      </c>
      <c r="F123" s="17">
        <v>712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389</v>
      </c>
      <c r="K123" s="13">
        <f t="shared" si="15"/>
        <v>-95</v>
      </c>
      <c r="L123" s="13">
        <f>VLOOKUP(A:A,[1]TDSheet!$A:$L,12,0)</f>
        <v>0</v>
      </c>
      <c r="M123" s="13">
        <f>VLOOKUP(A:A,[1]TDSheet!$A:$V,22,0)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3"/>
      <c r="W123" s="13">
        <f t="shared" si="16"/>
        <v>58.8</v>
      </c>
      <c r="X123" s="14"/>
      <c r="Y123" s="16">
        <f t="shared" si="17"/>
        <v>12.108843537414966</v>
      </c>
      <c r="Z123" s="13">
        <f>VLOOKUP(A:A,[1]TDSheet!$A:$Z,26,0)</f>
        <v>9.0647482014388476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225.2</v>
      </c>
      <c r="AF123" s="13">
        <f>VLOOKUP(A:A,[1]TDSheet!$A:$AF,32,0)</f>
        <v>204</v>
      </c>
      <c r="AG123" s="13">
        <f>VLOOKUP(A:A,[1]TDSheet!$A:$AG,33,0)</f>
        <v>175.2</v>
      </c>
      <c r="AH123" s="13">
        <f>VLOOKUP(A:A,[3]TDSheet!$A:$D,4,0)</f>
        <v>61</v>
      </c>
      <c r="AI123" s="13" t="e">
        <f>VLOOKUP(A:A,[1]TDSheet!$A:$AI,35,0)</f>
        <v>#N/A</v>
      </c>
      <c r="AJ123" s="13">
        <f t="shared" si="18"/>
        <v>0</v>
      </c>
      <c r="AK123" s="13"/>
      <c r="AL123" s="13"/>
      <c r="AM123" s="13"/>
    </row>
    <row r="124" spans="1:39" s="1" customFormat="1" ht="11.1" customHeight="1" outlineLevel="1" x14ac:dyDescent="0.2">
      <c r="A124" s="7" t="s">
        <v>125</v>
      </c>
      <c r="B124" s="7" t="s">
        <v>8</v>
      </c>
      <c r="C124" s="8">
        <v>-130.94300000000001</v>
      </c>
      <c r="D124" s="8">
        <v>625.44799999999998</v>
      </c>
      <c r="E124" s="17">
        <v>337.71699999999998</v>
      </c>
      <c r="F124" s="17">
        <v>140.81700000000001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390.142</v>
      </c>
      <c r="K124" s="13">
        <f t="shared" si="15"/>
        <v>-52.425000000000011</v>
      </c>
      <c r="L124" s="13">
        <f>VLOOKUP(A:A,[1]TDSheet!$A:$L,12,0)</f>
        <v>0</v>
      </c>
      <c r="M124" s="13">
        <f>VLOOKUP(A:A,[1]TDSheet!$A:$V,22,0)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3"/>
      <c r="W124" s="13">
        <f t="shared" si="16"/>
        <v>67.543399999999991</v>
      </c>
      <c r="X124" s="14"/>
      <c r="Y124" s="16">
        <f t="shared" si="17"/>
        <v>2.0848373046071123</v>
      </c>
      <c r="Z124" s="13">
        <f>VLOOKUP(A:A,[1]TDSheet!$A:$Z,26,0)</f>
        <v>2.8965747975652323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70.113399999999999</v>
      </c>
      <c r="AF124" s="13">
        <f>VLOOKUP(A:A,[1]TDSheet!$A:$AF,32,0)</f>
        <v>69.039599999999993</v>
      </c>
      <c r="AG124" s="13">
        <f>VLOOKUP(A:A,[1]TDSheet!$A:$AG,33,0)</f>
        <v>63.060400000000001</v>
      </c>
      <c r="AH124" s="13">
        <f>VLOOKUP(A:A,[3]TDSheet!$A:$D,4,0)</f>
        <v>53.603999999999999</v>
      </c>
      <c r="AI124" s="13" t="e">
        <f>VLOOKUP(A:A,[1]TDSheet!$A:$AI,35,0)</f>
        <v>#N/A</v>
      </c>
      <c r="AJ124" s="13">
        <f t="shared" si="18"/>
        <v>0</v>
      </c>
      <c r="AK124" s="13"/>
      <c r="AL124" s="13"/>
      <c r="AM124" s="13"/>
    </row>
    <row r="125" spans="1:39" s="1" customFormat="1" ht="11.1" customHeight="1" outlineLevel="1" x14ac:dyDescent="0.2">
      <c r="A125" s="7" t="s">
        <v>126</v>
      </c>
      <c r="B125" s="7" t="s">
        <v>12</v>
      </c>
      <c r="C125" s="8">
        <v>-536</v>
      </c>
      <c r="D125" s="8">
        <v>1148</v>
      </c>
      <c r="E125" s="17">
        <v>326</v>
      </c>
      <c r="F125" s="17">
        <v>276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388</v>
      </c>
      <c r="K125" s="13">
        <f t="shared" si="15"/>
        <v>-62</v>
      </c>
      <c r="L125" s="13">
        <f>VLOOKUP(A:A,[1]TDSheet!$A:$L,12,0)</f>
        <v>0</v>
      </c>
      <c r="M125" s="13">
        <f>VLOOKUP(A:A,[1]TDSheet!$A:$V,22,0)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3"/>
      <c r="W125" s="13">
        <f t="shared" si="16"/>
        <v>65.2</v>
      </c>
      <c r="X125" s="14"/>
      <c r="Y125" s="16">
        <f t="shared" si="17"/>
        <v>4.2331288343558278</v>
      </c>
      <c r="Z125" s="13">
        <f>VLOOKUP(A:A,[1]TDSheet!$A:$Z,26,0)</f>
        <v>6.666666666666667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82</v>
      </c>
      <c r="AF125" s="13">
        <f>VLOOKUP(A:A,[1]TDSheet!$A:$AF,32,0)</f>
        <v>70</v>
      </c>
      <c r="AG125" s="13">
        <f>VLOOKUP(A:A,[1]TDSheet!$A:$AG,33,0)</f>
        <v>50</v>
      </c>
      <c r="AH125" s="13">
        <f>VLOOKUP(A:A,[3]TDSheet!$A:$D,4,0)</f>
        <v>99</v>
      </c>
      <c r="AI125" s="13" t="e">
        <f>VLOOKUP(A:A,[1]TDSheet!$A:$AI,35,0)</f>
        <v>#N/A</v>
      </c>
      <c r="AJ125" s="13">
        <f t="shared" si="18"/>
        <v>0</v>
      </c>
      <c r="AK125" s="13"/>
      <c r="AL125" s="13"/>
      <c r="AM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2024-11-07T08:46:15Z</dcterms:modified>
</cp:coreProperties>
</file>