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0A08448-19CC-4748-B124-3AF3B57852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Z657" i="1" s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<sst xmlns="http://schemas.openxmlformats.org/spreadsheetml/2006/main" count="3062" uniqueCount="1077">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</sst>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7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0.375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50</v>
      </c>
      <c r="Y48" s="762">
        <f t="shared" ref="Y48:Y53" si="6">IFERROR(IF(X48="",0,CEILING((X48/$H48),1)*$H48),"")</f>
        <v>54</v>
      </c>
      <c r="Z48" s="36">
        <f>IFERROR(IF(Y48=0,"",ROUNDUP(Y48/H48,0)*0.02175),"")</f>
        <v>0.10874999999999999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52.222222222222221</v>
      </c>
      <c r="BN48" s="64">
        <f t="shared" ref="BN48:BN53" si="8">IFERROR(Y48*I48/H48,"0")</f>
        <v>56.4</v>
      </c>
      <c r="BO48" s="64">
        <f t="shared" ref="BO48:BO53" si="9">IFERROR(1/J48*(X48/H48),"0")</f>
        <v>8.2671957671957674E-2</v>
      </c>
      <c r="BP48" s="64">
        <f t="shared" ref="BP48:BP53" si="10">IFERROR(1/J48*(Y48/H48),"0")</f>
        <v>8.9285714285714274E-2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4.6296296296296298</v>
      </c>
      <c r="Y54" s="763">
        <f>IFERROR(Y48/H48,"0")+IFERROR(Y49/H49,"0")+IFERROR(Y50/H50,"0")+IFERROR(Y51/H51,"0")+IFERROR(Y52/H52,"0")+IFERROR(Y53/H53,"0")</f>
        <v>5</v>
      </c>
      <c r="Z54" s="763">
        <f>IFERROR(IF(Z48="",0,Z48),"0")+IFERROR(IF(Z49="",0,Z49),"0")+IFERROR(IF(Z50="",0,Z50),"0")+IFERROR(IF(Z51="",0,Z51),"0")+IFERROR(IF(Z52="",0,Z52),"0")+IFERROR(IF(Z53="",0,Z53),"0")</f>
        <v>0.10874999999999999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50</v>
      </c>
      <c r="Y55" s="763">
        <f>IFERROR(SUM(Y48:Y53),"0")</f>
        <v>54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90</v>
      </c>
      <c r="Y71" s="762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20</v>
      </c>
      <c r="Y72" s="763">
        <f>IFERROR(Y63/H63,"0")+IFERROR(Y64/H64,"0")+IFERROR(Y65/H65,"0")+IFERROR(Y66/H66,"0")+IFERROR(Y67/H67,"0")+IFERROR(Y68/H68,"0")+IFERROR(Y69/H69,"0")+IFERROR(Y70/H70,"0")+IFERROR(Y71/H71,"0")</f>
        <v>20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0.1804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90</v>
      </c>
      <c r="Y73" s="763">
        <f>IFERROR(SUM(Y63:Y71),"0")</f>
        <v>90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100</v>
      </c>
      <c r="Y75" s="762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67.5</v>
      </c>
      <c r="Y78" s="762">
        <f>IFERROR(IF(X78="",0,CEILING((X78/$H78),1)*$H78),"")</f>
        <v>67.5</v>
      </c>
      <c r="Z78" s="36">
        <f>IFERROR(IF(Y78=0,"",ROUNDUP(Y78/H78,0)*0.00753),"")</f>
        <v>0.18825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72.5</v>
      </c>
      <c r="BN78" s="64">
        <f>IFERROR(Y78*I78/H78,"0")</f>
        <v>72.5</v>
      </c>
      <c r="BO78" s="64">
        <f>IFERROR(1/J78*(X78/H78),"0")</f>
        <v>0.16025641025641024</v>
      </c>
      <c r="BP78" s="64">
        <f>IFERROR(1/J78*(Y78/H78),"0")</f>
        <v>0.16025641025641024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34.25925925925926</v>
      </c>
      <c r="Y79" s="763">
        <f>IFERROR(Y75/H75,"0")+IFERROR(Y76/H76,"0")+IFERROR(Y77/H77,"0")+IFERROR(Y78/H78,"0")</f>
        <v>35</v>
      </c>
      <c r="Z79" s="763">
        <f>IFERROR(IF(Z75="",0,Z75),"0")+IFERROR(IF(Z76="",0,Z76),"0")+IFERROR(IF(Z77="",0,Z77),"0")+IFERROR(IF(Z78="",0,Z78),"0")</f>
        <v>0.40574999999999994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167.5</v>
      </c>
      <c r="Y80" s="763">
        <f>IFERROR(SUM(Y75:Y78),"0")</f>
        <v>175.5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9</v>
      </c>
      <c r="Y87" s="762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5</v>
      </c>
      <c r="Y88" s="763">
        <f>IFERROR(Y82/H82,"0")+IFERROR(Y83/H83,"0")+IFERROR(Y84/H84,"0")+IFERROR(Y85/H85,"0")+IFERROR(Y86/H86,"0")+IFERROR(Y87/H87,"0")</f>
        <v>5</v>
      </c>
      <c r="Z88" s="763">
        <f>IFERROR(IF(Z82="",0,Z82),"0")+IFERROR(IF(Z83="",0,Z83),"0")+IFERROR(IF(Z84="",0,Z84),"0")+IFERROR(IF(Z85="",0,Z85),"0")+IFERROR(IF(Z86="",0,Z86),"0")+IFERROR(IF(Z87="",0,Z87),"0")</f>
        <v>2.5100000000000001E-2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9</v>
      </c>
      <c r="Y89" s="763">
        <f>IFERROR(SUM(Y82:Y87),"0")</f>
        <v>9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10</v>
      </c>
      <c r="Y100" s="762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1.1904761904761905</v>
      </c>
      <c r="Y103" s="763">
        <f>IFERROR(Y100/H100,"0")+IFERROR(Y101/H101,"0")+IFERROR(Y102/H102,"0")</f>
        <v>2</v>
      </c>
      <c r="Z103" s="763">
        <f>IFERROR(IF(Z100="",0,Z100),"0")+IFERROR(IF(Z101="",0,Z101),"0")+IFERROR(IF(Z102="",0,Z102),"0")</f>
        <v>4.3499999999999997E-2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10</v>
      </c>
      <c r="Y104" s="763">
        <f>IFERROR(SUM(Y100:Y102),"0")</f>
        <v>16.8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270</v>
      </c>
      <c r="Y109" s="762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60</v>
      </c>
      <c r="Y111" s="763">
        <f>IFERROR(Y107/H107,"0")+IFERROR(Y108/H108,"0")+IFERROR(Y109/H109,"0")+IFERROR(Y110/H110,"0")</f>
        <v>60</v>
      </c>
      <c r="Z111" s="763">
        <f>IFERROR(IF(Z107="",0,Z107),"0")+IFERROR(IF(Z108="",0,Z108),"0")+IFERROR(IF(Z109="",0,Z109),"0")+IFERROR(IF(Z110="",0,Z110),"0")</f>
        <v>0.54120000000000001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270</v>
      </c>
      <c r="Y112" s="763">
        <f>IFERROR(SUM(Y107:Y110),"0")</f>
        <v>270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180</v>
      </c>
      <c r="Y116" s="762">
        <f>IFERROR(IF(X116="",0,CEILING((X116/$H116),1)*$H116),"")</f>
        <v>180.9</v>
      </c>
      <c r="Z116" s="36">
        <f>IFERROR(IF(Y116=0,"",ROUNDUP(Y116/H116,0)*0.00753),"")</f>
        <v>0.50451000000000001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198.13333333333333</v>
      </c>
      <c r="BN116" s="64">
        <f>IFERROR(Y116*I116/H116,"0")</f>
        <v>199.124</v>
      </c>
      <c r="BO116" s="64">
        <f>IFERROR(1/J116*(X116/H116),"0")</f>
        <v>0.42735042735042728</v>
      </c>
      <c r="BP116" s="64">
        <f>IFERROR(1/J116*(Y116/H116),"0")</f>
        <v>0.42948717948717946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66.666666666666657</v>
      </c>
      <c r="Y119" s="763">
        <f>IFERROR(Y114/H114,"0")+IFERROR(Y115/H115,"0")+IFERROR(Y116/H116,"0")+IFERROR(Y117/H117,"0")+IFERROR(Y118/H118,"0")</f>
        <v>67</v>
      </c>
      <c r="Z119" s="763">
        <f>IFERROR(IF(Z114="",0,Z114),"0")+IFERROR(IF(Z115="",0,Z115),"0")+IFERROR(IF(Z116="",0,Z116),"0")+IFERROR(IF(Z117="",0,Z117),"0")+IFERROR(IF(Z118="",0,Z118),"0")</f>
        <v>0.50451000000000001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180</v>
      </c>
      <c r="Y120" s="763">
        <f>IFERROR(SUM(Y114:Y118),"0")</f>
        <v>180.9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20</v>
      </c>
      <c r="Y124" s="762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20.857142857142858</v>
      </c>
      <c r="BN124" s="64">
        <f>IFERROR(Y124*I124/H124,"0")</f>
        <v>23.360000000000003</v>
      </c>
      <c r="BO124" s="64">
        <f>IFERROR(1/J124*(X124/H124),"0")</f>
        <v>3.1887755102040817E-2</v>
      </c>
      <c r="BP124" s="64">
        <f>IFERROR(1/J124*(Y124/H124),"0")</f>
        <v>3.5714285714285712E-2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90</v>
      </c>
      <c r="Y126" s="762">
        <f>IFERROR(IF(X126="",0,CEILING((X126/$H126),1)*$H126),"")</f>
        <v>90</v>
      </c>
      <c r="Z126" s="36">
        <f>IFERROR(IF(Y126=0,"",ROUNDUP(Y126/H126,0)*0.00902),"")</f>
        <v>0.1804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94.199999999999989</v>
      </c>
      <c r="BN126" s="64">
        <f>IFERROR(Y126*I126/H126,"0")</f>
        <v>94.199999999999989</v>
      </c>
      <c r="BO126" s="64">
        <f>IFERROR(1/J126*(X126/H126),"0")</f>
        <v>0.15151515151515152</v>
      </c>
      <c r="BP126" s="64">
        <f>IFERROR(1/J126*(Y126/H126),"0")</f>
        <v>0.15151515151515152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21.785714285714285</v>
      </c>
      <c r="Y128" s="763">
        <f>IFERROR(Y123/H123,"0")+IFERROR(Y124/H124,"0")+IFERROR(Y125/H125,"0")+IFERROR(Y126/H126,"0")+IFERROR(Y127/H127,"0")</f>
        <v>22</v>
      </c>
      <c r="Z128" s="763">
        <f>IFERROR(IF(Z123="",0,Z123),"0")+IFERROR(IF(Z124="",0,Z124),"0")+IFERROR(IF(Z125="",0,Z125),"0")+IFERROR(IF(Z126="",0,Z126),"0")+IFERROR(IF(Z127="",0,Z127),"0")</f>
        <v>0.22389999999999999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110</v>
      </c>
      <c r="Y129" s="763">
        <f>IFERROR(SUM(Y123:Y127),"0")</f>
        <v>112.4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135</v>
      </c>
      <c r="Y143" s="762">
        <f t="shared" si="26"/>
        <v>135</v>
      </c>
      <c r="Z143" s="36">
        <f>IFERROR(IF(Y143=0,"",ROUNDUP(Y143/H143,0)*0.00753),"")</f>
        <v>0.3765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148.59999999999997</v>
      </c>
      <c r="BN143" s="64">
        <f t="shared" si="28"/>
        <v>148.59999999999997</v>
      </c>
      <c r="BO143" s="64">
        <f t="shared" si="29"/>
        <v>0.32051282051282048</v>
      </c>
      <c r="BP143" s="64">
        <f t="shared" si="30"/>
        <v>0.32051282051282048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50</v>
      </c>
      <c r="Y146" s="763">
        <f>IFERROR(Y139/H139,"0")+IFERROR(Y140/H140,"0")+IFERROR(Y141/H141,"0")+IFERROR(Y142/H142,"0")+IFERROR(Y143/H143,"0")+IFERROR(Y144/H144,"0")+IFERROR(Y145/H145,"0")</f>
        <v>50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0.3765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135</v>
      </c>
      <c r="Y147" s="763">
        <f>IFERROR(SUM(Y139:Y145),"0")</f>
        <v>135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28</v>
      </c>
      <c r="Y161" s="762">
        <f>IFERROR(IF(X161="",0,CEILING((X161/$H161),1)*$H161),"")</f>
        <v>28</v>
      </c>
      <c r="Z161" s="36">
        <f>IFERROR(IF(Y161=0,"",ROUNDUP(Y161/H161,0)*0.00753),"")</f>
        <v>7.5300000000000006E-2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30.880000000000003</v>
      </c>
      <c r="BN161" s="64">
        <f>IFERROR(Y161*I161/H161,"0")</f>
        <v>30.880000000000003</v>
      </c>
      <c r="BO161" s="64">
        <f>IFERROR(1/J161*(X161/H161),"0")</f>
        <v>6.4102564102564097E-2</v>
      </c>
      <c r="BP161" s="64">
        <f>IFERROR(1/J161*(Y161/H161),"0")</f>
        <v>6.4102564102564097E-2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10</v>
      </c>
      <c r="Y162" s="763">
        <f>IFERROR(Y160/H160,"0")+IFERROR(Y161/H161,"0")</f>
        <v>10</v>
      </c>
      <c r="Z162" s="763">
        <f>IFERROR(IF(Z160="",0,Z160),"0")+IFERROR(IF(Z161="",0,Z161),"0")</f>
        <v>7.5300000000000006E-2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28</v>
      </c>
      <c r="Y163" s="763">
        <f>IFERROR(SUM(Y160:Y161),"0")</f>
        <v>28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33</v>
      </c>
      <c r="Y166" s="762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12.5</v>
      </c>
      <c r="Y167" s="763">
        <f>IFERROR(Y165/H165,"0")+IFERROR(Y166/H166,"0")</f>
        <v>13</v>
      </c>
      <c r="Z167" s="763">
        <f>IFERROR(IF(Z165="",0,Z165),"0")+IFERROR(IF(Z166="",0,Z166),"0")</f>
        <v>9.7890000000000005E-2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33</v>
      </c>
      <c r="Y168" s="763">
        <f>IFERROR(SUM(Y165:Y166),"0")</f>
        <v>34.32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</v>
      </c>
      <c r="Y195" s="762">
        <f t="shared" ref="Y195:Y202" si="31">IFERROR(IF(X195="",0,CEILING((X195/$H195),1)*$H195),"")</f>
        <v>21</v>
      </c>
      <c r="Z195" s="36">
        <f>IFERROR(IF(Y195=0,"",ROUNDUP(Y195/H195,0)*0.00753),"")</f>
        <v>3.7650000000000003E-2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21.238095238095237</v>
      </c>
      <c r="BN195" s="64">
        <f t="shared" ref="BN195:BN202" si="33">IFERROR(Y195*I195/H195,"0")</f>
        <v>22.299999999999997</v>
      </c>
      <c r="BO195" s="64">
        <f t="shared" ref="BO195:BO202" si="34">IFERROR(1/J195*(X195/H195),"0")</f>
        <v>3.0525030525030524E-2</v>
      </c>
      <c r="BP195" s="64">
        <f t="shared" ref="BP195:BP202" si="35">IFERROR(1/J195*(Y195/H195),"0")</f>
        <v>3.2051282051282048E-2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20</v>
      </c>
      <c r="Y196" s="762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70</v>
      </c>
      <c r="Y199" s="762">
        <f t="shared" si="31"/>
        <v>71.400000000000006</v>
      </c>
      <c r="Z199" s="36">
        <f>IFERROR(IF(Y199=0,"",ROUNDUP(Y199/H199,0)*0.00502),"")</f>
        <v>0.17068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74.333333333333329</v>
      </c>
      <c r="BN199" s="64">
        <f t="shared" si="33"/>
        <v>75.820000000000007</v>
      </c>
      <c r="BO199" s="64">
        <f t="shared" si="34"/>
        <v>0.14245014245014245</v>
      </c>
      <c r="BP199" s="64">
        <f t="shared" si="35"/>
        <v>0.14529914529914531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126.19047619047618</v>
      </c>
      <c r="Y203" s="763">
        <f>IFERROR(Y195/H195,"0")+IFERROR(Y196/H196,"0")+IFERROR(Y197/H197,"0")+IFERROR(Y198/H198,"0")+IFERROR(Y199/H199,"0")+IFERROR(Y200/H200,"0")+IFERROR(Y201/H201,"0")+IFERROR(Y202/H202,"0")</f>
        <v>128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0.66766000000000003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285</v>
      </c>
      <c r="Y204" s="763">
        <f>IFERROR(SUM(Y195:Y202),"0")</f>
        <v>289.8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100</v>
      </c>
      <c r="Y217" s="762">
        <f t="shared" ref="Y217:Y224" si="36">IFERROR(IF(X217="",0,CEILING((X217/$H217),1)*$H217),"")</f>
        <v>102.60000000000001</v>
      </c>
      <c r="Z217" s="36">
        <f>IFERROR(IF(Y217=0,"",ROUNDUP(Y217/H217,0)*0.00902),"")</f>
        <v>0.17138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103.88888888888889</v>
      </c>
      <c r="BN217" s="64">
        <f t="shared" ref="BN217:BN224" si="38">IFERROR(Y217*I217/H217,"0")</f>
        <v>106.59000000000002</v>
      </c>
      <c r="BO217" s="64">
        <f t="shared" ref="BO217:BO224" si="39">IFERROR(1/J217*(X217/H217),"0")</f>
        <v>0.14029180695847362</v>
      </c>
      <c r="BP217" s="64">
        <f t="shared" ref="BP217:BP224" si="40">IFERROR(1/J217*(Y217/H217),"0")</f>
        <v>0.14393939393939395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40</v>
      </c>
      <c r="Y218" s="762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70</v>
      </c>
      <c r="Y219" s="762">
        <f t="shared" si="36"/>
        <v>70.2</v>
      </c>
      <c r="Z219" s="36">
        <f>IFERROR(IF(Y219=0,"",ROUNDUP(Y219/H219,0)*0.00902),"")</f>
        <v>0.11726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72.722222222222229</v>
      </c>
      <c r="BN219" s="64">
        <f t="shared" si="38"/>
        <v>72.930000000000007</v>
      </c>
      <c r="BO219" s="64">
        <f t="shared" si="39"/>
        <v>9.8204264870931535E-2</v>
      </c>
      <c r="BP219" s="64">
        <f t="shared" si="40"/>
        <v>9.8484848484848481E-2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80</v>
      </c>
      <c r="Y220" s="762">
        <f t="shared" si="36"/>
        <v>81</v>
      </c>
      <c r="Z220" s="36">
        <f>IFERROR(IF(Y220=0,"",ROUNDUP(Y220/H220,0)*0.00902),"")</f>
        <v>0.1353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83.111111111111114</v>
      </c>
      <c r="BN220" s="64">
        <f t="shared" si="38"/>
        <v>84.15</v>
      </c>
      <c r="BO220" s="64">
        <f t="shared" si="39"/>
        <v>0.11223344556677889</v>
      </c>
      <c r="BP220" s="64">
        <f t="shared" si="40"/>
        <v>0.11363636363636363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30</v>
      </c>
      <c r="Y221" s="762">
        <f t="shared" si="36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32.166666666666664</v>
      </c>
      <c r="BN221" s="64">
        <f t="shared" si="38"/>
        <v>32.81</v>
      </c>
      <c r="BO221" s="64">
        <f t="shared" si="39"/>
        <v>7.122507122507124E-2</v>
      </c>
      <c r="BP221" s="64">
        <f t="shared" si="40"/>
        <v>7.2649572649572655E-2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21</v>
      </c>
      <c r="Y222" s="762">
        <f t="shared" si="36"/>
        <v>21.6</v>
      </c>
      <c r="Z222" s="36">
        <f>IFERROR(IF(Y222=0,"",ROUNDUP(Y222/H222,0)*0.00502),"")</f>
        <v>6.0240000000000002E-2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22.166666666666664</v>
      </c>
      <c r="BN222" s="64">
        <f t="shared" si="38"/>
        <v>22.8</v>
      </c>
      <c r="BO222" s="64">
        <f t="shared" si="39"/>
        <v>4.9857549857549859E-2</v>
      </c>
      <c r="BP222" s="64">
        <f t="shared" si="40"/>
        <v>5.1282051282051287E-2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30</v>
      </c>
      <c r="Y223" s="762">
        <f t="shared" si="36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31.666666666666664</v>
      </c>
      <c r="BN223" s="64">
        <f t="shared" si="38"/>
        <v>32.299999999999997</v>
      </c>
      <c r="BO223" s="64">
        <f t="shared" si="39"/>
        <v>7.122507122507124E-2</v>
      </c>
      <c r="BP223" s="64">
        <f t="shared" si="40"/>
        <v>7.2649572649572655E-2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30</v>
      </c>
      <c r="Y224" s="762">
        <f t="shared" si="36"/>
        <v>30.6</v>
      </c>
      <c r="Z224" s="36">
        <f>IFERROR(IF(Y224=0,"",ROUNDUP(Y224/H224,0)*0.00502),"")</f>
        <v>8.5339999999999999E-2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31.666666666666664</v>
      </c>
      <c r="BN224" s="64">
        <f t="shared" si="38"/>
        <v>32.299999999999997</v>
      </c>
      <c r="BO224" s="64">
        <f t="shared" si="39"/>
        <v>7.122507122507124E-2</v>
      </c>
      <c r="BP224" s="64">
        <f t="shared" si="40"/>
        <v>7.2649572649572655E-2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115.37037037037038</v>
      </c>
      <c r="Y225" s="763">
        <f>IFERROR(Y217/H217,"0")+IFERROR(Y218/H218,"0")+IFERROR(Y219/H219,"0")+IFERROR(Y220/H220,"0")+IFERROR(Y221/H221,"0")+IFERROR(Y222/H222,"0")+IFERROR(Y223/H223,"0")+IFERROR(Y224/H224,"0")</f>
        <v>118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0.81235999999999986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401</v>
      </c>
      <c r="Y226" s="763">
        <f>IFERROR(SUM(Y217:Y224),"0")</f>
        <v>410.40000000000009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100</v>
      </c>
      <c r="Y231" s="762">
        <f t="shared" si="41"/>
        <v>104.39999999999999</v>
      </c>
      <c r="Z231" s="36">
        <f>IFERROR(IF(Y231=0,"",ROUNDUP(Y231/H231,0)*0.02175),"")</f>
        <v>0.26100000000000001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106.48275862068967</v>
      </c>
      <c r="BN231" s="64">
        <f t="shared" si="43"/>
        <v>111.16799999999999</v>
      </c>
      <c r="BO231" s="64">
        <f t="shared" si="44"/>
        <v>0.20525451559934318</v>
      </c>
      <c r="BP231" s="64">
        <f t="shared" si="45"/>
        <v>0.21428571428571427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160</v>
      </c>
      <c r="Y232" s="762">
        <f t="shared" si="41"/>
        <v>160.79999999999998</v>
      </c>
      <c r="Z232" s="36">
        <f t="shared" ref="Z232:Z238" si="46">IFERROR(IF(Y232=0,"",ROUNDUP(Y232/H232,0)*0.00753),"")</f>
        <v>0.50451000000000001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179.33333333333334</v>
      </c>
      <c r="BN232" s="64">
        <f t="shared" si="43"/>
        <v>180.23</v>
      </c>
      <c r="BO232" s="64">
        <f t="shared" si="44"/>
        <v>0.42735042735042739</v>
      </c>
      <c r="BP232" s="64">
        <f t="shared" si="45"/>
        <v>0.42948717948717946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120</v>
      </c>
      <c r="Y234" s="762">
        <f t="shared" si="41"/>
        <v>120</v>
      </c>
      <c r="Z234" s="36">
        <f t="shared" si="46"/>
        <v>0.3765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133.60000000000002</v>
      </c>
      <c r="BN234" s="64">
        <f t="shared" si="43"/>
        <v>133.60000000000002</v>
      </c>
      <c r="BO234" s="64">
        <f t="shared" si="44"/>
        <v>0.32051282051282048</v>
      </c>
      <c r="BP234" s="64">
        <f t="shared" si="45"/>
        <v>0.32051282051282048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80</v>
      </c>
      <c r="Y237" s="762">
        <f t="shared" si="41"/>
        <v>81.599999999999994</v>
      </c>
      <c r="Z237" s="36">
        <f t="shared" si="46"/>
        <v>0.25602000000000003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89.066666666666677</v>
      </c>
      <c r="BN237" s="64">
        <f t="shared" si="43"/>
        <v>90.847999999999999</v>
      </c>
      <c r="BO237" s="64">
        <f t="shared" si="44"/>
        <v>0.21367521367521369</v>
      </c>
      <c r="BP237" s="64">
        <f t="shared" si="45"/>
        <v>0.21794871794871795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40</v>
      </c>
      <c r="Y238" s="762">
        <f t="shared" si="41"/>
        <v>40.799999999999997</v>
      </c>
      <c r="Z238" s="36">
        <f t="shared" si="46"/>
        <v>0.12801000000000001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44.63333333333334</v>
      </c>
      <c r="BN238" s="64">
        <f t="shared" si="43"/>
        <v>45.525999999999996</v>
      </c>
      <c r="BO238" s="64">
        <f t="shared" si="44"/>
        <v>0.10683760683760685</v>
      </c>
      <c r="BP238" s="64">
        <f t="shared" si="45"/>
        <v>0.10897435897435898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178.16091954022988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180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1.5260399999999998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500</v>
      </c>
      <c r="Y240" s="763">
        <f>IFERROR(SUM(Y228:Y238),"0")</f>
        <v>507.59999999999997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32</v>
      </c>
      <c r="Y245" s="762">
        <f>IFERROR(IF(X245="",0,CEILING((X245/$H245),1)*$H245),"")</f>
        <v>33.6</v>
      </c>
      <c r="Z245" s="36">
        <f>IFERROR(IF(Y245=0,"",ROUNDUP(Y245/H245,0)*0.00753),"")</f>
        <v>0.10542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35.626666666666672</v>
      </c>
      <c r="BN245" s="64">
        <f>IFERROR(Y245*I245/H245,"0")</f>
        <v>37.408000000000001</v>
      </c>
      <c r="BO245" s="64">
        <f>IFERROR(1/J245*(X245/H245),"0")</f>
        <v>8.5470085470085472E-2</v>
      </c>
      <c r="BP245" s="64">
        <f>IFERROR(1/J245*(Y245/H245),"0")</f>
        <v>8.9743589743589758E-2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13.333333333333334</v>
      </c>
      <c r="Y247" s="763">
        <f>IFERROR(Y242/H242,"0")+IFERROR(Y243/H243,"0")+IFERROR(Y244/H244,"0")+IFERROR(Y245/H245,"0")+IFERROR(Y246/H246,"0")</f>
        <v>14.000000000000002</v>
      </c>
      <c r="Z247" s="763">
        <f>IFERROR(IF(Z242="",0,Z242),"0")+IFERROR(IF(Z243="",0,Z243),"0")+IFERROR(IF(Z244="",0,Z244),"0")+IFERROR(IF(Z245="",0,Z245),"0")+IFERROR(IF(Z246="",0,Z246),"0")</f>
        <v>0.10542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32</v>
      </c>
      <c r="Y248" s="763">
        <f>IFERROR(SUM(Y242:Y246),"0")</f>
        <v>33.6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40</v>
      </c>
      <c r="Y264" s="762">
        <f t="shared" si="52"/>
        <v>46.4</v>
      </c>
      <c r="Z264" s="36">
        <f>IFERROR(IF(Y264=0,"",ROUNDUP(Y264/H264,0)*0.02175),"")</f>
        <v>8.6999999999999994E-2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41.655172413793103</v>
      </c>
      <c r="BN264" s="64">
        <f t="shared" si="54"/>
        <v>48.319999999999993</v>
      </c>
      <c r="BO264" s="64">
        <f t="shared" si="55"/>
        <v>6.1576354679802957E-2</v>
      </c>
      <c r="BP264" s="64">
        <f t="shared" si="56"/>
        <v>7.1428571428571425E-2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70</v>
      </c>
      <c r="Y267" s="762">
        <f t="shared" si="52"/>
        <v>81.2</v>
      </c>
      <c r="Z267" s="36">
        <f>IFERROR(IF(Y267=0,"",ROUNDUP(Y267/H267,0)*0.02175),"")</f>
        <v>0.15225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72.896551724137936</v>
      </c>
      <c r="BN267" s="64">
        <f t="shared" si="54"/>
        <v>84.56</v>
      </c>
      <c r="BO267" s="64">
        <f t="shared" si="55"/>
        <v>0.10775862068965517</v>
      </c>
      <c r="BP267" s="64">
        <f t="shared" si="56"/>
        <v>0.125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40</v>
      </c>
      <c r="Y271" s="762">
        <f t="shared" si="52"/>
        <v>40</v>
      </c>
      <c r="Z271" s="36">
        <f>IFERROR(IF(Y271=0,"",ROUNDUP(Y271/H271,0)*0.00902),"")</f>
        <v>9.0200000000000002E-2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42.1</v>
      </c>
      <c r="BN271" s="64">
        <f t="shared" si="54"/>
        <v>42.1</v>
      </c>
      <c r="BO271" s="64">
        <f t="shared" si="55"/>
        <v>7.575757575757576E-2</v>
      </c>
      <c r="BP271" s="64">
        <f t="shared" si="56"/>
        <v>7.575757575757576E-2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24.482758620689655</v>
      </c>
      <c r="Y272" s="763">
        <f>IFERROR(Y263/H263,"0")+IFERROR(Y264/H264,"0")+IFERROR(Y265/H265,"0")+IFERROR(Y266/H266,"0")+IFERROR(Y267/H267,"0")+IFERROR(Y268/H268,"0")+IFERROR(Y269/H269,"0")+IFERROR(Y270/H270,"0")+IFERROR(Y271/H271,"0")</f>
        <v>26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0.37454999999999999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170</v>
      </c>
      <c r="Y273" s="763">
        <f>IFERROR(SUM(Y263:Y271),"0")</f>
        <v>187.6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40</v>
      </c>
      <c r="Y309" s="762">
        <f t="shared" si="62"/>
        <v>40.799999999999997</v>
      </c>
      <c r="Z309" s="36">
        <f>IFERROR(IF(Y309=0,"",ROUNDUP(Y309/H309,0)*0.00753),"")</f>
        <v>0.12801000000000001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44.533333333333339</v>
      </c>
      <c r="BN309" s="64">
        <f t="shared" si="64"/>
        <v>45.423999999999999</v>
      </c>
      <c r="BO309" s="64">
        <f t="shared" si="65"/>
        <v>0.10683760683760685</v>
      </c>
      <c r="BP309" s="64">
        <f t="shared" si="66"/>
        <v>0.10897435897435898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80</v>
      </c>
      <c r="Y310" s="762">
        <f t="shared" si="62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86.666666666666671</v>
      </c>
      <c r="BN310" s="64">
        <f t="shared" si="64"/>
        <v>88.4</v>
      </c>
      <c r="BO310" s="64">
        <f t="shared" si="65"/>
        <v>0.21367521367521369</v>
      </c>
      <c r="BP310" s="64">
        <f t="shared" si="66"/>
        <v>0.21794871794871795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50</v>
      </c>
      <c r="Y312" s="763">
        <f>IFERROR(Y306/H306,"0")+IFERROR(Y307/H307,"0")+IFERROR(Y308/H308,"0")+IFERROR(Y309/H309,"0")+IFERROR(Y310/H310,"0")+IFERROR(Y311/H311,"0")</f>
        <v>51</v>
      </c>
      <c r="Z312" s="763">
        <f>IFERROR(IF(Z306="",0,Z306),"0")+IFERROR(IF(Z307="",0,Z307),"0")+IFERROR(IF(Z308="",0,Z308),"0")+IFERROR(IF(Z309="",0,Z309),"0")+IFERROR(IF(Z310="",0,Z310),"0")+IFERROR(IF(Z311="",0,Z311),"0")</f>
        <v>0.38403000000000004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120</v>
      </c>
      <c r="Y313" s="763">
        <f>IFERROR(SUM(Y306:Y311),"0")</f>
        <v>122.39999999999999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35</v>
      </c>
      <c r="Y347" s="762">
        <f>IFERROR(IF(X347="",0,CEILING((X347/$H347),1)*$H347),"")</f>
        <v>35.700000000000003</v>
      </c>
      <c r="Z347" s="36">
        <f>IFERROR(IF(Y347=0,"",ROUNDUP(Y347/H347,0)*0.00502),"")</f>
        <v>8.5339999999999999E-2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36.666666666666664</v>
      </c>
      <c r="BN347" s="64">
        <f>IFERROR(Y347*I347/H347,"0")</f>
        <v>37.4</v>
      </c>
      <c r="BO347" s="64">
        <f>IFERROR(1/J347*(X347/H347),"0")</f>
        <v>7.1225071225071226E-2</v>
      </c>
      <c r="BP347" s="64">
        <f>IFERROR(1/J347*(Y347/H347),"0")</f>
        <v>7.2649572649572655E-2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16.666666666666664</v>
      </c>
      <c r="Y349" s="763">
        <f>IFERROR(Y347/H347,"0")+IFERROR(Y348/H348,"0")</f>
        <v>17</v>
      </c>
      <c r="Z349" s="763">
        <f>IFERROR(IF(Z347="",0,Z347),"0")+IFERROR(IF(Z348="",0,Z348),"0")</f>
        <v>8.5339999999999999E-2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35</v>
      </c>
      <c r="Y350" s="763">
        <f>IFERROR(SUM(Y347:Y348),"0")</f>
        <v>35.700000000000003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12</v>
      </c>
      <c r="Y357" s="762">
        <f t="shared" si="67"/>
        <v>12</v>
      </c>
      <c r="Z357" s="36">
        <f>IFERROR(IF(Y357=0,"",ROUNDUP(Y357/H357,0)*0.00902),"")</f>
        <v>2.7060000000000001E-2</v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12.629999999999999</v>
      </c>
      <c r="BN357" s="64">
        <f t="shared" si="69"/>
        <v>12.629999999999999</v>
      </c>
      <c r="BO357" s="64">
        <f t="shared" si="70"/>
        <v>2.2727272727272728E-2</v>
      </c>
      <c r="BP357" s="64">
        <f t="shared" si="71"/>
        <v>2.2727272727272728E-2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12</v>
      </c>
      <c r="Y361" s="762">
        <f t="shared" si="67"/>
        <v>12</v>
      </c>
      <c r="Z361" s="36">
        <f>IFERROR(IF(Y361=0,"",ROUNDUP(Y361/H361,0)*0.00902),"")</f>
        <v>2.7060000000000001E-2</v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12.629999999999999</v>
      </c>
      <c r="BN361" s="64">
        <f t="shared" si="69"/>
        <v>12.629999999999999</v>
      </c>
      <c r="BO361" s="64">
        <f t="shared" si="70"/>
        <v>2.2727272727272728E-2</v>
      </c>
      <c r="BP361" s="64">
        <f t="shared" si="71"/>
        <v>2.2727272727272728E-2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6</v>
      </c>
      <c r="Y362" s="763">
        <f>IFERROR(Y353/H353,"0")+IFERROR(Y354/H354,"0")+IFERROR(Y355/H355,"0")+IFERROR(Y356/H356,"0")+IFERROR(Y357/H357,"0")+IFERROR(Y358/H358,"0")+IFERROR(Y359/H359,"0")+IFERROR(Y360/H360,"0")+IFERROR(Y361/H361,"0")</f>
        <v>6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5.4120000000000001E-2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24</v>
      </c>
      <c r="Y363" s="763">
        <f>IFERROR(SUM(Y353:Y361),"0")</f>
        <v>24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50</v>
      </c>
      <c r="Y381" s="762">
        <f>IFERROR(IF(X381="",0,CEILING((X381/$H381),1)*$H381),"")</f>
        <v>50.400000000000006</v>
      </c>
      <c r="Z381" s="36">
        <f>IFERROR(IF(Y381=0,"",ROUNDUP(Y381/H381,0)*0.02175),"")</f>
        <v>0.1305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53.357142857142861</v>
      </c>
      <c r="BN381" s="64">
        <f>IFERROR(Y381*I381/H381,"0")</f>
        <v>53.784000000000006</v>
      </c>
      <c r="BO381" s="64">
        <f>IFERROR(1/J381*(X381/H381),"0")</f>
        <v>0.10629251700680271</v>
      </c>
      <c r="BP381" s="64">
        <f>IFERROR(1/J381*(Y381/H381),"0")</f>
        <v>0.10714285714285714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150</v>
      </c>
      <c r="Y382" s="762">
        <f>IFERROR(IF(X382="",0,CEILING((X382/$H382),1)*$H382),"")</f>
        <v>156</v>
      </c>
      <c r="Z382" s="36">
        <f>IFERROR(IF(Y382=0,"",ROUNDUP(Y382/H382,0)*0.02175),"")</f>
        <v>0.43499999999999994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160.84615384615387</v>
      </c>
      <c r="BN382" s="64">
        <f>IFERROR(Y382*I382/H382,"0")</f>
        <v>167.28000000000003</v>
      </c>
      <c r="BO382" s="64">
        <f>IFERROR(1/J382*(X382/H382),"0")</f>
        <v>0.34340659340659335</v>
      </c>
      <c r="BP382" s="64">
        <f>IFERROR(1/J382*(Y382/H382),"0")</f>
        <v>0.3571428571428571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25.183150183150182</v>
      </c>
      <c r="Y384" s="763">
        <f>IFERROR(Y381/H381,"0")+IFERROR(Y382/H382,"0")+IFERROR(Y383/H383,"0")</f>
        <v>26</v>
      </c>
      <c r="Z384" s="763">
        <f>IFERROR(IF(Z381="",0,Z381),"0")+IFERROR(IF(Z382="",0,Z382),"0")+IFERROR(IF(Z383="",0,Z383),"0")</f>
        <v>0.56549999999999989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200</v>
      </c>
      <c r="Y385" s="763">
        <f>IFERROR(SUM(Y381:Y383),"0")</f>
        <v>206.4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420</v>
      </c>
      <c r="Y406" s="762">
        <f>IFERROR(IF(X406="",0,CEILING((X406/$H406),1)*$H406),"")</f>
        <v>420</v>
      </c>
      <c r="Z406" s="36">
        <f>IFERROR(IF(Y406=0,"",ROUNDUP(Y406/H406,0)*0.00753),"")</f>
        <v>1.506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474.4</v>
      </c>
      <c r="BN406" s="64">
        <f>IFERROR(Y406*I406/H406,"0")</f>
        <v>474.4</v>
      </c>
      <c r="BO406" s="64">
        <f>IFERROR(1/J406*(X406/H406),"0")</f>
        <v>1.2820512820512819</v>
      </c>
      <c r="BP406" s="64">
        <f>IFERROR(1/J406*(Y406/H406),"0")</f>
        <v>1.2820512820512819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140</v>
      </c>
      <c r="Y407" s="762">
        <f>IFERROR(IF(X407="",0,CEILING((X407/$H407),1)*$H407),"")</f>
        <v>140.70000000000002</v>
      </c>
      <c r="Z407" s="36">
        <f>IFERROR(IF(Y407=0,"",ROUNDUP(Y407/H407,0)*0.00753),"")</f>
        <v>0.50451000000000001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157.33333333333331</v>
      </c>
      <c r="BN407" s="64">
        <f>IFERROR(Y407*I407/H407,"0")</f>
        <v>158.12</v>
      </c>
      <c r="BO407" s="64">
        <f>IFERROR(1/J407*(X407/H407),"0")</f>
        <v>0.42735042735042728</v>
      </c>
      <c r="BP407" s="64">
        <f>IFERROR(1/J407*(Y407/H407),"0")</f>
        <v>0.42948717948717946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266.66666666666663</v>
      </c>
      <c r="Y408" s="763">
        <f>IFERROR(Y405/H405,"0")+IFERROR(Y406/H406,"0")+IFERROR(Y407/H407,"0")</f>
        <v>267</v>
      </c>
      <c r="Z408" s="763">
        <f>IFERROR(IF(Z405="",0,Z405),"0")+IFERROR(IF(Z406="",0,Z406),"0")+IFERROR(IF(Z407="",0,Z407),"0")</f>
        <v>2.01051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560</v>
      </c>
      <c r="Y409" s="763">
        <f>IFERROR(SUM(Y405:Y407),"0")</f>
        <v>560.70000000000005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</v>
      </c>
      <c r="Y414" s="762">
        <f t="shared" si="77"/>
        <v>210</v>
      </c>
      <c r="Z414" s="36">
        <f>IFERROR(IF(Y414=0,"",ROUNDUP(Y414/H414,0)*0.02175),"")</f>
        <v>0.30449999999999999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206.4</v>
      </c>
      <c r="BN414" s="64">
        <f t="shared" si="79"/>
        <v>216.72</v>
      </c>
      <c r="BO414" s="64">
        <f t="shared" si="80"/>
        <v>0.27777777777777779</v>
      </c>
      <c r="BP414" s="64">
        <f t="shared" si="81"/>
        <v>0.29166666666666663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200</v>
      </c>
      <c r="Y416" s="762">
        <f t="shared" si="77"/>
        <v>210</v>
      </c>
      <c r="Z416" s="36">
        <f>IFERROR(IF(Y416=0,"",ROUNDUP(Y416/H416,0)*0.02175),"")</f>
        <v>0.30449999999999999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206.4</v>
      </c>
      <c r="BN416" s="64">
        <f t="shared" si="79"/>
        <v>216.72</v>
      </c>
      <c r="BO416" s="64">
        <f t="shared" si="80"/>
        <v>0.27777777777777779</v>
      </c>
      <c r="BP416" s="64">
        <f t="shared" si="81"/>
        <v>0.29166666666666663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200</v>
      </c>
      <c r="Y419" s="762">
        <f t="shared" si="77"/>
        <v>210</v>
      </c>
      <c r="Z419" s="36">
        <f>IFERROR(IF(Y419=0,"",ROUNDUP(Y419/H419,0)*0.02175),"")</f>
        <v>0.30449999999999999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206.4</v>
      </c>
      <c r="BN419" s="64">
        <f t="shared" si="79"/>
        <v>216.72</v>
      </c>
      <c r="BO419" s="64">
        <f t="shared" si="80"/>
        <v>0.27777777777777779</v>
      </c>
      <c r="BP419" s="64">
        <f t="shared" si="81"/>
        <v>0.29166666666666663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0.91349999999999998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600</v>
      </c>
      <c r="Y425" s="763">
        <f>IFERROR(SUM(Y413:Y423),"0")</f>
        <v>630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300</v>
      </c>
      <c r="Y427" s="762">
        <f>IFERROR(IF(X427="",0,CEILING((X427/$H427),1)*$H427),"")</f>
        <v>300</v>
      </c>
      <c r="Z427" s="36">
        <f>IFERROR(IF(Y427=0,"",ROUNDUP(Y427/H427,0)*0.02175),"")</f>
        <v>0.43499999999999994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309.60000000000002</v>
      </c>
      <c r="BN427" s="64">
        <f>IFERROR(Y427*I427/H427,"0")</f>
        <v>309.60000000000002</v>
      </c>
      <c r="BO427" s="64">
        <f>IFERROR(1/J427*(X427/H427),"0")</f>
        <v>0.41666666666666663</v>
      </c>
      <c r="BP427" s="64">
        <f>IFERROR(1/J427*(Y427/H427),"0")</f>
        <v>0.41666666666666663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20</v>
      </c>
      <c r="Y429" s="763">
        <f>IFERROR(Y427/H427,"0")+IFERROR(Y428/H428,"0")</f>
        <v>20</v>
      </c>
      <c r="Z429" s="763">
        <f>IFERROR(IF(Z427="",0,Z427),"0")+IFERROR(IF(Z428="",0,Z428),"0")</f>
        <v>0.43499999999999994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300</v>
      </c>
      <c r="Y430" s="763">
        <f>IFERROR(SUM(Y427:Y428),"0")</f>
        <v>300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60</v>
      </c>
      <c r="Y438" s="762">
        <f>IFERROR(IF(X438="",0,CEILING((X438/$H438),1)*$H438),"")</f>
        <v>62.4</v>
      </c>
      <c r="Z438" s="36">
        <f>IFERROR(IF(Y438=0,"",ROUNDUP(Y438/H438,0)*0.02175),"")</f>
        <v>0.17399999999999999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64.338461538461544</v>
      </c>
      <c r="BN438" s="64">
        <f>IFERROR(Y438*I438/H438,"0")</f>
        <v>66.912000000000006</v>
      </c>
      <c r="BO438" s="64">
        <f>IFERROR(1/J438*(X438/H438),"0")</f>
        <v>0.13736263736263735</v>
      </c>
      <c r="BP438" s="64">
        <f>IFERROR(1/J438*(Y438/H438),"0")</f>
        <v>0.14285714285714285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7.6923076923076925</v>
      </c>
      <c r="Y440" s="763">
        <f>IFERROR(Y438/H438,"0")+IFERROR(Y439/H439,"0")</f>
        <v>8</v>
      </c>
      <c r="Z440" s="763">
        <f>IFERROR(IF(Z438="",0,Z438),"0")+IFERROR(IF(Z439="",0,Z439),"0")</f>
        <v>0.17399999999999999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60</v>
      </c>
      <c r="Y441" s="763">
        <f>IFERROR(SUM(Y438:Y439),"0")</f>
        <v>62.4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30</v>
      </c>
      <c r="Y449" s="762">
        <f t="shared" si="82"/>
        <v>36</v>
      </c>
      <c r="Z449" s="36">
        <f t="shared" si="83"/>
        <v>6.5250000000000002E-2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31.200000000000003</v>
      </c>
      <c r="BN449" s="64">
        <f t="shared" si="85"/>
        <v>37.440000000000005</v>
      </c>
      <c r="BO449" s="64">
        <f t="shared" si="86"/>
        <v>4.4642857142857137E-2</v>
      </c>
      <c r="BP449" s="64">
        <f t="shared" si="87"/>
        <v>5.3571428571428568E-2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2.5</v>
      </c>
      <c r="Y451" s="763">
        <f>IFERROR(Y444/H444,"0")+IFERROR(Y445/H445,"0")+IFERROR(Y446/H446,"0")+IFERROR(Y447/H447,"0")+IFERROR(Y448/H448,"0")+IFERROR(Y449/H449,"0")+IFERROR(Y450/H450,"0")</f>
        <v>3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6.5250000000000002E-2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30</v>
      </c>
      <c r="Y452" s="763">
        <f>IFERROR(SUM(Y444:Y450),"0")</f>
        <v>36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</v>
      </c>
      <c r="Y459" s="762">
        <f>IFERROR(IF(X459="",0,CEILING((X459/$H459),1)*$H459),"")</f>
        <v>15.6</v>
      </c>
      <c r="Z459" s="36">
        <f>IFERROR(IF(Y459=0,"",ROUNDUP(Y459/H459,0)*0.02175),"")</f>
        <v>4.3499999999999997E-2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10.723076923076926</v>
      </c>
      <c r="BN459" s="64">
        <f>IFERROR(Y459*I459/H459,"0")</f>
        <v>16.728000000000002</v>
      </c>
      <c r="BO459" s="64">
        <f>IFERROR(1/J459*(X459/H459),"0")</f>
        <v>2.2893772893772896E-2</v>
      </c>
      <c r="BP459" s="64">
        <f>IFERROR(1/J459*(Y459/H459),"0")</f>
        <v>3.5714285714285712E-2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1.2820512820512822</v>
      </c>
      <c r="Y464" s="763">
        <f>IFERROR(Y459/H459,"0")+IFERROR(Y460/H460,"0")+IFERROR(Y461/H461,"0")+IFERROR(Y462/H462,"0")+IFERROR(Y463/H463,"0")</f>
        <v>2</v>
      </c>
      <c r="Z464" s="763">
        <f>IFERROR(IF(Z459="",0,Z459),"0")+IFERROR(IF(Z460="",0,Z460),"0")+IFERROR(IF(Z461="",0,Z461),"0")+IFERROR(IF(Z462="",0,Z462),"0")+IFERROR(IF(Z463="",0,Z463),"0")</f>
        <v>4.3499999999999997E-2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10</v>
      </c>
      <c r="Y465" s="763">
        <f>IFERROR(SUM(Y459:Y463),"0")</f>
        <v>15.6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30</v>
      </c>
      <c r="Y480" s="762">
        <f t="shared" si="88"/>
        <v>33.6</v>
      </c>
      <c r="Z480" s="36">
        <f>IFERROR(IF(Y480=0,"",ROUNDUP(Y480/H480,0)*0.00753),"")</f>
        <v>6.0240000000000002E-2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31.642857142857135</v>
      </c>
      <c r="BN480" s="64">
        <f t="shared" si="90"/>
        <v>35.44</v>
      </c>
      <c r="BO480" s="64">
        <f t="shared" si="91"/>
        <v>4.5787545787545784E-2</v>
      </c>
      <c r="BP480" s="64">
        <f t="shared" si="92"/>
        <v>5.128205128205128E-2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28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29.733333333333331</v>
      </c>
      <c r="BN488" s="64">
        <f t="shared" si="90"/>
        <v>31.22</v>
      </c>
      <c r="BO488" s="64">
        <f t="shared" si="91"/>
        <v>5.6980056980056981E-2</v>
      </c>
      <c r="BP488" s="64">
        <f t="shared" si="92"/>
        <v>5.9829059829059839E-2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20.476190476190474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0.13052000000000002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58</v>
      </c>
      <c r="Y497" s="763">
        <f>IFERROR(SUM(Y477:Y495),"0")</f>
        <v>63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1.8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2.7</v>
      </c>
      <c r="BN504" s="64">
        <f>IFERROR(Y504*I504/H504,"0")</f>
        <v>3.6000000000000005</v>
      </c>
      <c r="BO504" s="64">
        <f>IFERROR(1/J504*(X504/H504),"0")</f>
        <v>7.4999999999999997E-3</v>
      </c>
      <c r="BP504" s="64">
        <f>IFERROR(1/J504*(Y504/H504),"0")</f>
        <v>0.01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1.5</v>
      </c>
      <c r="Y506" s="763">
        <f>IFERROR(Y504/H504,"0")+IFERROR(Y505/H505,"0")</f>
        <v>2</v>
      </c>
      <c r="Z506" s="763">
        <f>IFERROR(IF(Z504="",0,Z504),"0")+IFERROR(IF(Z505="",0,Z505),"0")</f>
        <v>1.2540000000000001E-2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1.8</v>
      </c>
      <c r="Y507" s="763">
        <f>IFERROR(SUM(Y504:Y505),"0")</f>
        <v>2.4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10.5</v>
      </c>
      <c r="Y518" s="762">
        <f>IFERROR(IF(X518="",0,CEILING((X518/$H518),1)*$H518),"")</f>
        <v>10.5</v>
      </c>
      <c r="Z518" s="36">
        <f>IFERROR(IF(Y518=0,"",ROUNDUP(Y518/H518,0)*0.00502),"")</f>
        <v>2.5100000000000001E-2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11.149999999999999</v>
      </c>
      <c r="BN518" s="64">
        <f>IFERROR(Y518*I518/H518,"0")</f>
        <v>11.149999999999999</v>
      </c>
      <c r="BO518" s="64">
        <f>IFERROR(1/J518*(X518/H518),"0")</f>
        <v>2.1367521367521368E-2</v>
      </c>
      <c r="BP518" s="64">
        <f>IFERROR(1/J518*(Y518/H518),"0")</f>
        <v>2.1367521367521368E-2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5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2.5100000000000001E-2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10.5</v>
      </c>
      <c r="Y520" s="763">
        <f>IFERROR(SUM(Y514:Y518),"0")</f>
        <v>10.5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4</v>
      </c>
      <c r="Y532" s="762">
        <f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4.3333333333333339</v>
      </c>
      <c r="BN532" s="64">
        <f>IFERROR(Y532*I532/H532,"0")</f>
        <v>5.2</v>
      </c>
      <c r="BO532" s="64">
        <f>IFERROR(1/J532*(X532/H532),"0")</f>
        <v>1.4245014245014247E-2</v>
      </c>
      <c r="BP532" s="64">
        <f>IFERROR(1/J532*(Y532/H532),"0")</f>
        <v>1.7094017094017096E-2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12</v>
      </c>
      <c r="Y533" s="762">
        <f>IFERROR(IF(X533="",0,CEILING((X533/$H533),1)*$H533),"")</f>
        <v>12</v>
      </c>
      <c r="Z533" s="36">
        <f>IFERROR(IF(Y533=0,"",ROUNDUP(Y533/H533,0)*0.00502),"")</f>
        <v>5.0200000000000002E-2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20.200000000000003</v>
      </c>
      <c r="BN533" s="64">
        <f>IFERROR(Y533*I533/H533,"0")</f>
        <v>20.200000000000003</v>
      </c>
      <c r="BO533" s="64">
        <f>IFERROR(1/J533*(X533/H533),"0")</f>
        <v>4.2735042735042736E-2</v>
      </c>
      <c r="BP533" s="64">
        <f>IFERROR(1/J533*(Y533/H533),"0")</f>
        <v>4.2735042735042736E-2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28</v>
      </c>
      <c r="Y534" s="762">
        <f>IFERROR(IF(X534="",0,CEILING((X534/$H534),1)*$H534),"")</f>
        <v>28.56</v>
      </c>
      <c r="Z534" s="36">
        <f>IFERROR(IF(Y534=0,"",ROUNDUP(Y534/H534,0)*0.00502),"")</f>
        <v>8.5339999999999999E-2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41.666666666666671</v>
      </c>
      <c r="BN534" s="64">
        <f>IFERROR(Y534*I534/H534,"0")</f>
        <v>42.5</v>
      </c>
      <c r="BO534" s="64">
        <f>IFERROR(1/J534*(X534/H534),"0")</f>
        <v>7.122507122507124E-2</v>
      </c>
      <c r="BP534" s="64">
        <f>IFERROR(1/J534*(Y534/H534),"0")</f>
        <v>7.2649572649572655E-2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30</v>
      </c>
      <c r="Y535" s="763">
        <f>IFERROR(Y531/H531,"0")+IFERROR(Y532/H532,"0")+IFERROR(Y533/H533,"0")+IFERROR(Y534/H534,"0")</f>
        <v>31</v>
      </c>
      <c r="Z535" s="763">
        <f>IFERROR(IF(Z531="",0,Z531),"0")+IFERROR(IF(Z532="",0,Z532),"0")+IFERROR(IF(Z533="",0,Z533),"0")+IFERROR(IF(Z534="",0,Z534),"0")</f>
        <v>0.15562000000000001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44</v>
      </c>
      <c r="Y536" s="763">
        <f>IFERROR(SUM(Y531:Y534),"0")</f>
        <v>45.36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50</v>
      </c>
      <c r="Y545" s="762">
        <f t="shared" ref="Y545:Y555" si="94">IFERROR(IF(X545="",0,CEILING((X545/$H545),1)*$H545),"")</f>
        <v>52.800000000000004</v>
      </c>
      <c r="Z545" s="36">
        <f t="shared" ref="Z545:Z550" si="95">IFERROR(IF(Y545=0,"",ROUNDUP(Y545/H545,0)*0.01196),"")</f>
        <v>0.1196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53.409090909090907</v>
      </c>
      <c r="BN545" s="64">
        <f t="shared" ref="BN545:BN555" si="97">IFERROR(Y545*I545/H545,"0")</f>
        <v>56.400000000000006</v>
      </c>
      <c r="BO545" s="64">
        <f t="shared" ref="BO545:BO555" si="98">IFERROR(1/J545*(X545/H545),"0")</f>
        <v>9.1054778554778545E-2</v>
      </c>
      <c r="BP545" s="64">
        <f t="shared" ref="BP545:BP555" si="99">IFERROR(1/J545*(Y545/H545),"0")</f>
        <v>9.6153846153846159E-2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40</v>
      </c>
      <c r="Y548" s="762">
        <f t="shared" si="94"/>
        <v>42.24</v>
      </c>
      <c r="Z548" s="36">
        <f t="shared" si="95"/>
        <v>9.5680000000000001E-2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42.727272727272727</v>
      </c>
      <c r="BN548" s="64">
        <f t="shared" si="97"/>
        <v>45.12</v>
      </c>
      <c r="BO548" s="64">
        <f t="shared" si="98"/>
        <v>7.2843822843822847E-2</v>
      </c>
      <c r="BP548" s="64">
        <f t="shared" si="99"/>
        <v>7.6923076923076927E-2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36</v>
      </c>
      <c r="Y551" s="762">
        <f t="shared" si="94"/>
        <v>36</v>
      </c>
      <c r="Z551" s="36">
        <f>IFERROR(IF(Y551=0,"",ROUNDUP(Y551/H551,0)*0.00902),"")</f>
        <v>9.0200000000000002E-2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38.1</v>
      </c>
      <c r="BN551" s="64">
        <f t="shared" si="97"/>
        <v>38.1</v>
      </c>
      <c r="BO551" s="64">
        <f t="shared" si="98"/>
        <v>7.575757575757576E-2</v>
      </c>
      <c r="BP551" s="64">
        <f t="shared" si="99"/>
        <v>7.575757575757576E-2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30</v>
      </c>
      <c r="Y554" s="762">
        <f t="shared" si="94"/>
        <v>32.4</v>
      </c>
      <c r="Z554" s="36">
        <f>IFERROR(IF(Y554=0,"",ROUNDUP(Y554/H554,0)*0.00902),"")</f>
        <v>8.1180000000000002E-2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31.75</v>
      </c>
      <c r="BN554" s="64">
        <f t="shared" si="97"/>
        <v>34.29</v>
      </c>
      <c r="BO554" s="64">
        <f t="shared" si="98"/>
        <v>6.3131313131313135E-2</v>
      </c>
      <c r="BP554" s="64">
        <f t="shared" si="99"/>
        <v>6.8181818181818177E-2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35.378787878787875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0.38666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156</v>
      </c>
      <c r="Y557" s="763">
        <f>IFERROR(SUM(Y545:Y555),"0")</f>
        <v>163.44000000000003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</v>
      </c>
      <c r="Y559" s="762">
        <f>IFERROR(IF(X559="",0,CEILING((X559/$H559),1)*$H559),"")</f>
        <v>52.800000000000004</v>
      </c>
      <c r="Z559" s="36">
        <f>IFERROR(IF(Y559=0,"",ROUNDUP(Y559/H559,0)*0.01196),"")</f>
        <v>0.1196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53.409090909090907</v>
      </c>
      <c r="BN559" s="64">
        <f>IFERROR(Y559*I559/H559,"0")</f>
        <v>56.400000000000006</v>
      </c>
      <c r="BO559" s="64">
        <f>IFERROR(1/J559*(X559/H559),"0")</f>
        <v>9.1054778554778545E-2</v>
      </c>
      <c r="BP559" s="64">
        <f>IFERROR(1/J559*(Y559/H559),"0")</f>
        <v>9.6153846153846159E-2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9.4696969696969688</v>
      </c>
      <c r="Y562" s="763">
        <f>IFERROR(Y559/H559,"0")+IFERROR(Y560/H560,"0")+IFERROR(Y561/H561,"0")</f>
        <v>10</v>
      </c>
      <c r="Z562" s="763">
        <f>IFERROR(IF(Z559="",0,Z559),"0")+IFERROR(IF(Z560="",0,Z560),"0")+IFERROR(IF(Z561="",0,Z561),"0")</f>
        <v>0.1196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50</v>
      </c>
      <c r="Y563" s="763">
        <f>IFERROR(SUM(Y559:Y561),"0")</f>
        <v>52.800000000000004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20</v>
      </c>
      <c r="Y565" s="762">
        <f t="shared" ref="Y565:Y573" si="100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21.363636363636363</v>
      </c>
      <c r="BN565" s="64">
        <f t="shared" ref="BN565:BN573" si="102">IFERROR(Y565*I565/H565,"0")</f>
        <v>22.56</v>
      </c>
      <c r="BO565" s="64">
        <f t="shared" ref="BO565:BO573" si="103">IFERROR(1/J565*(X565/H565),"0")</f>
        <v>3.6421911421911424E-2</v>
      </c>
      <c r="BP565" s="64">
        <f t="shared" ref="BP565:BP573" si="104">IFERROR(1/J565*(Y565/H565),"0")</f>
        <v>3.8461538461538464E-2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30</v>
      </c>
      <c r="Y566" s="762">
        <f t="shared" si="100"/>
        <v>31.68</v>
      </c>
      <c r="Z566" s="36">
        <f>IFERROR(IF(Y566=0,"",ROUNDUP(Y566/H566,0)*0.01196),"")</f>
        <v>7.1760000000000004E-2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32.04545454545454</v>
      </c>
      <c r="BN566" s="64">
        <f t="shared" si="102"/>
        <v>33.839999999999996</v>
      </c>
      <c r="BO566" s="64">
        <f t="shared" si="103"/>
        <v>5.4632867132867136E-2</v>
      </c>
      <c r="BP566" s="64">
        <f t="shared" si="104"/>
        <v>5.7692307692307696E-2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66</v>
      </c>
      <c r="Y572" s="762">
        <f t="shared" si="100"/>
        <v>68.400000000000006</v>
      </c>
      <c r="Z572" s="36">
        <f>IFERROR(IF(Y572=0,"",ROUNDUP(Y572/H572,0)*0.00902),"")</f>
        <v>0.17138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69.849999999999994</v>
      </c>
      <c r="BN572" s="64">
        <f t="shared" si="102"/>
        <v>72.390000000000015</v>
      </c>
      <c r="BO572" s="64">
        <f t="shared" si="103"/>
        <v>0.1388888888888889</v>
      </c>
      <c r="BP572" s="64">
        <f t="shared" si="104"/>
        <v>0.14393939393939395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27.803030303030301</v>
      </c>
      <c r="Y574" s="763">
        <f>IFERROR(Y565/H565,"0")+IFERROR(Y566/H566,"0")+IFERROR(Y567/H567,"0")+IFERROR(Y568/H568,"0")+IFERROR(Y569/H569,"0")+IFERROR(Y570/H570,"0")+IFERROR(Y571/H571,"0")+IFERROR(Y572/H572,"0")+IFERROR(Y573/H573,"0")</f>
        <v>29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0.29098000000000002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116</v>
      </c>
      <c r="Y575" s="763">
        <f>IFERROR(SUM(Y565:Y573),"0")</f>
        <v>121.2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150</v>
      </c>
      <c r="Y617" s="762">
        <f t="shared" ref="Y617:Y624" si="115">IFERROR(IF(X617="",0,CEILING((X617/$H617),1)*$H617),"")</f>
        <v>156</v>
      </c>
      <c r="Z617" s="36">
        <f>IFERROR(IF(Y617=0,"",ROUNDUP(Y617/H617,0)*0.02175),"")</f>
        <v>0.43499999999999994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160.84615384615387</v>
      </c>
      <c r="BN617" s="64">
        <f t="shared" ref="BN617:BN624" si="117">IFERROR(Y617*I617/H617,"0")</f>
        <v>167.28000000000003</v>
      </c>
      <c r="BO617" s="64">
        <f t="shared" ref="BO617:BO624" si="118">IFERROR(1/J617*(X617/H617),"0")</f>
        <v>0.34340659340659335</v>
      </c>
      <c r="BP617" s="64">
        <f t="shared" ref="BP617:BP624" si="119">IFERROR(1/J617*(Y617/H617),"0")</f>
        <v>0.3571428571428571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19.23076923076923</v>
      </c>
      <c r="Y625" s="763">
        <f>IFERROR(Y617/H617,"0")+IFERROR(Y618/H618,"0")+IFERROR(Y619/H619,"0")+IFERROR(Y620/H620,"0")+IFERROR(Y621/H621,"0")+IFERROR(Y622/H622,"0")+IFERROR(Y623/H623,"0")+IFERROR(Y624/H624,"0")</f>
        <v>20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0.43499999999999994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150</v>
      </c>
      <c r="Y626" s="763">
        <f>IFERROR(SUM(Y617:Y624),"0")</f>
        <v>156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4995.8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5142.8199999999988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5359.9920807162198</v>
      </c>
      <c r="Y653" s="763">
        <f>IFERROR(SUM(BN22:BN649),"0")</f>
        <v>5515.5439999999999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11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5634.9920807162198</v>
      </c>
      <c r="Y655" s="763">
        <f>GrossWeightTotalR+PalletQtyTotalR*25</f>
        <v>5790.5439999999999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1328.4189214361627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1353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12.355600000000001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54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291.3</v>
      </c>
      <c r="E662" s="46">
        <f>IFERROR(Y107*1,"0")+IFERROR(Y108*1,"0")+IFERROR(Y109*1,"0")+IFERROR(Y110*1,"0")+IFERROR(Y114*1,"0")+IFERROR(Y115*1,"0")+IFERROR(Y116*1,"0")+IFERROR(Y117*1,"0")+IFERROR(Y118*1,"0")</f>
        <v>450.9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247.4</v>
      </c>
      <c r="G662" s="46">
        <f>IFERROR(Y155*1,"0")+IFERROR(Y156*1,"0")+IFERROR(Y160*1,"0")+IFERROR(Y161*1,"0")+IFERROR(Y165*1,"0")+IFERROR(Y166*1,"0")</f>
        <v>62.32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289.8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951.6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187.6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122.39999999999999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35.700000000000003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230.4</v>
      </c>
      <c r="V662" s="46">
        <f>IFERROR(Y401*1,"0")+IFERROR(Y405*1,"0")+IFERROR(Y406*1,"0")+IFERROR(Y407*1,"0")</f>
        <v>560.70000000000005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992.4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51.6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65.400000000000006</v>
      </c>
      <c r="Z662" s="46">
        <f>IFERROR(Y510*1,"0")+IFERROR(Y514*1,"0")+IFERROR(Y515*1,"0")+IFERROR(Y516*1,"0")+IFERROR(Y517*1,"0")+IFERROR(Y518*1,"0")+IFERROR(Y522*1,"0")+IFERROR(Y526*1,"0")</f>
        <v>10.5</v>
      </c>
      <c r="AA662" s="46">
        <f>IFERROR(Y531*1,"0")+IFERROR(Y532*1,"0")+IFERROR(Y533*1,"0")+IFERROR(Y534*1,"0")</f>
        <v>45.36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337.44000000000005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156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