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82599A-89F4-448E-8A36-4A0247530C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Y239" i="1" s="1"/>
  <c r="P229" i="1"/>
  <c r="BP228" i="1"/>
  <c r="BO228" i="1"/>
  <c r="BN228" i="1"/>
  <c r="BM228" i="1"/>
  <c r="Z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62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B662" i="1"/>
  <c r="X654" i="1"/>
  <c r="Y35" i="1"/>
  <c r="Z28" i="1"/>
  <c r="BN28" i="1"/>
  <c r="Z52" i="1"/>
  <c r="BN52" i="1"/>
  <c r="Z66" i="1"/>
  <c r="BN66" i="1"/>
  <c r="Z67" i="1"/>
  <c r="BN67" i="1"/>
  <c r="Z86" i="1"/>
  <c r="BN86" i="1"/>
  <c r="Z91" i="1"/>
  <c r="BN91" i="1"/>
  <c r="Z92" i="1"/>
  <c r="BN92" i="1"/>
  <c r="Z93" i="1"/>
  <c r="BN93" i="1"/>
  <c r="Z94" i="1"/>
  <c r="BN94" i="1"/>
  <c r="Y97" i="1"/>
  <c r="Z107" i="1"/>
  <c r="BN107" i="1"/>
  <c r="Y112" i="1"/>
  <c r="Z124" i="1"/>
  <c r="BN124" i="1"/>
  <c r="Z139" i="1"/>
  <c r="BN139" i="1"/>
  <c r="Y147" i="1"/>
  <c r="Z142" i="1"/>
  <c r="BN142" i="1"/>
  <c r="Z161" i="1"/>
  <c r="BN161" i="1"/>
  <c r="Z184" i="1"/>
  <c r="BN184" i="1"/>
  <c r="Z191" i="1"/>
  <c r="Z192" i="1" s="1"/>
  <c r="BN191" i="1"/>
  <c r="BP191" i="1"/>
  <c r="Z195" i="1"/>
  <c r="BN195" i="1"/>
  <c r="Y204" i="1"/>
  <c r="Z208" i="1"/>
  <c r="BN208" i="1"/>
  <c r="Z222" i="1"/>
  <c r="BN222" i="1"/>
  <c r="Z232" i="1"/>
  <c r="BN232" i="1"/>
  <c r="Z242" i="1"/>
  <c r="BN242" i="1"/>
  <c r="Z253" i="1"/>
  <c r="BN253" i="1"/>
  <c r="Z264" i="1"/>
  <c r="BN264" i="1"/>
  <c r="Z267" i="1"/>
  <c r="BN267" i="1"/>
  <c r="Z286" i="1"/>
  <c r="BN286" i="1"/>
  <c r="Z366" i="1"/>
  <c r="BN366" i="1"/>
  <c r="Z376" i="1"/>
  <c r="BN376" i="1"/>
  <c r="Z396" i="1"/>
  <c r="BN396" i="1"/>
  <c r="Y402" i="1"/>
  <c r="BP401" i="1"/>
  <c r="BP405" i="1"/>
  <c r="BN405" i="1"/>
  <c r="Z405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284" i="1"/>
  <c r="BN284" i="1"/>
  <c r="Z284" i="1"/>
  <c r="BP307" i="1"/>
  <c r="BN307" i="1"/>
  <c r="Z307" i="1"/>
  <c r="BP338" i="1"/>
  <c r="BN338" i="1"/>
  <c r="Z338" i="1"/>
  <c r="Y344" i="1"/>
  <c r="BP343" i="1"/>
  <c r="BN343" i="1"/>
  <c r="Z343" i="1"/>
  <c r="Z344" i="1" s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X653" i="1"/>
  <c r="X655" i="1" s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Y79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20" i="1"/>
  <c r="Z117" i="1"/>
  <c r="BN117" i="1"/>
  <c r="F662" i="1"/>
  <c r="Z126" i="1"/>
  <c r="BN126" i="1"/>
  <c r="Y136" i="1"/>
  <c r="Z133" i="1"/>
  <c r="BN133" i="1"/>
  <c r="Z134" i="1"/>
  <c r="BN134" i="1"/>
  <c r="Z135" i="1"/>
  <c r="BN135" i="1"/>
  <c r="Y146" i="1"/>
  <c r="Z144" i="1"/>
  <c r="BN144" i="1"/>
  <c r="Z155" i="1"/>
  <c r="BN155" i="1"/>
  <c r="Y158" i="1"/>
  <c r="Z165" i="1"/>
  <c r="BN165" i="1"/>
  <c r="BP165" i="1"/>
  <c r="Y168" i="1"/>
  <c r="H662" i="1"/>
  <c r="Y181" i="1"/>
  <c r="Z178" i="1"/>
  <c r="BN178" i="1"/>
  <c r="Y187" i="1"/>
  <c r="Y203" i="1"/>
  <c r="Z197" i="1"/>
  <c r="BN197" i="1"/>
  <c r="Z201" i="1"/>
  <c r="BN201" i="1"/>
  <c r="J662" i="1"/>
  <c r="Z212" i="1"/>
  <c r="BN212" i="1"/>
  <c r="BP212" i="1"/>
  <c r="Y215" i="1"/>
  <c r="Y225" i="1"/>
  <c r="Z220" i="1"/>
  <c r="BN220" i="1"/>
  <c r="Z224" i="1"/>
  <c r="BN224" i="1"/>
  <c r="Z230" i="1"/>
  <c r="BN230" i="1"/>
  <c r="Z234" i="1"/>
  <c r="BN234" i="1"/>
  <c r="Z238" i="1"/>
  <c r="BN238" i="1"/>
  <c r="Z244" i="1"/>
  <c r="BN244" i="1"/>
  <c r="Z251" i="1"/>
  <c r="BN251" i="1"/>
  <c r="Y260" i="1"/>
  <c r="Z255" i="1"/>
  <c r="BN255" i="1"/>
  <c r="BP257" i="1"/>
  <c r="BN257" i="1"/>
  <c r="BP269" i="1"/>
  <c r="BN269" i="1"/>
  <c r="Z269" i="1"/>
  <c r="BP288" i="1"/>
  <c r="BN288" i="1"/>
  <c r="Z288" i="1"/>
  <c r="BP308" i="1"/>
  <c r="BN308" i="1"/>
  <c r="Z308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Y397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03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F9" i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BN49" i="1"/>
  <c r="BP49" i="1"/>
  <c r="Z51" i="1"/>
  <c r="BN51" i="1"/>
  <c r="Z53" i="1"/>
  <c r="BN53" i="1"/>
  <c r="Y54" i="1"/>
  <c r="Z57" i="1"/>
  <c r="BN57" i="1"/>
  <c r="BP57" i="1"/>
  <c r="Y60" i="1"/>
  <c r="Z63" i="1"/>
  <c r="BN63" i="1"/>
  <c r="BP63" i="1"/>
  <c r="Z65" i="1"/>
  <c r="BN65" i="1"/>
  <c r="Z68" i="1"/>
  <c r="BN68" i="1"/>
  <c r="Z70" i="1"/>
  <c r="BN70" i="1"/>
  <c r="Y73" i="1"/>
  <c r="Z76" i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BN95" i="1"/>
  <c r="BP95" i="1"/>
  <c r="Z101" i="1"/>
  <c r="Z103" i="1" s="1"/>
  <c r="BN101" i="1"/>
  <c r="BP101" i="1"/>
  <c r="E662" i="1"/>
  <c r="Z108" i="1"/>
  <c r="Z111" i="1" s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62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Y180" i="1"/>
  <c r="Z183" i="1"/>
  <c r="BN183" i="1"/>
  <c r="BP183" i="1"/>
  <c r="Z185" i="1"/>
  <c r="BN185" i="1"/>
  <c r="Y186" i="1"/>
  <c r="I662" i="1"/>
  <c r="Y193" i="1"/>
  <c r="Z196" i="1"/>
  <c r="BN196" i="1"/>
  <c r="BP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BP213" i="1"/>
  <c r="Z217" i="1"/>
  <c r="BN217" i="1"/>
  <c r="BP217" i="1"/>
  <c r="Z219" i="1"/>
  <c r="BN219" i="1"/>
  <c r="Z221" i="1"/>
  <c r="BN221" i="1"/>
  <c r="Z223" i="1"/>
  <c r="BN223" i="1"/>
  <c r="Y226" i="1"/>
  <c r="Y240" i="1"/>
  <c r="Z229" i="1"/>
  <c r="BN229" i="1"/>
  <c r="BP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Z408" i="1"/>
  <c r="BP406" i="1"/>
  <c r="BN406" i="1"/>
  <c r="Z406" i="1"/>
  <c r="Y408" i="1"/>
  <c r="BP516" i="1"/>
  <c r="BN516" i="1"/>
  <c r="Z516" i="1"/>
  <c r="Z662" i="1"/>
  <c r="H9" i="1"/>
  <c r="Y24" i="1"/>
  <c r="Y72" i="1"/>
  <c r="Y129" i="1"/>
  <c r="Y173" i="1"/>
  <c r="Y209" i="1"/>
  <c r="BP235" i="1"/>
  <c r="BN235" i="1"/>
  <c r="Z235" i="1"/>
  <c r="BP243" i="1"/>
  <c r="BN243" i="1"/>
  <c r="Z243" i="1"/>
  <c r="Z247" i="1" s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Z302" i="1" s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580" i="1"/>
  <c r="Z535" i="1"/>
  <c r="Z519" i="1"/>
  <c r="Z239" i="1"/>
  <c r="Z97" i="1"/>
  <c r="Z59" i="1"/>
  <c r="Z574" i="1"/>
  <c r="Z464" i="1"/>
  <c r="Z632" i="1"/>
  <c r="Z597" i="1"/>
  <c r="Z556" i="1"/>
  <c r="Z496" i="1"/>
  <c r="Z424" i="1"/>
  <c r="Z225" i="1"/>
  <c r="Z203" i="1"/>
  <c r="Z186" i="1"/>
  <c r="Z180" i="1"/>
  <c r="Z79" i="1"/>
  <c r="Z72" i="1"/>
  <c r="Z54" i="1"/>
  <c r="Z625" i="1"/>
  <c r="Z451" i="1"/>
  <c r="Z435" i="1"/>
  <c r="Z290" i="1"/>
  <c r="Y652" i="1"/>
  <c r="Y654" i="1"/>
  <c r="Z638" i="1"/>
  <c r="Z604" i="1"/>
  <c r="Z585" i="1"/>
  <c r="Z362" i="1"/>
  <c r="Z312" i="1"/>
  <c r="Z272" i="1"/>
  <c r="Z136" i="1"/>
  <c r="Z128" i="1"/>
  <c r="Z119" i="1"/>
  <c r="Z35" i="1"/>
  <c r="Y656" i="1"/>
  <c r="Y653" i="1"/>
  <c r="Y655" i="1" s="1"/>
  <c r="Z657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<sst xmlns="http://schemas.openxmlformats.org/spreadsheetml/2006/main" count="3078" uniqueCount="1091">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</sst>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45607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Понедельник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0.54166666666666663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500</v>
      </c>
      <c r="Y107" s="762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46.296296296296291</v>
      </c>
      <c r="Y111" s="763">
        <f>IFERROR(Y107/H107,"0")+IFERROR(Y108/H108,"0")+IFERROR(Y109/H109,"0")+IFERROR(Y110/H110,"0")</f>
        <v>47</v>
      </c>
      <c r="Z111" s="763">
        <f>IFERROR(IF(Z107="",0,Z107),"0")+IFERROR(IF(Z108="",0,Z108),"0")+IFERROR(IF(Z109="",0,Z109),"0")+IFERROR(IF(Z110="",0,Z110),"0")</f>
        <v>1.0222499999999999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500</v>
      </c>
      <c r="Y112" s="763">
        <f>IFERROR(SUM(Y107:Y110),"0")</f>
        <v>507.6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hidden="1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hidden="1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idden="1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hidden="1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2000</v>
      </c>
      <c r="Y414" s="762">
        <f t="shared" si="77"/>
        <v>2010</v>
      </c>
      <c r="Z414" s="36">
        <f>IFERROR(IF(Y414=0,"",ROUNDUP(Y414/H414,0)*0.02175),"")</f>
        <v>2.9144999999999999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2064</v>
      </c>
      <c r="BN414" s="64">
        <f t="shared" si="79"/>
        <v>2074.3200000000002</v>
      </c>
      <c r="BO414" s="64">
        <f t="shared" si="80"/>
        <v>2.7777777777777777</v>
      </c>
      <c r="BP414" s="64">
        <f t="shared" si="81"/>
        <v>2.7916666666666665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hidden="1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900</v>
      </c>
      <c r="Y419" s="762">
        <f t="shared" si="77"/>
        <v>900</v>
      </c>
      <c r="Z419" s="36">
        <f>IFERROR(IF(Y419=0,"",ROUNDUP(Y419/H419,0)*0.02175),"")</f>
        <v>1.3049999999999999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928.8</v>
      </c>
      <c r="BN419" s="64">
        <f t="shared" si="79"/>
        <v>928.8</v>
      </c>
      <c r="BO419" s="64">
        <f t="shared" si="80"/>
        <v>1.25</v>
      </c>
      <c r="BP419" s="64">
        <f t="shared" si="81"/>
        <v>1.25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193.33333333333334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4.2195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2900</v>
      </c>
      <c r="Y425" s="763">
        <f>IFERROR(SUM(Y413:Y423),"0")</f>
        <v>2910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hidden="1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hidden="1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1400</v>
      </c>
      <c r="Y459" s="762">
        <f>IFERROR(IF(X459="",0,CEILING((X459/$H459),1)*$H459),"")</f>
        <v>1404</v>
      </c>
      <c r="Z459" s="36">
        <f>IFERROR(IF(Y459=0,"",ROUNDUP(Y459/H459,0)*0.02175),"")</f>
        <v>3.9149999999999996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1501.2307692307693</v>
      </c>
      <c r="BN459" s="64">
        <f>IFERROR(Y459*I459/H459,"0")</f>
        <v>1505.5200000000002</v>
      </c>
      <c r="BO459" s="64">
        <f>IFERROR(1/J459*(X459/H459),"0")</f>
        <v>3.2051282051282053</v>
      </c>
      <c r="BP459" s="64">
        <f>IFERROR(1/J459*(Y459/H459),"0")</f>
        <v>3.214285714285714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179.4871794871795</v>
      </c>
      <c r="Y464" s="763">
        <f>IFERROR(Y459/H459,"0")+IFERROR(Y460/H460,"0")+IFERROR(Y461/H461,"0")+IFERROR(Y462/H462,"0")+IFERROR(Y463/H463,"0")</f>
        <v>180</v>
      </c>
      <c r="Z464" s="763">
        <f>IFERROR(IF(Z459="",0,Z459),"0")+IFERROR(IF(Z460="",0,Z460),"0")+IFERROR(IF(Z461="",0,Z461),"0")+IFERROR(IF(Z462="",0,Z462),"0")+IFERROR(IF(Z463="",0,Z463),"0")</f>
        <v>3.9149999999999996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1400</v>
      </c>
      <c r="Y465" s="763">
        <f>IFERROR(SUM(Y459:Y463),"0")</f>
        <v>1404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1000</v>
      </c>
      <c r="Y548" s="762">
        <f t="shared" si="94"/>
        <v>1003.2</v>
      </c>
      <c r="Z548" s="36">
        <f t="shared" si="95"/>
        <v>2.2724000000000002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1068.1818181818182</v>
      </c>
      <c r="BN548" s="64">
        <f t="shared" si="97"/>
        <v>1071.5999999999999</v>
      </c>
      <c r="BO548" s="64">
        <f t="shared" si="98"/>
        <v>1.821095571095571</v>
      </c>
      <c r="BP548" s="64">
        <f t="shared" si="99"/>
        <v>1.8269230769230771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800</v>
      </c>
      <c r="Y550" s="762">
        <f t="shared" si="94"/>
        <v>802.56000000000006</v>
      </c>
      <c r="Z550" s="36">
        <f t="shared" si="95"/>
        <v>1.81792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854.5454545454545</v>
      </c>
      <c r="BN550" s="64">
        <f t="shared" si="97"/>
        <v>857.28</v>
      </c>
      <c r="BO550" s="64">
        <f t="shared" si="98"/>
        <v>1.4568764568764567</v>
      </c>
      <c r="BP550" s="64">
        <f t="shared" si="99"/>
        <v>1.4615384615384617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340.90909090909088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342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4.0903200000000002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1800</v>
      </c>
      <c r="Y557" s="763">
        <f>IFERROR(SUM(Y545:Y555),"0")</f>
        <v>1805.7600000000002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800</v>
      </c>
      <c r="Y559" s="762">
        <f>IFERROR(IF(X559="",0,CEILING((X559/$H559),1)*$H559),"")</f>
        <v>802.56000000000006</v>
      </c>
      <c r="Z559" s="36">
        <f>IFERROR(IF(Y559=0,"",ROUNDUP(Y559/H559,0)*0.01196),"")</f>
        <v>1.81792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854.5454545454545</v>
      </c>
      <c r="BN559" s="64">
        <f>IFERROR(Y559*I559/H559,"0")</f>
        <v>857.28</v>
      </c>
      <c r="BO559" s="64">
        <f>IFERROR(1/J559*(X559/H559),"0")</f>
        <v>1.4568764568764567</v>
      </c>
      <c r="BP559" s="64">
        <f>IFERROR(1/J559*(Y559/H559),"0")</f>
        <v>1.4615384615384617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151.5151515151515</v>
      </c>
      <c r="Y562" s="763">
        <f>IFERROR(Y559/H559,"0")+IFERROR(Y560/H560,"0")+IFERROR(Y561/H561,"0")</f>
        <v>152</v>
      </c>
      <c r="Z562" s="763">
        <f>IFERROR(IF(Z559="",0,Z559),"0")+IFERROR(IF(Z560="",0,Z560),"0")+IFERROR(IF(Z561="",0,Z561),"0")</f>
        <v>1.81792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800</v>
      </c>
      <c r="Y563" s="763">
        <f>IFERROR(SUM(Y559:Y561),"0")</f>
        <v>802.56000000000006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400</v>
      </c>
      <c r="Y567" s="762">
        <f t="shared" si="100"/>
        <v>401.28000000000003</v>
      </c>
      <c r="Z567" s="36">
        <f>IFERROR(IF(Y567=0,"",ROUNDUP(Y567/H567,0)*0.01196),"")</f>
        <v>0.90895999999999999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427.27272727272725</v>
      </c>
      <c r="BN567" s="64">
        <f t="shared" si="102"/>
        <v>428.64</v>
      </c>
      <c r="BO567" s="64">
        <f t="shared" si="103"/>
        <v>0.72843822843822836</v>
      </c>
      <c r="BP567" s="64">
        <f t="shared" si="104"/>
        <v>0.73076923076923084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75.757575757575751</v>
      </c>
      <c r="Y574" s="763">
        <f>IFERROR(Y565/H565,"0")+IFERROR(Y566/H566,"0")+IFERROR(Y567/H567,"0")+IFERROR(Y568/H568,"0")+IFERROR(Y569/H569,"0")+IFERROR(Y570/H570,"0")+IFERROR(Y571/H571,"0")+IFERROR(Y572/H572,"0")+IFERROR(Y573/H573,"0")</f>
        <v>76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0.90895999999999999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400</v>
      </c>
      <c r="Y575" s="763">
        <f>IFERROR(SUM(Y565:Y573),"0")</f>
        <v>401.28000000000003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7800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7831.2000000000007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8220.7984459984455</v>
      </c>
      <c r="Y653" s="763">
        <f>IFERROR(SUM(BN22:BN649),"0")</f>
        <v>8253.5999999999985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14</v>
      </c>
      <c r="Y654" s="38">
        <f>ROUNDUP(SUM(BP22:BP649),0)</f>
        <v>14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8570.7984459984455</v>
      </c>
      <c r="Y655" s="763">
        <f>GrossWeightTotalR+PalletQtyTotalR*25</f>
        <v>8603.5999999999985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987.29862729862725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991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15.973949999999999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507.6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2910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1404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3009.6000000000004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 800,00"/>
        <filter val="14"/>
        <filter val="151,52"/>
        <filter val="179,49"/>
        <filter val="193,33"/>
        <filter val="2 000,00"/>
        <filter val="2 900,00"/>
        <filter val="340,91"/>
        <filter val="400,00"/>
        <filter val="46,30"/>
        <filter val="500,00"/>
        <filter val="7 800,00"/>
        <filter val="75,76"/>
        <filter val="8 220,80"/>
        <filter val="8 570,80"/>
        <filter val="800,00"/>
        <filter val="900,00"/>
        <filter val="987,3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