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КИ филиалы\"/>
    </mc:Choice>
  </mc:AlternateContent>
  <xr:revisionPtr revIDLastSave="0" documentId="13_ncr:1_{6FA94BB4-ACE9-4517-933E-B6FE4ACDCE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66" i="1"/>
  <c r="S87" i="1"/>
  <c r="S88" i="1"/>
  <c r="S99" i="1"/>
  <c r="S100" i="1"/>
  <c r="S98" i="1"/>
  <c r="AE102" i="1" l="1"/>
  <c r="R102" i="1"/>
  <c r="V102" i="1" s="1"/>
  <c r="AE101" i="1"/>
  <c r="R101" i="1"/>
  <c r="V101" i="1" s="1"/>
  <c r="W101" i="1" l="1"/>
  <c r="W102" i="1"/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6" i="1"/>
  <c r="AE10" i="1"/>
  <c r="AE11" i="1"/>
  <c r="AE12" i="1"/>
  <c r="AE15" i="1"/>
  <c r="AE20" i="1"/>
  <c r="AE25" i="1"/>
  <c r="AE29" i="1"/>
  <c r="AE34" i="1"/>
  <c r="AE36" i="1"/>
  <c r="AE38" i="1"/>
  <c r="AE40" i="1"/>
  <c r="AE41" i="1"/>
  <c r="AE42" i="1"/>
  <c r="AE43" i="1"/>
  <c r="AE47" i="1"/>
  <c r="AE48" i="1"/>
  <c r="AE49" i="1"/>
  <c r="AE53" i="1"/>
  <c r="AE55" i="1"/>
  <c r="AE56" i="1"/>
  <c r="AE60" i="1"/>
  <c r="AE63" i="1"/>
  <c r="AE64" i="1"/>
  <c r="AE69" i="1"/>
  <c r="AE70" i="1"/>
  <c r="AE72" i="1"/>
  <c r="AE73" i="1"/>
  <c r="AE74" i="1"/>
  <c r="AE75" i="1"/>
  <c r="AE76" i="1"/>
  <c r="AE77" i="1"/>
  <c r="AE79" i="1"/>
  <c r="AE86" i="1"/>
  <c r="AE97" i="1"/>
  <c r="N7" i="1"/>
  <c r="R7" i="1" s="1"/>
  <c r="AE7" i="1" s="1"/>
  <c r="N8" i="1"/>
  <c r="R8" i="1" s="1"/>
  <c r="AE8" i="1" s="1"/>
  <c r="N9" i="1"/>
  <c r="R9" i="1" s="1"/>
  <c r="S9" i="1" s="1"/>
  <c r="AE9" i="1" s="1"/>
  <c r="N10" i="1"/>
  <c r="R10" i="1" s="1"/>
  <c r="N11" i="1"/>
  <c r="R11" i="1" s="1"/>
  <c r="N12" i="1"/>
  <c r="R12" i="1" s="1"/>
  <c r="N13" i="1"/>
  <c r="R13" i="1" s="1"/>
  <c r="S13" i="1" s="1"/>
  <c r="AE13" i="1" s="1"/>
  <c r="N14" i="1"/>
  <c r="R14" i="1" s="1"/>
  <c r="AE14" i="1" s="1"/>
  <c r="N15" i="1"/>
  <c r="R15" i="1" s="1"/>
  <c r="N16" i="1"/>
  <c r="R16" i="1" s="1"/>
  <c r="AE16" i="1" s="1"/>
  <c r="N17" i="1"/>
  <c r="R17" i="1" s="1"/>
  <c r="N18" i="1"/>
  <c r="R18" i="1" s="1"/>
  <c r="AE18" i="1" s="1"/>
  <c r="N19" i="1"/>
  <c r="R19" i="1" s="1"/>
  <c r="N20" i="1"/>
  <c r="R20" i="1" s="1"/>
  <c r="N21" i="1"/>
  <c r="R21" i="1" s="1"/>
  <c r="S21" i="1" s="1"/>
  <c r="N22" i="1"/>
  <c r="R22" i="1" s="1"/>
  <c r="S22" i="1" s="1"/>
  <c r="AE22" i="1" s="1"/>
  <c r="N23" i="1"/>
  <c r="R23" i="1" s="1"/>
  <c r="N24" i="1"/>
  <c r="R24" i="1" s="1"/>
  <c r="N25" i="1"/>
  <c r="R25" i="1" s="1"/>
  <c r="N26" i="1"/>
  <c r="R26" i="1" s="1"/>
  <c r="AE26" i="1" s="1"/>
  <c r="N27" i="1"/>
  <c r="R27" i="1" s="1"/>
  <c r="S27" i="1" s="1"/>
  <c r="AE27" i="1" s="1"/>
  <c r="N28" i="1"/>
  <c r="R28" i="1" s="1"/>
  <c r="S28" i="1" s="1"/>
  <c r="AE28" i="1" s="1"/>
  <c r="N29" i="1"/>
  <c r="R29" i="1" s="1"/>
  <c r="N30" i="1"/>
  <c r="R30" i="1" s="1"/>
  <c r="S30" i="1" s="1"/>
  <c r="N31" i="1"/>
  <c r="R31" i="1" s="1"/>
  <c r="AE31" i="1" s="1"/>
  <c r="N32" i="1"/>
  <c r="R32" i="1" s="1"/>
  <c r="S32" i="1" s="1"/>
  <c r="AE32" i="1" s="1"/>
  <c r="N33" i="1"/>
  <c r="R33" i="1" s="1"/>
  <c r="N34" i="1"/>
  <c r="R34" i="1" s="1"/>
  <c r="N35" i="1"/>
  <c r="R35" i="1" s="1"/>
  <c r="AE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S44" i="1" s="1"/>
  <c r="AE44" i="1" s="1"/>
  <c r="N45" i="1"/>
  <c r="R45" i="1" s="1"/>
  <c r="N46" i="1"/>
  <c r="R46" i="1" s="1"/>
  <c r="AE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S52" i="1" s="1"/>
  <c r="N53" i="1"/>
  <c r="R53" i="1" s="1"/>
  <c r="N54" i="1"/>
  <c r="R54" i="1" s="1"/>
  <c r="AE54" i="1" s="1"/>
  <c r="N55" i="1"/>
  <c r="R55" i="1" s="1"/>
  <c r="N56" i="1"/>
  <c r="R56" i="1" s="1"/>
  <c r="N57" i="1"/>
  <c r="R57" i="1" s="1"/>
  <c r="N58" i="1"/>
  <c r="R58" i="1" s="1"/>
  <c r="AE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AE66" i="1" s="1"/>
  <c r="N67" i="1"/>
  <c r="R67" i="1" s="1"/>
  <c r="N68" i="1"/>
  <c r="R68" i="1" s="1"/>
  <c r="S68" i="1" s="1"/>
  <c r="AE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AE78" i="1" s="1"/>
  <c r="N79" i="1"/>
  <c r="R79" i="1" s="1"/>
  <c r="N80" i="1"/>
  <c r="R80" i="1" s="1"/>
  <c r="AE80" i="1" s="1"/>
  <c r="N81" i="1"/>
  <c r="R81" i="1" s="1"/>
  <c r="N82" i="1"/>
  <c r="R82" i="1" s="1"/>
  <c r="AE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AE88" i="1" s="1"/>
  <c r="N89" i="1"/>
  <c r="R89" i="1" s="1"/>
  <c r="N90" i="1"/>
  <c r="R90" i="1" s="1"/>
  <c r="AE90" i="1" s="1"/>
  <c r="N91" i="1"/>
  <c r="R91" i="1" s="1"/>
  <c r="N92" i="1"/>
  <c r="R92" i="1" s="1"/>
  <c r="AE92" i="1" s="1"/>
  <c r="N93" i="1"/>
  <c r="R93" i="1" s="1"/>
  <c r="N94" i="1"/>
  <c r="R94" i="1" s="1"/>
  <c r="AE94" i="1" s="1"/>
  <c r="N95" i="1"/>
  <c r="R95" i="1" s="1"/>
  <c r="N96" i="1"/>
  <c r="R96" i="1" s="1"/>
  <c r="N97" i="1"/>
  <c r="R97" i="1" s="1"/>
  <c r="N98" i="1"/>
  <c r="R98" i="1" s="1"/>
  <c r="AE98" i="1" s="1"/>
  <c r="N99" i="1"/>
  <c r="R99" i="1" s="1"/>
  <c r="N100" i="1"/>
  <c r="R100" i="1" s="1"/>
  <c r="AE100" i="1" s="1"/>
  <c r="N6" i="1"/>
  <c r="R6" i="1" s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C5" i="1"/>
  <c r="AB5" i="1"/>
  <c r="AA5" i="1"/>
  <c r="Z5" i="1"/>
  <c r="Y5" i="1"/>
  <c r="X5" i="1"/>
  <c r="T5" i="1"/>
  <c r="Q5" i="1"/>
  <c r="P5" i="1"/>
  <c r="O5" i="1"/>
  <c r="L5" i="1"/>
  <c r="F5" i="1"/>
  <c r="E5" i="1"/>
  <c r="AE50" i="1" l="1"/>
  <c r="S50" i="1"/>
  <c r="S65" i="1"/>
  <c r="S96" i="1"/>
  <c r="AE96" i="1" s="1"/>
  <c r="S84" i="1"/>
  <c r="AE84" i="1" s="1"/>
  <c r="S62" i="1"/>
  <c r="AE62" i="1" s="1"/>
  <c r="S85" i="1"/>
  <c r="S33" i="1"/>
  <c r="AE33" i="1" s="1"/>
  <c r="S23" i="1"/>
  <c r="AE23" i="1" s="1"/>
  <c r="S91" i="1"/>
  <c r="S89" i="1"/>
  <c r="AE89" i="1" s="1"/>
  <c r="S61" i="1"/>
  <c r="AE52" i="1"/>
  <c r="AE30" i="1"/>
  <c r="AE24" i="1"/>
  <c r="AE21" i="1"/>
  <c r="AE17" i="1"/>
  <c r="AE99" i="1"/>
  <c r="AE95" i="1"/>
  <c r="AE93" i="1"/>
  <c r="AE91" i="1"/>
  <c r="AE87" i="1"/>
  <c r="AE85" i="1"/>
  <c r="AE83" i="1"/>
  <c r="AE81" i="1"/>
  <c r="S71" i="1"/>
  <c r="AE71" i="1" s="1"/>
  <c r="S67" i="1"/>
  <c r="AE67" i="1" s="1"/>
  <c r="AE65" i="1"/>
  <c r="AE61" i="1"/>
  <c r="AE59" i="1"/>
  <c r="AE57" i="1"/>
  <c r="AE51" i="1"/>
  <c r="AE45" i="1"/>
  <c r="AE39" i="1"/>
  <c r="AE19" i="1"/>
  <c r="AE37" i="1"/>
  <c r="W99" i="1"/>
  <c r="V99" i="1"/>
  <c r="W97" i="1"/>
  <c r="V97" i="1"/>
  <c r="W95" i="1"/>
  <c r="V95" i="1"/>
  <c r="W93" i="1"/>
  <c r="V93" i="1"/>
  <c r="W91" i="1"/>
  <c r="V91" i="1"/>
  <c r="W89" i="1"/>
  <c r="W87" i="1"/>
  <c r="V87" i="1"/>
  <c r="W85" i="1"/>
  <c r="W83" i="1"/>
  <c r="V83" i="1"/>
  <c r="W81" i="1"/>
  <c r="V81" i="1"/>
  <c r="V79" i="1"/>
  <c r="W79" i="1"/>
  <c r="V77" i="1"/>
  <c r="W77" i="1"/>
  <c r="V75" i="1"/>
  <c r="W75" i="1"/>
  <c r="V73" i="1"/>
  <c r="W73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G5" i="1"/>
  <c r="V71" i="1"/>
  <c r="W71" i="1"/>
  <c r="V69" i="1"/>
  <c r="W69" i="1"/>
  <c r="W67" i="1"/>
  <c r="V65" i="1"/>
  <c r="W65" i="1"/>
  <c r="V63" i="1"/>
  <c r="W63" i="1"/>
  <c r="V61" i="1"/>
  <c r="W61" i="1"/>
  <c r="V59" i="1"/>
  <c r="W59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W100" i="1"/>
  <c r="V100" i="1"/>
  <c r="W98" i="1"/>
  <c r="V98" i="1"/>
  <c r="W96" i="1"/>
  <c r="V96" i="1"/>
  <c r="W94" i="1"/>
  <c r="V94" i="1"/>
  <c r="W92" i="1"/>
  <c r="V92" i="1"/>
  <c r="W90" i="1"/>
  <c r="V90" i="1"/>
  <c r="W88" i="1"/>
  <c r="V88" i="1"/>
  <c r="W86" i="1"/>
  <c r="V86" i="1"/>
  <c r="W84" i="1"/>
  <c r="V84" i="1"/>
  <c r="W82" i="1"/>
  <c r="V82" i="1"/>
  <c r="W80" i="1"/>
  <c r="V80" i="1"/>
  <c r="W78" i="1"/>
  <c r="V78" i="1"/>
  <c r="W76" i="1"/>
  <c r="V76" i="1"/>
  <c r="W74" i="1"/>
  <c r="V74" i="1"/>
  <c r="W72" i="1"/>
  <c r="V72" i="1"/>
  <c r="W70" i="1"/>
  <c r="V70" i="1"/>
  <c r="W68" i="1"/>
  <c r="V68" i="1"/>
  <c r="W66" i="1"/>
  <c r="V66" i="1"/>
  <c r="W64" i="1"/>
  <c r="V64" i="1"/>
  <c r="W62" i="1"/>
  <c r="V62" i="1"/>
  <c r="W60" i="1"/>
  <c r="V60" i="1"/>
  <c r="W58" i="1"/>
  <c r="V58" i="1"/>
  <c r="W56" i="1"/>
  <c r="V56" i="1"/>
  <c r="W54" i="1"/>
  <c r="V54" i="1"/>
  <c r="W52" i="1"/>
  <c r="V52" i="1"/>
  <c r="W50" i="1"/>
  <c r="V50" i="1"/>
  <c r="W48" i="1"/>
  <c r="V48" i="1"/>
  <c r="W46" i="1"/>
  <c r="V46" i="1"/>
  <c r="W44" i="1"/>
  <c r="V44" i="1"/>
  <c r="W42" i="1"/>
  <c r="V42" i="1"/>
  <c r="W40" i="1"/>
  <c r="V40" i="1"/>
  <c r="W38" i="1"/>
  <c r="V38" i="1"/>
  <c r="W36" i="1"/>
  <c r="V36" i="1"/>
  <c r="W34" i="1"/>
  <c r="V34" i="1"/>
  <c r="W32" i="1"/>
  <c r="V32" i="1"/>
  <c r="W30" i="1"/>
  <c r="V30" i="1"/>
  <c r="W28" i="1"/>
  <c r="V28" i="1"/>
  <c r="W26" i="1"/>
  <c r="V26" i="1"/>
  <c r="W24" i="1"/>
  <c r="V24" i="1"/>
  <c r="W22" i="1"/>
  <c r="V22" i="1"/>
  <c r="W20" i="1"/>
  <c r="V20" i="1"/>
  <c r="W18" i="1"/>
  <c r="V18" i="1"/>
  <c r="W16" i="1"/>
  <c r="V16" i="1"/>
  <c r="W14" i="1"/>
  <c r="V14" i="1"/>
  <c r="W12" i="1"/>
  <c r="V12" i="1"/>
  <c r="W10" i="1"/>
  <c r="V10" i="1"/>
  <c r="W8" i="1"/>
  <c r="V8" i="1"/>
  <c r="H6" i="1"/>
  <c r="H5" i="1" s="1"/>
  <c r="M5" i="1"/>
  <c r="N5" i="1"/>
  <c r="R5" i="1"/>
  <c r="S6" i="1" l="1"/>
  <c r="V6" i="1" s="1"/>
  <c r="V57" i="1"/>
  <c r="V67" i="1"/>
  <c r="V85" i="1"/>
  <c r="V89" i="1"/>
  <c r="W6" i="1"/>
  <c r="AE6" i="1" l="1"/>
  <c r="AE5" i="1" s="1"/>
  <c r="S5" i="1"/>
</calcChain>
</file>

<file path=xl/sharedStrings.xml><?xml version="1.0" encoding="utf-8"?>
<sst xmlns="http://schemas.openxmlformats.org/spreadsheetml/2006/main" count="387" uniqueCount="148">
  <si>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</si>
  <si>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</si>
  <si>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</si>
  <si>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</si>
  <si>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</si>
  <si>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</si>
  <si>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</si>
  <si>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</si>
  <si>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</si>
  <si>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</si>
  <si>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</si>
  <si>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</si>
  <si>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</si>
  <si>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</si>
  <si>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</si>
  <si>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</si>
  <si>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</si>
  <si>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</si>
  <si>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</si>
  <si>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</si>
  <si>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</si>
  <si>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</si>
  <si>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</si>
  <si>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02,11,</t>
  </si>
  <si>
    <t>31,10,</t>
  </si>
  <si>
    <t>30,10,</t>
  </si>
  <si>
    <t>24,10,</t>
  </si>
  <si>
    <t>23,10,</t>
  </si>
  <si>
    <t>17,10,</t>
  </si>
  <si>
    <t>16,10,</t>
  </si>
  <si>
    <t>10,10,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</si>
  <si>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</si>
  <si>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</si>
  <si>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</si>
  <si>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</si>
  <si>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</si>
  <si>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 / 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</si>
  <si>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</si>
  <si>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</si>
  <si>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</si>
  <si>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</si>
  <si>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</si>
  <si>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</si>
  <si>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</si>
  <si>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</si>
  <si>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</si>
  <si>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</si>
  <si>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</si>
  <si>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</si>
  <si>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</si>
  <si>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</si>
  <si>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</si>
  <si>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октябрь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</si>
  <si>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</si>
  <si>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</si>
  <si>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</si>
  <si>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</si>
  <si>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</si>
  <si>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</si>
  <si>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</si>
  <si>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</si>
  <si>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</si>
  <si>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</si>
  <si>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</si>
  <si>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</si>
  <si>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</si>
  <si>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</si>
  <si>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</si>
  <si>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</si>
  <si>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</si>
  <si>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</si>
  <si>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</si>
  <si>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</si>
  <si>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</si>
  <si>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</si>
  <si>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>не в матрице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</si>
  <si>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</si>
  <si>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</si>
  <si>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</si>
  <si>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</si>
  <si>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</si>
  <si>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</si>
  <si>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</si>
  <si>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</si>
  <si>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</si>
  <si>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</si>
  <si>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</si>
  <si>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</si>
  <si>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</si>
  <si>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</si>
  <si>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</si>
  <si>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</si>
  <si>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</si>
  <si>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</si>
  <si>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</si>
  <si>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</si>
  <si>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</si>
  <si>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</si>
  <si>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</si>
  <si>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</si>
  <si>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</si>
  <si>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</si>
  <si>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</si>
  <si>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</si>
  <si>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</si>
  <si>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</si>
  <si>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</si>
  <si>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</si>
  <si>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</si>
  <si>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</si>
  <si>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</si>
  <si>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</si>
  <si>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</si>
  <si>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</si>
  <si>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</si>
  <si>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</si>
  <si>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</si>
  <si>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</si>
  <si>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</si>
  <si>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</si>
  <si>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</si>
  <si>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</si>
  <si>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</si>
  <si>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</si>
  <si>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</si>
  <si>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</si>
  <si>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</si>
  <si>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</si>
  <si>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</si>
  <si>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</si>
  <si>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</si>
  <si>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</si>
  <si>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</si>
  <si>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</si>
  <si>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</si>
  <si>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</si>
  <si>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</si>
  <si>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</si>
  <si>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</si>
  <si>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</si>
  <si>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Патяка</t>
  </si>
  <si>
    <t>ИТОГО</t>
  </si>
  <si>
    <t>вывод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</si>
  <si>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</si>
  <si>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</si>
  <si>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нужно увеличить продажи / ТМА ноябрь</t>
  </si>
  <si>
    <t>заказ</t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</si>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</sst>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9;&#1072;&#1082;&#1072;&#1079;%20&#1055;&#1072;&#1090;&#1103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030  Сосиски Вязанка Молочные, Вязанка вискофан МГС, 0.45кг, ПОКОМ</v>
          </cell>
          <cell r="B2">
            <v>30</v>
          </cell>
        </row>
        <row r="3">
          <cell r="A3" t="str">
            <v xml:space="preserve"> 032  Сосиски Вязанка Сливочные, Вязанка амицел МГС, 0.45кг, ПОКОМ</v>
          </cell>
          <cell r="B3">
            <v>30</v>
          </cell>
        </row>
        <row r="4">
          <cell r="A4" t="str">
            <v xml:space="preserve"> 304  Колбаса Салями Мясорубская с рубленным шпиком ВЕС ТМ Стародворье  ПОКОМ</v>
          </cell>
          <cell r="B4">
            <v>51.673000000000002</v>
          </cell>
        </row>
        <row r="5">
          <cell r="A5" t="str">
            <v xml:space="preserve"> 305  Колбаса Сервелат Мясорубский с мелкорубленным окороком в/у  ТМ Стародворье ВЕС   ПОКОМ</v>
          </cell>
          <cell r="B5">
            <v>51.609000000000002</v>
          </cell>
        </row>
        <row r="6">
          <cell r="A6" t="str">
            <v xml:space="preserve"> 307  Колбаса Сервелат Мясорубский с мелкорубленным окороком 0,35 кг срез ТМ Стародворье   Поком</v>
          </cell>
          <cell r="B6">
            <v>42</v>
          </cell>
        </row>
        <row r="7">
          <cell r="A7" t="str">
            <v xml:space="preserve"> 344  Колбаса Сочинка по-европейски с сочной грудинкой ТМ Стародворье, ВЕС ПОКОМ</v>
          </cell>
          <cell r="B7">
            <v>102.874</v>
          </cell>
        </row>
        <row r="8">
          <cell r="A8" t="str">
            <v xml:space="preserve"> 345  Колбаса Сочинка по-фински с сочным окроком ТМ Стародворье ВЕС ПОКОМ</v>
          </cell>
          <cell r="B8">
            <v>106.196</v>
          </cell>
        </row>
        <row r="9">
          <cell r="A9" t="str">
            <v xml:space="preserve"> 346  Колбаса Сочинка зернистая с сочной грудинкой ТМ Стародворье.ВЕС ПОКОМ</v>
          </cell>
          <cell r="B9">
            <v>68.072999999999993</v>
          </cell>
        </row>
        <row r="10">
          <cell r="A10" t="str">
            <v xml:space="preserve"> 340  Сосиски Сочинки Молочные ТМ Стародворье, ВЕС ПОКОМ</v>
          </cell>
          <cell r="B10">
            <v>122.723</v>
          </cell>
        </row>
        <row r="11">
          <cell r="A11" t="str">
            <v xml:space="preserve"> 327  Сосиски Сочинки с сыром ТМ Стародворье, ВЕС ПОКОМ</v>
          </cell>
          <cell r="B11">
            <v>104.209</v>
          </cell>
        </row>
        <row r="12">
          <cell r="A12" t="str">
            <v xml:space="preserve"> 283  Сосиски Сочинки, ВЕС, ТМ Стародворье ПОКОМ</v>
          </cell>
          <cell r="B12">
            <v>127.816</v>
          </cell>
        </row>
        <row r="13">
          <cell r="A13" t="str">
            <v xml:space="preserve"> 273  Сосиски Сочинки с сочной грудинкой, МГС 0.4кг,   ПОКОМ</v>
          </cell>
          <cell r="B13">
            <v>48</v>
          </cell>
        </row>
        <row r="14">
          <cell r="A14" t="str">
            <v xml:space="preserve"> 278  Сосиски Сочинки с сочным окороком, МГС 0.4кг,   ПОКОМ</v>
          </cell>
          <cell r="B14">
            <v>60</v>
          </cell>
        </row>
        <row r="15">
          <cell r="A15" t="str">
            <v xml:space="preserve"> 309  Сосиски Сочинки с сыром 0,4 кг ТМ Стародворье  ПОКОМ</v>
          </cell>
          <cell r="B15">
            <v>60</v>
          </cell>
        </row>
        <row r="16">
          <cell r="A16" t="str">
            <v xml:space="preserve"> 343 Сосиски Сочинки Сливочные ТМ Стародворье  0,4 кг</v>
          </cell>
          <cell r="B16">
            <v>60</v>
          </cell>
        </row>
        <row r="17">
          <cell r="A17" t="str">
            <v xml:space="preserve"> 329  Сардельки Сочинки с сыром Стародворье ТМ, 0,4 кг. ПОКОМ</v>
          </cell>
          <cell r="B17">
            <v>48</v>
          </cell>
        </row>
        <row r="18">
          <cell r="A18" t="str">
            <v xml:space="preserve"> 328  Сардельки Сочинки Стародворье ТМ  0,4 кг ПОКОМ</v>
          </cell>
          <cell r="B18">
            <v>90</v>
          </cell>
        </row>
        <row r="19">
          <cell r="A19" t="str">
            <v xml:space="preserve"> 243  Колбаса Сервелат Зернистый, ВЕС.  ПОКОМ</v>
          </cell>
          <cell r="B19">
            <v>37.186</v>
          </cell>
        </row>
        <row r="20">
          <cell r="A20" t="str">
            <v xml:space="preserve"> 247  Сардельки Нежные, ВЕС.  ПОКОМ</v>
          </cell>
          <cell r="B20">
            <v>48.420999999999999</v>
          </cell>
        </row>
        <row r="21">
          <cell r="A21" t="str">
            <v xml:space="preserve"> 250  Сардельки стародворские с говядиной в обол. NDX, ВЕС. ПОКОМ</v>
          </cell>
          <cell r="B21">
            <v>32.198999999999998</v>
          </cell>
        </row>
        <row r="22">
          <cell r="A22" t="str">
            <v xml:space="preserve"> 263  Шпикачки Стародворские, ВЕС.  ПОКОМ</v>
          </cell>
          <cell r="B22">
            <v>16.776</v>
          </cell>
        </row>
        <row r="23">
          <cell r="A23" t="str">
            <v xml:space="preserve"> 457  Колбаса Молочная ТМ Особый рецепт ВЕС большой батон  ПОКОМ</v>
          </cell>
          <cell r="B23">
            <v>1510.895</v>
          </cell>
        </row>
        <row r="24">
          <cell r="A24" t="str">
            <v xml:space="preserve"> 452  Колбаса Со шпиком ВЕС большой батон ТМ Особый рецепт  ПОКОМ</v>
          </cell>
          <cell r="B24">
            <v>511.755</v>
          </cell>
        </row>
        <row r="25">
          <cell r="A25" t="str">
            <v xml:space="preserve"> 456  Колбаса Филейная ТМ Особый рецепт ВЕС большой батон  ПОКОМ</v>
          </cell>
          <cell r="B25">
            <v>1499.99</v>
          </cell>
        </row>
        <row r="26">
          <cell r="A26" t="str">
            <v xml:space="preserve"> 201  Ветчина Нежная ТМ Особый рецепт, (2,5кг), ПОКОМ</v>
          </cell>
          <cell r="B26">
            <v>1512.9</v>
          </cell>
        </row>
        <row r="27">
          <cell r="A27" t="str">
            <v xml:space="preserve"> 257  Сосиски Молочные оригинальные ТМ Особый рецепт, ВЕС.   ПОКОМ</v>
          </cell>
          <cell r="B27">
            <v>46.736999999999995</v>
          </cell>
        </row>
        <row r="28">
          <cell r="A28" t="str">
            <v xml:space="preserve"> 257  Сосиски Молочные оригинальные ТМ Особый рецепт, ВЕС.   ПОКОМ</v>
          </cell>
          <cell r="B28">
            <v>15.93</v>
          </cell>
        </row>
        <row r="29">
          <cell r="A29" t="str">
            <v xml:space="preserve"> 248  Сардельки Сочные ТМ Особый рецепт,   ПОКОМ</v>
          </cell>
          <cell r="B29">
            <v>262.05599999999998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>
            <v>24</v>
          </cell>
        </row>
        <row r="31">
          <cell r="A31" t="str">
            <v xml:space="preserve"> 282  Колбаса Балыкбургская рубленая, в/у 0,35 кг срез, БАВАРУШКА ПОКОМ</v>
          </cell>
          <cell r="B31">
            <v>24</v>
          </cell>
        </row>
        <row r="32">
          <cell r="A32" t="str">
            <v xml:space="preserve"> 321  Колбаса Сервелат Пражский ТМ Зареченские, ВЕС ПОКОМ</v>
          </cell>
          <cell r="B32">
            <v>34.493000000000002</v>
          </cell>
        </row>
        <row r="33">
          <cell r="A33" t="str">
            <v xml:space="preserve"> 317 Колбаса Сервелат Рижский ТМ Зареченские, ВЕС  ПОКОМ</v>
          </cell>
          <cell r="B33">
            <v>154.31899999999999</v>
          </cell>
        </row>
        <row r="34">
          <cell r="A34" t="str">
            <v xml:space="preserve"> 318  Сосиски Датские ТМ Зареченские, ВЕС  ПОКОМ</v>
          </cell>
          <cell r="B34">
            <v>510.24099999999999</v>
          </cell>
        </row>
        <row r="35">
          <cell r="A35" t="str">
            <v>Европоддон (невозвратный)</v>
          </cell>
          <cell r="B35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U81" sqref="U81"/>
    </sheetView>
  </sheetViews>
  <sheetFormatPr defaultRowHeight="15" x14ac:dyDescent="0.25"/>
  <cols>
    <col min="1" max="1" width="60" customWidth="1"/>
    <col min="2" max="2" width="3.28515625" customWidth="1"/>
    <col min="3" max="7" width="6.42578125" customWidth="1"/>
    <col min="8" max="8" width="10.140625" customWidth="1"/>
    <col min="9" max="9" width="4.85546875" style="8" customWidth="1"/>
    <col min="10" max="10" width="4.85546875" customWidth="1"/>
    <col min="11" max="11" width="12.7109375" bestFit="1" customWidth="1"/>
    <col min="12" max="20" width="6.42578125" customWidth="1"/>
    <col min="21" max="21" width="21.5703125" customWidth="1"/>
    <col min="22" max="23" width="5.140625" customWidth="1"/>
    <col min="24" max="29" width="6.140625" customWidth="1"/>
    <col min="30" max="30" width="43.85546875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140</v>
      </c>
      <c r="H3" s="10" t="s">
        <v>141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14</v>
      </c>
      <c r="S3" s="3" t="s">
        <v>146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24</v>
      </c>
      <c r="S4" s="1" t="s">
        <v>147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21797.975999999991</v>
      </c>
      <c r="F5" s="4">
        <f>SUM(F6:F500)</f>
        <v>17896.959000000003</v>
      </c>
      <c r="G5" s="4">
        <f>SUM(G6:G500)</f>
        <v>7429.1409999999996</v>
      </c>
      <c r="H5" s="4">
        <f>SUM(H6:H500)</f>
        <v>10467.817999999999</v>
      </c>
      <c r="I5" s="6"/>
      <c r="J5" s="1"/>
      <c r="K5" s="1"/>
      <c r="L5" s="4">
        <f t="shared" ref="L5:T5" si="0">SUM(L6:L500)</f>
        <v>29864.087</v>
      </c>
      <c r="M5" s="4">
        <f t="shared" si="0"/>
        <v>-8066.1110000000017</v>
      </c>
      <c r="N5" s="4">
        <f t="shared" si="0"/>
        <v>11264.279999999999</v>
      </c>
      <c r="O5" s="4">
        <f t="shared" si="0"/>
        <v>10533.696</v>
      </c>
      <c r="P5" s="4">
        <f t="shared" si="0"/>
        <v>3530.3704999999959</v>
      </c>
      <c r="Q5" s="4">
        <f t="shared" si="0"/>
        <v>11118.917980000004</v>
      </c>
      <c r="R5" s="4">
        <f t="shared" si="0"/>
        <v>2252.8559999999998</v>
      </c>
      <c r="S5" s="4">
        <f t="shared" si="0"/>
        <v>1467.4519199999993</v>
      </c>
      <c r="T5" s="4">
        <f t="shared" si="0"/>
        <v>20</v>
      </c>
      <c r="U5" s="1"/>
      <c r="V5" s="1"/>
      <c r="W5" s="1"/>
      <c r="X5" s="4">
        <f t="shared" ref="X5:AC5" si="1">SUM(X6:X500)</f>
        <v>2388.8411999999998</v>
      </c>
      <c r="Y5" s="4">
        <f t="shared" si="1"/>
        <v>2563.9396000000002</v>
      </c>
      <c r="Z5" s="4">
        <f t="shared" si="1"/>
        <v>2697.1182000000003</v>
      </c>
      <c r="AA5" s="4">
        <f t="shared" si="1"/>
        <v>2770.5207999999998</v>
      </c>
      <c r="AB5" s="4">
        <f t="shared" si="1"/>
        <v>3015.7461999999996</v>
      </c>
      <c r="AC5" s="4">
        <f t="shared" si="1"/>
        <v>2975.2344000000007</v>
      </c>
      <c r="AD5" s="1"/>
      <c r="AE5" s="4">
        <f>SUM(AE6:AE500)</f>
        <v>1136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70.372</v>
      </c>
      <c r="D6" s="1">
        <v>133.315</v>
      </c>
      <c r="E6" s="1">
        <v>77.736000000000004</v>
      </c>
      <c r="F6" s="1">
        <v>110.20699999999999</v>
      </c>
      <c r="G6" s="1">
        <f>IFERROR(VLOOKUP(A6,[1]TDSheet!$A:$B,2,0),0)</f>
        <v>0</v>
      </c>
      <c r="H6" s="1">
        <f>F6-G6</f>
        <v>110.20699999999999</v>
      </c>
      <c r="I6" s="6">
        <v>1</v>
      </c>
      <c r="J6" s="1">
        <v>50</v>
      </c>
      <c r="K6" s="1" t="s">
        <v>33</v>
      </c>
      <c r="L6" s="1">
        <v>73.7</v>
      </c>
      <c r="M6" s="1">
        <f t="shared" ref="M6:M37" si="2">E6-L6</f>
        <v>4.0360000000000014</v>
      </c>
      <c r="N6" s="1">
        <f>E6-O6</f>
        <v>64.820000000000007</v>
      </c>
      <c r="O6" s="1">
        <v>12.916</v>
      </c>
      <c r="P6" s="1">
        <v>10.72656000000009</v>
      </c>
      <c r="Q6" s="1"/>
      <c r="R6" s="1">
        <f>N6/5</f>
        <v>12.964000000000002</v>
      </c>
      <c r="S6" s="5">
        <f>12*R6-Q6-P6-H6</f>
        <v>34.634439999999955</v>
      </c>
      <c r="T6" s="5"/>
      <c r="U6" s="1"/>
      <c r="V6" s="1">
        <f>(H6+P6+Q6+S6)/R6</f>
        <v>12.000000000000002</v>
      </c>
      <c r="W6" s="1">
        <f>(H6+P6+Q6)/R6</f>
        <v>9.3284140697315685</v>
      </c>
      <c r="X6" s="1">
        <v>12.619199999999999</v>
      </c>
      <c r="Y6" s="1">
        <v>13.8832</v>
      </c>
      <c r="Z6" s="1">
        <v>17.335599999999999</v>
      </c>
      <c r="AA6" s="1">
        <v>17.0992</v>
      </c>
      <c r="AB6" s="1">
        <v>12.373200000000001</v>
      </c>
      <c r="AC6" s="1">
        <v>18.2178</v>
      </c>
      <c r="AD6" s="1"/>
      <c r="AE6" s="1">
        <f>ROUND(S6*I6,0)</f>
        <v>35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32</v>
      </c>
      <c r="C7" s="1">
        <v>303.53399999999999</v>
      </c>
      <c r="D7" s="1">
        <v>3.06</v>
      </c>
      <c r="E7" s="1">
        <v>252.53399999999999</v>
      </c>
      <c r="F7" s="1"/>
      <c r="G7" s="1">
        <f>IFERROR(VLOOKUP(A7,[1]TDSheet!$A:$B,2,0),0)</f>
        <v>0</v>
      </c>
      <c r="H7" s="1">
        <f t="shared" ref="H7:H70" si="3">F7-G7</f>
        <v>0</v>
      </c>
      <c r="I7" s="6">
        <v>1</v>
      </c>
      <c r="J7" s="1">
        <v>45</v>
      </c>
      <c r="K7" s="1" t="s">
        <v>33</v>
      </c>
      <c r="L7" s="1">
        <v>241.7</v>
      </c>
      <c r="M7" s="1">
        <f t="shared" si="2"/>
        <v>10.834000000000003</v>
      </c>
      <c r="N7" s="1">
        <f t="shared" ref="N7:N70" si="4">E7-O7</f>
        <v>73.417999999999978</v>
      </c>
      <c r="O7" s="1">
        <v>179.11600000000001</v>
      </c>
      <c r="P7" s="1"/>
      <c r="Q7" s="1">
        <v>237.196</v>
      </c>
      <c r="R7" s="1">
        <f t="shared" ref="R7:R70" si="5">N7/5</f>
        <v>14.683599999999995</v>
      </c>
      <c r="S7" s="5"/>
      <c r="T7" s="5"/>
      <c r="U7" s="1"/>
      <c r="V7" s="1">
        <f t="shared" ref="V7:V70" si="6">(H7+P7+Q7+S7)/R7</f>
        <v>16.153804244190802</v>
      </c>
      <c r="W7" s="1">
        <f t="shared" ref="W7:W70" si="7">(H7+P7+Q7)/R7</f>
        <v>16.153804244190802</v>
      </c>
      <c r="X7" s="1">
        <v>23.7196</v>
      </c>
      <c r="Y7" s="1">
        <v>14.231199999999999</v>
      </c>
      <c r="Z7" s="1">
        <v>11.554</v>
      </c>
      <c r="AA7" s="1">
        <v>32.192</v>
      </c>
      <c r="AB7" s="1">
        <v>47.854999999999997</v>
      </c>
      <c r="AC7" s="1">
        <v>34.765599999999999</v>
      </c>
      <c r="AD7" s="1"/>
      <c r="AE7" s="1">
        <f t="shared" ref="AE7:AE70" si="8">ROUND(S7*I7,0)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4" t="s">
        <v>35</v>
      </c>
      <c r="B8" s="24" t="s">
        <v>32</v>
      </c>
      <c r="C8" s="24">
        <v>238.27</v>
      </c>
      <c r="D8" s="24">
        <v>326.86</v>
      </c>
      <c r="E8" s="24">
        <v>218.786</v>
      </c>
      <c r="F8" s="24">
        <v>226.38399999999999</v>
      </c>
      <c r="G8" s="24">
        <f>IFERROR(VLOOKUP(A8,[1]TDSheet!$A:$B,2,0),0)</f>
        <v>0</v>
      </c>
      <c r="H8" s="24">
        <f t="shared" si="3"/>
        <v>226.38399999999999</v>
      </c>
      <c r="I8" s="25">
        <v>1</v>
      </c>
      <c r="J8" s="24">
        <v>45</v>
      </c>
      <c r="K8" s="24" t="s">
        <v>33</v>
      </c>
      <c r="L8" s="24">
        <v>312.14999999999998</v>
      </c>
      <c r="M8" s="24">
        <f t="shared" si="2"/>
        <v>-93.363999999999976</v>
      </c>
      <c r="N8" s="24">
        <f t="shared" si="4"/>
        <v>172.88</v>
      </c>
      <c r="O8" s="24">
        <v>45.905999999999999</v>
      </c>
      <c r="P8" s="24">
        <v>125.91160000000011</v>
      </c>
      <c r="Q8" s="24"/>
      <c r="R8" s="24">
        <f t="shared" si="5"/>
        <v>34.576000000000001</v>
      </c>
      <c r="S8" s="26"/>
      <c r="T8" s="26"/>
      <c r="U8" s="24"/>
      <c r="V8" s="24">
        <f t="shared" si="6"/>
        <v>10.189021286441465</v>
      </c>
      <c r="W8" s="24">
        <f t="shared" si="7"/>
        <v>10.189021286441465</v>
      </c>
      <c r="X8" s="24">
        <v>26.0764</v>
      </c>
      <c r="Y8" s="24">
        <v>70.556400000000011</v>
      </c>
      <c r="Z8" s="24">
        <v>69.551199999999994</v>
      </c>
      <c r="AA8" s="24">
        <v>42.452800000000003</v>
      </c>
      <c r="AB8" s="24">
        <v>82.468400000000003</v>
      </c>
      <c r="AC8" s="24">
        <v>76.860200000000006</v>
      </c>
      <c r="AD8" s="24" t="s">
        <v>52</v>
      </c>
      <c r="AE8" s="24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37</v>
      </c>
      <c r="B9" s="1" t="s">
        <v>32</v>
      </c>
      <c r="C9" s="1">
        <v>126.855</v>
      </c>
      <c r="D9" s="1">
        <v>94.213999999999999</v>
      </c>
      <c r="E9" s="1">
        <v>76.207999999999998</v>
      </c>
      <c r="F9" s="1">
        <v>121.964</v>
      </c>
      <c r="G9" s="1">
        <f>IFERROR(VLOOKUP(A9,[1]TDSheet!$A:$B,2,0),0)</f>
        <v>0</v>
      </c>
      <c r="H9" s="1">
        <f t="shared" si="3"/>
        <v>121.964</v>
      </c>
      <c r="I9" s="6">
        <v>1</v>
      </c>
      <c r="J9" s="1">
        <v>40</v>
      </c>
      <c r="K9" s="1" t="s">
        <v>33</v>
      </c>
      <c r="L9" s="1">
        <v>66.400000000000006</v>
      </c>
      <c r="M9" s="1">
        <f t="shared" si="2"/>
        <v>9.8079999999999927</v>
      </c>
      <c r="N9" s="1">
        <f t="shared" si="4"/>
        <v>76.207999999999998</v>
      </c>
      <c r="O9" s="1"/>
      <c r="P9" s="1"/>
      <c r="Q9" s="1">
        <v>7.4324000000000012</v>
      </c>
      <c r="R9" s="1">
        <f t="shared" si="5"/>
        <v>15.2416</v>
      </c>
      <c r="S9" s="5">
        <f t="shared" ref="S9" si="9">11*R9-Q9-P9-H9</f>
        <v>38.261200000000002</v>
      </c>
      <c r="T9" s="5"/>
      <c r="U9" s="1"/>
      <c r="V9" s="1">
        <f t="shared" si="6"/>
        <v>11</v>
      </c>
      <c r="W9" s="1">
        <f t="shared" si="7"/>
        <v>8.4896861221918964</v>
      </c>
      <c r="X9" s="1">
        <v>13.740399999999999</v>
      </c>
      <c r="Y9" s="1">
        <v>16.188800000000001</v>
      </c>
      <c r="Z9" s="1">
        <v>19.6782</v>
      </c>
      <c r="AA9" s="1">
        <v>19.381399999999999</v>
      </c>
      <c r="AB9" s="1">
        <v>20.707000000000001</v>
      </c>
      <c r="AC9" s="1">
        <v>15.844200000000001</v>
      </c>
      <c r="AD9" s="1"/>
      <c r="AE9" s="1">
        <f t="shared" si="8"/>
        <v>38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4" t="s">
        <v>38</v>
      </c>
      <c r="B10" s="14" t="s">
        <v>39</v>
      </c>
      <c r="C10" s="14"/>
      <c r="D10" s="14">
        <v>30</v>
      </c>
      <c r="E10" s="14"/>
      <c r="F10" s="14">
        <v>30</v>
      </c>
      <c r="G10" s="14">
        <f>IFERROR(VLOOKUP(A10,[1]TDSheet!$A:$B,2,0),0)</f>
        <v>30</v>
      </c>
      <c r="H10" s="14">
        <f t="shared" si="3"/>
        <v>0</v>
      </c>
      <c r="I10" s="15">
        <v>0</v>
      </c>
      <c r="J10" s="14">
        <v>45</v>
      </c>
      <c r="K10" s="14" t="s">
        <v>33</v>
      </c>
      <c r="L10" s="14">
        <v>30</v>
      </c>
      <c r="M10" s="14">
        <f t="shared" si="2"/>
        <v>-30</v>
      </c>
      <c r="N10" s="14">
        <f t="shared" si="4"/>
        <v>0</v>
      </c>
      <c r="O10" s="14"/>
      <c r="P10" s="14"/>
      <c r="Q10" s="14"/>
      <c r="R10" s="14">
        <f t="shared" si="5"/>
        <v>0</v>
      </c>
      <c r="S10" s="16"/>
      <c r="T10" s="16"/>
      <c r="U10" s="14"/>
      <c r="V10" s="14" t="e">
        <f t="shared" si="6"/>
        <v>#DIV/0!</v>
      </c>
      <c r="W10" s="14" t="e">
        <f t="shared" si="7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 t="s">
        <v>40</v>
      </c>
      <c r="AE10" s="14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4" t="s">
        <v>41</v>
      </c>
      <c r="B11" s="14" t="s">
        <v>39</v>
      </c>
      <c r="C11" s="14"/>
      <c r="D11" s="14">
        <v>30</v>
      </c>
      <c r="E11" s="14"/>
      <c r="F11" s="14">
        <v>30</v>
      </c>
      <c r="G11" s="14">
        <f>IFERROR(VLOOKUP(A11,[1]TDSheet!$A:$B,2,0),0)</f>
        <v>30</v>
      </c>
      <c r="H11" s="14">
        <f t="shared" si="3"/>
        <v>0</v>
      </c>
      <c r="I11" s="15">
        <v>0</v>
      </c>
      <c r="J11" s="14">
        <v>45</v>
      </c>
      <c r="K11" s="14" t="s">
        <v>33</v>
      </c>
      <c r="L11" s="14">
        <v>30</v>
      </c>
      <c r="M11" s="14">
        <f t="shared" si="2"/>
        <v>-30</v>
      </c>
      <c r="N11" s="14">
        <f t="shared" si="4"/>
        <v>0</v>
      </c>
      <c r="O11" s="14"/>
      <c r="P11" s="14"/>
      <c r="Q11" s="14"/>
      <c r="R11" s="14">
        <f t="shared" si="5"/>
        <v>0</v>
      </c>
      <c r="S11" s="16"/>
      <c r="T11" s="16"/>
      <c r="U11" s="14"/>
      <c r="V11" s="14" t="e">
        <f t="shared" si="6"/>
        <v>#DIV/0!</v>
      </c>
      <c r="W11" s="14" t="e">
        <f t="shared" si="7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 t="s">
        <v>40</v>
      </c>
      <c r="AE11" s="14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4" t="s">
        <v>42</v>
      </c>
      <c r="B12" s="14" t="s">
        <v>39</v>
      </c>
      <c r="C12" s="14"/>
      <c r="D12" s="14"/>
      <c r="E12" s="14"/>
      <c r="F12" s="14"/>
      <c r="G12" s="14">
        <f>IFERROR(VLOOKUP(A12,[1]TDSheet!$A:$B,2,0),0)</f>
        <v>0</v>
      </c>
      <c r="H12" s="14">
        <f t="shared" si="3"/>
        <v>0</v>
      </c>
      <c r="I12" s="15">
        <v>0</v>
      </c>
      <c r="J12" s="14">
        <v>180</v>
      </c>
      <c r="K12" s="14" t="s">
        <v>33</v>
      </c>
      <c r="L12" s="14"/>
      <c r="M12" s="14">
        <f t="shared" si="2"/>
        <v>0</v>
      </c>
      <c r="N12" s="14">
        <f t="shared" si="4"/>
        <v>0</v>
      </c>
      <c r="O12" s="14"/>
      <c r="P12" s="14"/>
      <c r="Q12" s="14"/>
      <c r="R12" s="14">
        <f t="shared" si="5"/>
        <v>0</v>
      </c>
      <c r="S12" s="16"/>
      <c r="T12" s="16"/>
      <c r="U12" s="14"/>
      <c r="V12" s="14" t="e">
        <f t="shared" si="6"/>
        <v>#DIV/0!</v>
      </c>
      <c r="W12" s="14" t="e">
        <f t="shared" si="7"/>
        <v>#DIV/0!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 t="s">
        <v>40</v>
      </c>
      <c r="AE12" s="14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39</v>
      </c>
      <c r="C13" s="1">
        <v>117</v>
      </c>
      <c r="D13" s="1">
        <v>78</v>
      </c>
      <c r="E13" s="1">
        <v>103</v>
      </c>
      <c r="F13" s="1">
        <v>67</v>
      </c>
      <c r="G13" s="1">
        <f>IFERROR(VLOOKUP(A13,[1]TDSheet!$A:$B,2,0),0)</f>
        <v>0</v>
      </c>
      <c r="H13" s="1">
        <f t="shared" si="3"/>
        <v>67</v>
      </c>
      <c r="I13" s="6">
        <v>0.3</v>
      </c>
      <c r="J13" s="1">
        <v>40</v>
      </c>
      <c r="K13" s="1" t="s">
        <v>33</v>
      </c>
      <c r="L13" s="1">
        <v>108</v>
      </c>
      <c r="M13" s="1">
        <f t="shared" si="2"/>
        <v>-5</v>
      </c>
      <c r="N13" s="1">
        <f t="shared" si="4"/>
        <v>103</v>
      </c>
      <c r="O13" s="1"/>
      <c r="P13" s="1">
        <v>60.44</v>
      </c>
      <c r="Q13" s="1">
        <v>62.360000000000007</v>
      </c>
      <c r="R13" s="1">
        <f t="shared" si="5"/>
        <v>20.6</v>
      </c>
      <c r="S13" s="5">
        <f t="shared" ref="S13" si="10">11*R13-Q13-P13-H13</f>
        <v>36.800000000000011</v>
      </c>
      <c r="T13" s="5"/>
      <c r="U13" s="1"/>
      <c r="V13" s="1">
        <f t="shared" si="6"/>
        <v>11</v>
      </c>
      <c r="W13" s="1">
        <f t="shared" si="7"/>
        <v>9.2135922330097095</v>
      </c>
      <c r="X13" s="1">
        <v>19.8</v>
      </c>
      <c r="Y13" s="1">
        <v>20.8</v>
      </c>
      <c r="Z13" s="1">
        <v>18.399999999999999</v>
      </c>
      <c r="AA13" s="1">
        <v>4.4000000000000004</v>
      </c>
      <c r="AB13" s="1">
        <v>6.4</v>
      </c>
      <c r="AC13" s="1">
        <v>19.399999999999999</v>
      </c>
      <c r="AD13" s="1"/>
      <c r="AE13" s="1">
        <f t="shared" si="8"/>
        <v>11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39</v>
      </c>
      <c r="C14" s="1">
        <v>249</v>
      </c>
      <c r="D14" s="1"/>
      <c r="E14" s="1">
        <v>43</v>
      </c>
      <c r="F14" s="1">
        <v>197</v>
      </c>
      <c r="G14" s="1">
        <f>IFERROR(VLOOKUP(A14,[1]TDSheet!$A:$B,2,0),0)</f>
        <v>0</v>
      </c>
      <c r="H14" s="1">
        <f t="shared" si="3"/>
        <v>197</v>
      </c>
      <c r="I14" s="6">
        <v>0.17</v>
      </c>
      <c r="J14" s="1">
        <v>180</v>
      </c>
      <c r="K14" s="1" t="s">
        <v>33</v>
      </c>
      <c r="L14" s="1">
        <v>43</v>
      </c>
      <c r="M14" s="1">
        <f t="shared" si="2"/>
        <v>0</v>
      </c>
      <c r="N14" s="1">
        <f t="shared" si="4"/>
        <v>43</v>
      </c>
      <c r="O14" s="1"/>
      <c r="P14" s="1"/>
      <c r="Q14" s="1"/>
      <c r="R14" s="1">
        <f t="shared" si="5"/>
        <v>8.6</v>
      </c>
      <c r="S14" s="5"/>
      <c r="T14" s="5"/>
      <c r="U14" s="1"/>
      <c r="V14" s="1">
        <f t="shared" si="6"/>
        <v>22.906976744186046</v>
      </c>
      <c r="W14" s="1">
        <f t="shared" si="7"/>
        <v>22.906976744186046</v>
      </c>
      <c r="X14" s="1">
        <v>8.1999999999999993</v>
      </c>
      <c r="Y14" s="1">
        <v>9.1999999999999993</v>
      </c>
      <c r="Z14" s="1">
        <v>11.8</v>
      </c>
      <c r="AA14" s="1">
        <v>16.2</v>
      </c>
      <c r="AB14" s="1">
        <v>19.2</v>
      </c>
      <c r="AC14" s="1">
        <v>17.600000000000001</v>
      </c>
      <c r="AD14" s="31" t="s">
        <v>45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46</v>
      </c>
      <c r="B15" s="14" t="s">
        <v>39</v>
      </c>
      <c r="C15" s="14"/>
      <c r="D15" s="14"/>
      <c r="E15" s="14"/>
      <c r="F15" s="14"/>
      <c r="G15" s="14">
        <f>IFERROR(VLOOKUP(A15,[1]TDSheet!$A:$B,2,0),0)</f>
        <v>0</v>
      </c>
      <c r="H15" s="14">
        <f t="shared" si="3"/>
        <v>0</v>
      </c>
      <c r="I15" s="15">
        <v>0</v>
      </c>
      <c r="J15" s="14">
        <v>50</v>
      </c>
      <c r="K15" s="14" t="s">
        <v>33</v>
      </c>
      <c r="L15" s="14"/>
      <c r="M15" s="14">
        <f t="shared" si="2"/>
        <v>0</v>
      </c>
      <c r="N15" s="14">
        <f t="shared" si="4"/>
        <v>0</v>
      </c>
      <c r="O15" s="14"/>
      <c r="P15" s="14"/>
      <c r="Q15" s="14"/>
      <c r="R15" s="14">
        <f t="shared" si="5"/>
        <v>0</v>
      </c>
      <c r="S15" s="16"/>
      <c r="T15" s="16"/>
      <c r="U15" s="14"/>
      <c r="V15" s="14" t="e">
        <f t="shared" si="6"/>
        <v>#DIV/0!</v>
      </c>
      <c r="W15" s="14" t="e">
        <f t="shared" si="7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 t="s">
        <v>40</v>
      </c>
      <c r="AE15" s="14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39</v>
      </c>
      <c r="C16" s="1">
        <v>175</v>
      </c>
      <c r="D16" s="1">
        <v>24</v>
      </c>
      <c r="E16" s="1">
        <v>42</v>
      </c>
      <c r="F16" s="1">
        <v>143</v>
      </c>
      <c r="G16" s="1">
        <f>IFERROR(VLOOKUP(A16,[1]TDSheet!$A:$B,2,0),0)</f>
        <v>24</v>
      </c>
      <c r="H16" s="1">
        <f t="shared" si="3"/>
        <v>119</v>
      </c>
      <c r="I16" s="6">
        <v>0.35</v>
      </c>
      <c r="J16" s="1">
        <v>50</v>
      </c>
      <c r="K16" s="1" t="s">
        <v>33</v>
      </c>
      <c r="L16" s="1">
        <v>70</v>
      </c>
      <c r="M16" s="1">
        <f t="shared" si="2"/>
        <v>-28</v>
      </c>
      <c r="N16" s="1">
        <f t="shared" si="4"/>
        <v>42</v>
      </c>
      <c r="O16" s="1"/>
      <c r="P16" s="1">
        <v>19.320000000000022</v>
      </c>
      <c r="Q16" s="1"/>
      <c r="R16" s="1">
        <f t="shared" si="5"/>
        <v>8.4</v>
      </c>
      <c r="S16" s="5"/>
      <c r="T16" s="5"/>
      <c r="U16" s="1"/>
      <c r="V16" s="1">
        <f t="shared" si="6"/>
        <v>16.466666666666669</v>
      </c>
      <c r="W16" s="1">
        <f t="shared" si="7"/>
        <v>16.466666666666669</v>
      </c>
      <c r="X16" s="1">
        <v>9.1999999999999993</v>
      </c>
      <c r="Y16" s="1">
        <v>12.8</v>
      </c>
      <c r="Z16" s="1">
        <v>15.2</v>
      </c>
      <c r="AA16" s="1">
        <v>17.8</v>
      </c>
      <c r="AB16" s="1">
        <v>15</v>
      </c>
      <c r="AC16" s="1">
        <v>14.6</v>
      </c>
      <c r="AD16" s="32" t="s">
        <v>48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7" t="s">
        <v>49</v>
      </c>
      <c r="B17" s="27" t="s">
        <v>32</v>
      </c>
      <c r="C17" s="27">
        <v>329.55</v>
      </c>
      <c r="D17" s="27">
        <v>100.911</v>
      </c>
      <c r="E17" s="27">
        <v>276.05799999999999</v>
      </c>
      <c r="F17" s="27">
        <v>76.471000000000004</v>
      </c>
      <c r="G17" s="27">
        <f>IFERROR(VLOOKUP(A17,[1]TDSheet!$A:$B,2,0),0)</f>
        <v>0</v>
      </c>
      <c r="H17" s="27">
        <f t="shared" si="3"/>
        <v>76.471000000000004</v>
      </c>
      <c r="I17" s="28">
        <v>1</v>
      </c>
      <c r="J17" s="27">
        <v>55</v>
      </c>
      <c r="K17" s="27" t="s">
        <v>33</v>
      </c>
      <c r="L17" s="27">
        <v>262.27999999999997</v>
      </c>
      <c r="M17" s="27">
        <f t="shared" si="2"/>
        <v>13.77800000000002</v>
      </c>
      <c r="N17" s="27">
        <f t="shared" si="4"/>
        <v>153.82</v>
      </c>
      <c r="O17" s="27">
        <v>122.238</v>
      </c>
      <c r="P17" s="27"/>
      <c r="Q17" s="27">
        <v>387.40379999999999</v>
      </c>
      <c r="R17" s="27">
        <f t="shared" si="5"/>
        <v>30.763999999999999</v>
      </c>
      <c r="S17" s="29"/>
      <c r="T17" s="29"/>
      <c r="U17" s="27"/>
      <c r="V17" s="27">
        <f t="shared" si="6"/>
        <v>15.078494344038486</v>
      </c>
      <c r="W17" s="27">
        <f t="shared" si="7"/>
        <v>15.078494344038486</v>
      </c>
      <c r="X17" s="27">
        <v>34.8292</v>
      </c>
      <c r="Y17" s="27">
        <v>22.488399999999999</v>
      </c>
      <c r="Z17" s="27">
        <v>11.241199999999999</v>
      </c>
      <c r="AA17" s="27">
        <v>34.6556</v>
      </c>
      <c r="AB17" s="27">
        <v>45.2256</v>
      </c>
      <c r="AC17" s="27">
        <v>40.203600000000002</v>
      </c>
      <c r="AD17" s="27" t="s">
        <v>50</v>
      </c>
      <c r="AE17" s="27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4" t="s">
        <v>51</v>
      </c>
      <c r="B18" s="24" t="s">
        <v>32</v>
      </c>
      <c r="C18" s="24">
        <v>1275.001</v>
      </c>
      <c r="D18" s="24">
        <v>3859.4859999999999</v>
      </c>
      <c r="E18" s="24">
        <v>2448.4319999999998</v>
      </c>
      <c r="F18" s="24">
        <v>2401.3510000000001</v>
      </c>
      <c r="G18" s="24">
        <f>IFERROR(VLOOKUP(A18,[1]TDSheet!$A:$B,2,0),0)</f>
        <v>1512.9</v>
      </c>
      <c r="H18" s="24">
        <f t="shared" si="3"/>
        <v>888.45100000000002</v>
      </c>
      <c r="I18" s="25">
        <v>1</v>
      </c>
      <c r="J18" s="24">
        <v>50</v>
      </c>
      <c r="K18" s="24" t="s">
        <v>33</v>
      </c>
      <c r="L18" s="24">
        <v>4298.66</v>
      </c>
      <c r="M18" s="24">
        <f t="shared" si="2"/>
        <v>-1850.2280000000001</v>
      </c>
      <c r="N18" s="24">
        <f t="shared" si="4"/>
        <v>1094.3509999999999</v>
      </c>
      <c r="O18" s="24">
        <v>1354.0809999999999</v>
      </c>
      <c r="P18" s="24">
        <v>46.789020000000157</v>
      </c>
      <c r="Q18" s="24">
        <v>938.29697999999962</v>
      </c>
      <c r="R18" s="24">
        <f t="shared" si="5"/>
        <v>218.87019999999998</v>
      </c>
      <c r="S18" s="26"/>
      <c r="T18" s="26"/>
      <c r="U18" s="24"/>
      <c r="V18" s="24">
        <f t="shared" si="6"/>
        <v>8.5600369534089147</v>
      </c>
      <c r="W18" s="24">
        <f t="shared" si="7"/>
        <v>8.5600369534089147</v>
      </c>
      <c r="X18" s="24">
        <v>213.78360000000001</v>
      </c>
      <c r="Y18" s="24">
        <v>296.5412</v>
      </c>
      <c r="Z18" s="24">
        <v>325.91219999999998</v>
      </c>
      <c r="AA18" s="24">
        <v>262.27460000000002</v>
      </c>
      <c r="AB18" s="24">
        <v>297.50880000000001</v>
      </c>
      <c r="AC18" s="24">
        <v>313.30099999999999</v>
      </c>
      <c r="AD18" s="24" t="s">
        <v>52</v>
      </c>
      <c r="AE18" s="24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4" t="s">
        <v>53</v>
      </c>
      <c r="B19" s="24" t="s">
        <v>32</v>
      </c>
      <c r="C19" s="24">
        <v>102.417</v>
      </c>
      <c r="D19" s="24">
        <v>305.43400000000003</v>
      </c>
      <c r="E19" s="24">
        <v>89.691999999999993</v>
      </c>
      <c r="F19" s="24">
        <v>285.589</v>
      </c>
      <c r="G19" s="24">
        <f>IFERROR(VLOOKUP(A19,[1]TDSheet!$A:$B,2,0),0)</f>
        <v>0</v>
      </c>
      <c r="H19" s="24">
        <f t="shared" si="3"/>
        <v>285.589</v>
      </c>
      <c r="I19" s="25">
        <v>1</v>
      </c>
      <c r="J19" s="24">
        <v>60</v>
      </c>
      <c r="K19" s="24" t="s">
        <v>33</v>
      </c>
      <c r="L19" s="24">
        <v>100.31</v>
      </c>
      <c r="M19" s="24">
        <f t="shared" si="2"/>
        <v>-10.618000000000009</v>
      </c>
      <c r="N19" s="24">
        <f t="shared" si="4"/>
        <v>89.691999999999993</v>
      </c>
      <c r="O19" s="24"/>
      <c r="P19" s="24">
        <v>158.22520000000009</v>
      </c>
      <c r="Q19" s="24"/>
      <c r="R19" s="24">
        <f t="shared" si="5"/>
        <v>17.938399999999998</v>
      </c>
      <c r="S19" s="26"/>
      <c r="T19" s="26"/>
      <c r="U19" s="24"/>
      <c r="V19" s="24">
        <f t="shared" si="6"/>
        <v>24.74101369129912</v>
      </c>
      <c r="W19" s="24">
        <f t="shared" si="7"/>
        <v>24.74101369129912</v>
      </c>
      <c r="X19" s="24">
        <v>21.467199999999998</v>
      </c>
      <c r="Y19" s="24">
        <v>65.686000000000007</v>
      </c>
      <c r="Z19" s="24">
        <v>66.638800000000003</v>
      </c>
      <c r="AA19" s="24">
        <v>7.4668000000000001</v>
      </c>
      <c r="AB19" s="24">
        <v>0</v>
      </c>
      <c r="AC19" s="24">
        <v>31.388999999999999</v>
      </c>
      <c r="AD19" s="32" t="s">
        <v>36</v>
      </c>
      <c r="AE19" s="24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54</v>
      </c>
      <c r="B20" s="14" t="s">
        <v>32</v>
      </c>
      <c r="C20" s="14"/>
      <c r="D20" s="14"/>
      <c r="E20" s="14"/>
      <c r="F20" s="14"/>
      <c r="G20" s="14">
        <f>IFERROR(VLOOKUP(A20,[1]TDSheet!$A:$B,2,0),0)</f>
        <v>0</v>
      </c>
      <c r="H20" s="14">
        <f t="shared" si="3"/>
        <v>0</v>
      </c>
      <c r="I20" s="15">
        <v>0</v>
      </c>
      <c r="J20" s="14">
        <v>60</v>
      </c>
      <c r="K20" s="14" t="s">
        <v>33</v>
      </c>
      <c r="L20" s="14"/>
      <c r="M20" s="14">
        <f t="shared" si="2"/>
        <v>0</v>
      </c>
      <c r="N20" s="14">
        <f t="shared" si="4"/>
        <v>0</v>
      </c>
      <c r="O20" s="14"/>
      <c r="P20" s="14"/>
      <c r="Q20" s="14"/>
      <c r="R20" s="14">
        <f t="shared" si="5"/>
        <v>0</v>
      </c>
      <c r="S20" s="16"/>
      <c r="T20" s="16"/>
      <c r="U20" s="14"/>
      <c r="V20" s="14" t="e">
        <f t="shared" si="6"/>
        <v>#DIV/0!</v>
      </c>
      <c r="W20" s="14" t="e">
        <f t="shared" si="7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 t="s">
        <v>40</v>
      </c>
      <c r="AE20" s="14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7" t="s">
        <v>55</v>
      </c>
      <c r="B21" s="27" t="s">
        <v>32</v>
      </c>
      <c r="C21" s="27">
        <v>286.91199999999998</v>
      </c>
      <c r="D21" s="27">
        <v>65.897999999999996</v>
      </c>
      <c r="E21" s="27">
        <v>253.19</v>
      </c>
      <c r="F21" s="27">
        <v>18.510000000000002</v>
      </c>
      <c r="G21" s="27">
        <f>IFERROR(VLOOKUP(A21,[1]TDSheet!$A:$B,2,0),0)</f>
        <v>0</v>
      </c>
      <c r="H21" s="27">
        <f t="shared" si="3"/>
        <v>18.510000000000002</v>
      </c>
      <c r="I21" s="28">
        <v>1</v>
      </c>
      <c r="J21" s="27">
        <v>60</v>
      </c>
      <c r="K21" s="27" t="s">
        <v>33</v>
      </c>
      <c r="L21" s="27">
        <v>290.58</v>
      </c>
      <c r="M21" s="27">
        <f t="shared" si="2"/>
        <v>-37.389999999999986</v>
      </c>
      <c r="N21" s="27">
        <f t="shared" si="4"/>
        <v>129.39999999999998</v>
      </c>
      <c r="O21" s="27">
        <v>123.79</v>
      </c>
      <c r="P21" s="27">
        <v>242.74423999999999</v>
      </c>
      <c r="Q21" s="27">
        <v>25.026960000000042</v>
      </c>
      <c r="R21" s="27">
        <f t="shared" si="5"/>
        <v>25.879999999999995</v>
      </c>
      <c r="S21" s="29">
        <f>14*R21-Q21-P21-H21</f>
        <v>76.03879999999991</v>
      </c>
      <c r="T21" s="29"/>
      <c r="U21" s="27"/>
      <c r="V21" s="27">
        <f t="shared" si="6"/>
        <v>14</v>
      </c>
      <c r="W21" s="27">
        <f t="shared" si="7"/>
        <v>11.061870170015458</v>
      </c>
      <c r="X21" s="27">
        <v>25.4724</v>
      </c>
      <c r="Y21" s="27">
        <v>35.555599999999998</v>
      </c>
      <c r="Z21" s="27">
        <v>29.197199999999999</v>
      </c>
      <c r="AA21" s="27">
        <v>37.650399999999998</v>
      </c>
      <c r="AB21" s="27">
        <v>54.084800000000001</v>
      </c>
      <c r="AC21" s="27">
        <v>52.132199999999997</v>
      </c>
      <c r="AD21" s="27" t="s">
        <v>50</v>
      </c>
      <c r="AE21" s="27">
        <f t="shared" si="8"/>
        <v>76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4" t="s">
        <v>56</v>
      </c>
      <c r="B22" s="24" t="s">
        <v>32</v>
      </c>
      <c r="C22" s="24">
        <v>280.36399999999998</v>
      </c>
      <c r="D22" s="24">
        <v>110.86</v>
      </c>
      <c r="E22" s="24">
        <v>239.61799999999999</v>
      </c>
      <c r="F22" s="24">
        <v>107.79</v>
      </c>
      <c r="G22" s="24">
        <f>IFERROR(VLOOKUP(A22,[1]TDSheet!$A:$B,2,0),0)</f>
        <v>0</v>
      </c>
      <c r="H22" s="24">
        <f t="shared" si="3"/>
        <v>107.79</v>
      </c>
      <c r="I22" s="25">
        <v>1</v>
      </c>
      <c r="J22" s="24">
        <v>60</v>
      </c>
      <c r="K22" s="24" t="s">
        <v>33</v>
      </c>
      <c r="L22" s="24">
        <v>228.03</v>
      </c>
      <c r="M22" s="24">
        <f t="shared" si="2"/>
        <v>11.587999999999994</v>
      </c>
      <c r="N22" s="24">
        <f t="shared" si="4"/>
        <v>179.916</v>
      </c>
      <c r="O22" s="24">
        <v>59.701999999999998</v>
      </c>
      <c r="P22" s="24"/>
      <c r="Q22" s="24">
        <v>166.44720000000001</v>
      </c>
      <c r="R22" s="24">
        <f t="shared" si="5"/>
        <v>35.983199999999997</v>
      </c>
      <c r="S22" s="26">
        <f>8*R22-Q22-P22-H22</f>
        <v>13.628399999999957</v>
      </c>
      <c r="T22" s="26"/>
      <c r="U22" s="24"/>
      <c r="V22" s="24">
        <f t="shared" si="6"/>
        <v>8</v>
      </c>
      <c r="W22" s="24">
        <f t="shared" si="7"/>
        <v>7.6212565864069912</v>
      </c>
      <c r="X22" s="24">
        <v>39.318399999999997</v>
      </c>
      <c r="Y22" s="24">
        <v>37.712599999999988</v>
      </c>
      <c r="Z22" s="24">
        <v>39.973799999999997</v>
      </c>
      <c r="AA22" s="24">
        <v>54.301200000000001</v>
      </c>
      <c r="AB22" s="24">
        <v>55.197600000000001</v>
      </c>
      <c r="AC22" s="24">
        <v>53.331800000000001</v>
      </c>
      <c r="AD22" s="24" t="s">
        <v>52</v>
      </c>
      <c r="AE22" s="24">
        <f t="shared" si="8"/>
        <v>14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57</v>
      </c>
      <c r="B23" s="1" t="s">
        <v>32</v>
      </c>
      <c r="C23" s="1">
        <v>185.43100000000001</v>
      </c>
      <c r="D23" s="1">
        <v>121.548</v>
      </c>
      <c r="E23" s="1">
        <v>101.94</v>
      </c>
      <c r="F23" s="1">
        <v>182.78100000000001</v>
      </c>
      <c r="G23" s="1">
        <f>IFERROR(VLOOKUP(A23,[1]TDSheet!$A:$B,2,0),0)</f>
        <v>0</v>
      </c>
      <c r="H23" s="1">
        <f t="shared" si="3"/>
        <v>182.78100000000001</v>
      </c>
      <c r="I23" s="6">
        <v>1</v>
      </c>
      <c r="J23" s="1">
        <v>60</v>
      </c>
      <c r="K23" s="1" t="s">
        <v>33</v>
      </c>
      <c r="L23" s="1">
        <v>93.8</v>
      </c>
      <c r="M23" s="1">
        <f t="shared" si="2"/>
        <v>8.14</v>
      </c>
      <c r="N23" s="1">
        <f t="shared" si="4"/>
        <v>101.94</v>
      </c>
      <c r="O23" s="1"/>
      <c r="P23" s="1"/>
      <c r="Q23" s="1">
        <v>48.213999999999999</v>
      </c>
      <c r="R23" s="1">
        <f t="shared" si="5"/>
        <v>20.387999999999998</v>
      </c>
      <c r="S23" s="5">
        <f>12*R23-Q23-P23-H23</f>
        <v>13.660999999999973</v>
      </c>
      <c r="T23" s="5"/>
      <c r="U23" s="1"/>
      <c r="V23" s="1">
        <f t="shared" si="6"/>
        <v>12</v>
      </c>
      <c r="W23" s="1">
        <f t="shared" si="7"/>
        <v>11.329948989601728</v>
      </c>
      <c r="X23" s="1">
        <v>20.567</v>
      </c>
      <c r="Y23" s="1">
        <v>11.070399999999999</v>
      </c>
      <c r="Z23" s="1">
        <v>13.35</v>
      </c>
      <c r="AA23" s="1">
        <v>30.386800000000001</v>
      </c>
      <c r="AB23" s="1">
        <v>27.220199999999998</v>
      </c>
      <c r="AC23" s="1">
        <v>19.465199999999999</v>
      </c>
      <c r="AD23" s="1"/>
      <c r="AE23" s="1">
        <f t="shared" si="8"/>
        <v>14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7" t="s">
        <v>58</v>
      </c>
      <c r="B24" s="27" t="s">
        <v>32</v>
      </c>
      <c r="C24" s="27">
        <v>81.918000000000006</v>
      </c>
      <c r="D24" s="27">
        <v>394.19</v>
      </c>
      <c r="E24" s="27">
        <v>61.747</v>
      </c>
      <c r="F24" s="27">
        <v>383.685</v>
      </c>
      <c r="G24" s="27">
        <f>IFERROR(VLOOKUP(A24,[1]TDSheet!$A:$B,2,0),0)</f>
        <v>0</v>
      </c>
      <c r="H24" s="27">
        <f t="shared" si="3"/>
        <v>383.685</v>
      </c>
      <c r="I24" s="28">
        <v>1</v>
      </c>
      <c r="J24" s="27">
        <v>60</v>
      </c>
      <c r="K24" s="27" t="s">
        <v>33</v>
      </c>
      <c r="L24" s="27">
        <v>92.32</v>
      </c>
      <c r="M24" s="27">
        <f t="shared" si="2"/>
        <v>-30.572999999999993</v>
      </c>
      <c r="N24" s="27">
        <f t="shared" si="4"/>
        <v>46.832999999999998</v>
      </c>
      <c r="O24" s="27">
        <v>14.914</v>
      </c>
      <c r="P24" s="27">
        <v>129.19144</v>
      </c>
      <c r="Q24" s="27"/>
      <c r="R24" s="27">
        <f t="shared" si="5"/>
        <v>9.3666</v>
      </c>
      <c r="S24" s="29"/>
      <c r="T24" s="29"/>
      <c r="U24" s="27"/>
      <c r="V24" s="27">
        <f t="shared" si="6"/>
        <v>54.75588153652339</v>
      </c>
      <c r="W24" s="27">
        <f t="shared" si="7"/>
        <v>54.75588153652339</v>
      </c>
      <c r="X24" s="27">
        <v>10.176</v>
      </c>
      <c r="Y24" s="27">
        <v>40.013599999999997</v>
      </c>
      <c r="Z24" s="27">
        <v>39.663200000000003</v>
      </c>
      <c r="AA24" s="27">
        <v>12.2722</v>
      </c>
      <c r="AB24" s="27">
        <v>14.3834</v>
      </c>
      <c r="AC24" s="27">
        <v>40.369599999999998</v>
      </c>
      <c r="AD24" s="32" t="s">
        <v>145</v>
      </c>
      <c r="AE24" s="27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1" t="s">
        <v>59</v>
      </c>
      <c r="B25" s="11" t="s">
        <v>32</v>
      </c>
      <c r="C25" s="11">
        <v>161.49100000000001</v>
      </c>
      <c r="D25" s="11">
        <v>37.186</v>
      </c>
      <c r="E25" s="11">
        <v>94.900999999999996</v>
      </c>
      <c r="F25" s="11">
        <v>79.611000000000004</v>
      </c>
      <c r="G25" s="11">
        <f>IFERROR(VLOOKUP(A25,[1]TDSheet!$A:$B,2,0),0)</f>
        <v>37.186</v>
      </c>
      <c r="H25" s="11">
        <f t="shared" si="3"/>
        <v>42.425000000000004</v>
      </c>
      <c r="I25" s="12">
        <v>0</v>
      </c>
      <c r="J25" s="11">
        <v>35</v>
      </c>
      <c r="K25" s="19" t="s">
        <v>75</v>
      </c>
      <c r="L25" s="11">
        <v>149.46600000000001</v>
      </c>
      <c r="M25" s="11">
        <f t="shared" si="2"/>
        <v>-54.565000000000012</v>
      </c>
      <c r="N25" s="11">
        <f t="shared" si="4"/>
        <v>94.900999999999996</v>
      </c>
      <c r="O25" s="11"/>
      <c r="P25" s="11"/>
      <c r="Q25" s="11">
        <v>143.1814</v>
      </c>
      <c r="R25" s="11">
        <f t="shared" si="5"/>
        <v>18.9802</v>
      </c>
      <c r="S25" s="13"/>
      <c r="T25" s="13"/>
      <c r="U25" s="11"/>
      <c r="V25" s="11">
        <f t="shared" si="6"/>
        <v>9.778948588529099</v>
      </c>
      <c r="W25" s="11">
        <f t="shared" si="7"/>
        <v>9.778948588529099</v>
      </c>
      <c r="X25" s="11">
        <v>21.317599999999999</v>
      </c>
      <c r="Y25" s="11">
        <v>4.0787999999999993</v>
      </c>
      <c r="Z25" s="11">
        <v>-0.41880000000000001</v>
      </c>
      <c r="AA25" s="11">
        <v>17.363</v>
      </c>
      <c r="AB25" s="11">
        <v>21.2758</v>
      </c>
      <c r="AC25" s="11">
        <v>11.7098</v>
      </c>
      <c r="AD25" s="19" t="s">
        <v>142</v>
      </c>
      <c r="AE25" s="1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60</v>
      </c>
      <c r="B26" s="1" t="s">
        <v>32</v>
      </c>
      <c r="C26" s="1">
        <v>142.46899999999999</v>
      </c>
      <c r="D26" s="1">
        <v>310.75400000000002</v>
      </c>
      <c r="E26" s="1">
        <v>134.34700000000001</v>
      </c>
      <c r="F26" s="1">
        <v>280.26400000000001</v>
      </c>
      <c r="G26" s="1">
        <f>IFERROR(VLOOKUP(A26,[1]TDSheet!$A:$B,2,0),0)</f>
        <v>48.420999999999999</v>
      </c>
      <c r="H26" s="1">
        <f t="shared" si="3"/>
        <v>231.84300000000002</v>
      </c>
      <c r="I26" s="6">
        <v>1</v>
      </c>
      <c r="J26" s="1">
        <v>30</v>
      </c>
      <c r="K26" s="1" t="s">
        <v>33</v>
      </c>
      <c r="L26" s="1">
        <v>205.48099999999999</v>
      </c>
      <c r="M26" s="1">
        <f t="shared" si="2"/>
        <v>-71.133999999999986</v>
      </c>
      <c r="N26" s="1">
        <f t="shared" si="4"/>
        <v>77.487000000000009</v>
      </c>
      <c r="O26" s="1">
        <v>56.86</v>
      </c>
      <c r="P26" s="1"/>
      <c r="Q26" s="1"/>
      <c r="R26" s="1">
        <f t="shared" si="5"/>
        <v>15.497400000000003</v>
      </c>
      <c r="S26" s="5"/>
      <c r="T26" s="5"/>
      <c r="U26" s="1"/>
      <c r="V26" s="1">
        <f t="shared" si="6"/>
        <v>14.960122343102713</v>
      </c>
      <c r="W26" s="1">
        <f t="shared" si="7"/>
        <v>14.960122343102713</v>
      </c>
      <c r="X26" s="1">
        <v>16.646000000000001</v>
      </c>
      <c r="Y26" s="1">
        <v>16.010200000000001</v>
      </c>
      <c r="Z26" s="1">
        <v>20.081800000000001</v>
      </c>
      <c r="AA26" s="1">
        <v>30.8674</v>
      </c>
      <c r="AB26" s="1">
        <v>22.572199999999999</v>
      </c>
      <c r="AC26" s="1">
        <v>20.695399999999999</v>
      </c>
      <c r="AD26" s="1"/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61</v>
      </c>
      <c r="B27" s="1" t="s">
        <v>32</v>
      </c>
      <c r="C27" s="1">
        <v>174.87100000000001</v>
      </c>
      <c r="D27" s="1">
        <v>781.53899999999999</v>
      </c>
      <c r="E27" s="1">
        <v>468.53300000000002</v>
      </c>
      <c r="F27" s="1">
        <v>455.37200000000001</v>
      </c>
      <c r="G27" s="1">
        <f>IFERROR(VLOOKUP(A27,[1]TDSheet!$A:$B,2,0),0)</f>
        <v>262.05599999999998</v>
      </c>
      <c r="H27" s="1">
        <f t="shared" si="3"/>
        <v>193.31600000000003</v>
      </c>
      <c r="I27" s="6">
        <v>1</v>
      </c>
      <c r="J27" s="1">
        <v>30</v>
      </c>
      <c r="K27" s="1" t="s">
        <v>33</v>
      </c>
      <c r="L27" s="1">
        <v>738.41700000000003</v>
      </c>
      <c r="M27" s="1">
        <f t="shared" si="2"/>
        <v>-269.88400000000001</v>
      </c>
      <c r="N27" s="1">
        <f t="shared" si="4"/>
        <v>115.27199999999999</v>
      </c>
      <c r="O27" s="1">
        <v>353.26100000000002</v>
      </c>
      <c r="P27" s="1">
        <v>26.63079999999994</v>
      </c>
      <c r="Q27" s="1">
        <v>15.84720000000007</v>
      </c>
      <c r="R27" s="1">
        <f t="shared" si="5"/>
        <v>23.054399999999998</v>
      </c>
      <c r="S27" s="5">
        <f t="shared" ref="S27" si="11">11*R27-Q27-P27-H27</f>
        <v>17.80439999999993</v>
      </c>
      <c r="T27" s="5"/>
      <c r="U27" s="1"/>
      <c r="V27" s="1">
        <f t="shared" si="6"/>
        <v>11</v>
      </c>
      <c r="W27" s="1">
        <f t="shared" si="7"/>
        <v>10.227722256922759</v>
      </c>
      <c r="X27" s="1">
        <v>25.047599999999999</v>
      </c>
      <c r="Y27" s="1">
        <v>30.4192</v>
      </c>
      <c r="Z27" s="1">
        <v>31.713999999999999</v>
      </c>
      <c r="AA27" s="1">
        <v>30.924199999999999</v>
      </c>
      <c r="AB27" s="1">
        <v>32.588200000000001</v>
      </c>
      <c r="AC27" s="1">
        <v>32.358400000000003</v>
      </c>
      <c r="AD27" s="1"/>
      <c r="AE27" s="1">
        <f t="shared" si="8"/>
        <v>18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4" t="s">
        <v>62</v>
      </c>
      <c r="B28" s="24" t="s">
        <v>32</v>
      </c>
      <c r="C28" s="24">
        <v>556.89400000000001</v>
      </c>
      <c r="D28" s="24">
        <v>142.411</v>
      </c>
      <c r="E28" s="24">
        <v>389.50200000000001</v>
      </c>
      <c r="F28" s="24">
        <v>241.08600000000001</v>
      </c>
      <c r="G28" s="24">
        <f>IFERROR(VLOOKUP(A28,[1]TDSheet!$A:$B,2,0),0)</f>
        <v>32.198999999999998</v>
      </c>
      <c r="H28" s="24">
        <f t="shared" si="3"/>
        <v>208.887</v>
      </c>
      <c r="I28" s="25">
        <v>1</v>
      </c>
      <c r="J28" s="24">
        <v>30</v>
      </c>
      <c r="K28" s="24" t="s">
        <v>33</v>
      </c>
      <c r="L28" s="24">
        <v>418.399</v>
      </c>
      <c r="M28" s="24">
        <f t="shared" si="2"/>
        <v>-28.896999999999991</v>
      </c>
      <c r="N28" s="24">
        <f t="shared" si="4"/>
        <v>389.50200000000001</v>
      </c>
      <c r="O28" s="24"/>
      <c r="P28" s="24"/>
      <c r="Q28" s="24">
        <v>229.5141999999999</v>
      </c>
      <c r="R28" s="24">
        <f t="shared" si="5"/>
        <v>77.900400000000005</v>
      </c>
      <c r="S28" s="26">
        <f>8*R28-Q28-P28-H28</f>
        <v>184.80200000000013</v>
      </c>
      <c r="T28" s="26"/>
      <c r="U28" s="24"/>
      <c r="V28" s="24">
        <f t="shared" si="6"/>
        <v>8</v>
      </c>
      <c r="W28" s="24">
        <f t="shared" si="7"/>
        <v>5.6277143634692486</v>
      </c>
      <c r="X28" s="24">
        <v>74.093599999999995</v>
      </c>
      <c r="Y28" s="24">
        <v>76.382199999999997</v>
      </c>
      <c r="Z28" s="24">
        <v>75.159000000000006</v>
      </c>
      <c r="AA28" s="24">
        <v>88.497200000000007</v>
      </c>
      <c r="AB28" s="24">
        <v>92.309200000000004</v>
      </c>
      <c r="AC28" s="24">
        <v>79.409199999999998</v>
      </c>
      <c r="AD28" s="24" t="s">
        <v>52</v>
      </c>
      <c r="AE28" s="24">
        <f t="shared" si="8"/>
        <v>185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4" t="s">
        <v>63</v>
      </c>
      <c r="B29" s="14" t="s">
        <v>32</v>
      </c>
      <c r="C29" s="14"/>
      <c r="D29" s="14"/>
      <c r="E29" s="14"/>
      <c r="F29" s="14"/>
      <c r="G29" s="14">
        <f>IFERROR(VLOOKUP(A29,[1]TDSheet!$A:$B,2,0),0)</f>
        <v>0</v>
      </c>
      <c r="H29" s="14">
        <f t="shared" si="3"/>
        <v>0</v>
      </c>
      <c r="I29" s="15">
        <v>0</v>
      </c>
      <c r="J29" s="14">
        <v>45</v>
      </c>
      <c r="K29" s="14" t="s">
        <v>33</v>
      </c>
      <c r="L29" s="14"/>
      <c r="M29" s="14">
        <f t="shared" si="2"/>
        <v>0</v>
      </c>
      <c r="N29" s="14">
        <f t="shared" si="4"/>
        <v>0</v>
      </c>
      <c r="O29" s="14"/>
      <c r="P29" s="14"/>
      <c r="Q29" s="14"/>
      <c r="R29" s="14">
        <f t="shared" si="5"/>
        <v>0</v>
      </c>
      <c r="S29" s="16"/>
      <c r="T29" s="16"/>
      <c r="U29" s="14"/>
      <c r="V29" s="14" t="e">
        <f t="shared" si="6"/>
        <v>#DIV/0!</v>
      </c>
      <c r="W29" s="14" t="e">
        <f t="shared" si="7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 t="s">
        <v>40</v>
      </c>
      <c r="AE29" s="14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7" t="s">
        <v>64</v>
      </c>
      <c r="B30" s="27" t="s">
        <v>32</v>
      </c>
      <c r="C30" s="27">
        <v>555.12199999999996</v>
      </c>
      <c r="D30" s="27">
        <v>121.354</v>
      </c>
      <c r="E30" s="27">
        <v>414.90499999999997</v>
      </c>
      <c r="F30" s="27">
        <v>152.97</v>
      </c>
      <c r="G30" s="27">
        <f>IFERROR(VLOOKUP(A30,[1]TDSheet!$A:$B,2,0),0)</f>
        <v>0</v>
      </c>
      <c r="H30" s="27">
        <f t="shared" si="3"/>
        <v>152.97</v>
      </c>
      <c r="I30" s="28">
        <v>1</v>
      </c>
      <c r="J30" s="27">
        <v>40</v>
      </c>
      <c r="K30" s="27" t="s">
        <v>33</v>
      </c>
      <c r="L30" s="27">
        <v>405.5</v>
      </c>
      <c r="M30" s="27">
        <f t="shared" si="2"/>
        <v>9.4049999999999727</v>
      </c>
      <c r="N30" s="27">
        <f t="shared" si="4"/>
        <v>322.73899999999998</v>
      </c>
      <c r="O30" s="27">
        <v>92.165999999999997</v>
      </c>
      <c r="P30" s="27"/>
      <c r="Q30" s="27">
        <v>605.3445999999999</v>
      </c>
      <c r="R30" s="27">
        <f t="shared" si="5"/>
        <v>64.547799999999995</v>
      </c>
      <c r="S30" s="29">
        <f>13.4*R30-Q30-P30-H30</f>
        <v>106.62592000000009</v>
      </c>
      <c r="T30" s="29"/>
      <c r="U30" s="27"/>
      <c r="V30" s="27">
        <f t="shared" si="6"/>
        <v>13.4</v>
      </c>
      <c r="W30" s="27">
        <f t="shared" si="7"/>
        <v>11.748109153216685</v>
      </c>
      <c r="X30" s="27">
        <v>64.836199999999991</v>
      </c>
      <c r="Y30" s="27">
        <v>31.756799999999998</v>
      </c>
      <c r="Z30" s="27">
        <v>24.749600000000001</v>
      </c>
      <c r="AA30" s="27">
        <v>59.3354</v>
      </c>
      <c r="AB30" s="27">
        <v>79.0184</v>
      </c>
      <c r="AC30" s="27">
        <v>55.188400000000001</v>
      </c>
      <c r="AD30" s="27" t="s">
        <v>50</v>
      </c>
      <c r="AE30" s="27">
        <f t="shared" si="8"/>
        <v>107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65</v>
      </c>
      <c r="B31" s="1" t="s">
        <v>32</v>
      </c>
      <c r="C31" s="1">
        <v>211.34200000000001</v>
      </c>
      <c r="D31" s="1">
        <v>78.462000000000003</v>
      </c>
      <c r="E31" s="1">
        <v>147.96799999999999</v>
      </c>
      <c r="F31" s="1">
        <v>109.024</v>
      </c>
      <c r="G31" s="1">
        <f>IFERROR(VLOOKUP(A31,[1]TDSheet!$A:$B,2,0),0)</f>
        <v>46.736999999999995</v>
      </c>
      <c r="H31" s="1">
        <f t="shared" si="3"/>
        <v>62.287000000000006</v>
      </c>
      <c r="I31" s="6">
        <v>1</v>
      </c>
      <c r="J31" s="1">
        <v>40</v>
      </c>
      <c r="K31" s="1" t="s">
        <v>33</v>
      </c>
      <c r="L31" s="1">
        <v>190.33699999999999</v>
      </c>
      <c r="M31" s="1">
        <f t="shared" si="2"/>
        <v>-42.369</v>
      </c>
      <c r="N31" s="1">
        <f t="shared" si="4"/>
        <v>135.86399999999998</v>
      </c>
      <c r="O31" s="1">
        <v>12.103999999999999</v>
      </c>
      <c r="P31" s="1">
        <v>84.081800000000044</v>
      </c>
      <c r="Q31" s="1">
        <v>186.59479999999999</v>
      </c>
      <c r="R31" s="1">
        <f t="shared" si="5"/>
        <v>27.172799999999995</v>
      </c>
      <c r="S31" s="5"/>
      <c r="T31" s="5"/>
      <c r="U31" s="1"/>
      <c r="V31" s="1">
        <f t="shared" si="6"/>
        <v>12.25356238591533</v>
      </c>
      <c r="W31" s="1">
        <f t="shared" si="7"/>
        <v>12.25356238591533</v>
      </c>
      <c r="X31" s="1">
        <v>31.383600000000001</v>
      </c>
      <c r="Y31" s="1">
        <v>26.748200000000001</v>
      </c>
      <c r="Z31" s="1">
        <v>23.280999999999999</v>
      </c>
      <c r="AA31" s="1">
        <v>22.594200000000001</v>
      </c>
      <c r="AB31" s="1">
        <v>31.9876</v>
      </c>
      <c r="AC31" s="1">
        <v>25.110199999999999</v>
      </c>
      <c r="AD31" s="1"/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32</v>
      </c>
      <c r="C32" s="1">
        <v>92.781999999999996</v>
      </c>
      <c r="D32" s="1">
        <v>16.776</v>
      </c>
      <c r="E32" s="1">
        <v>55.654000000000003</v>
      </c>
      <c r="F32" s="1">
        <v>39.363999999999997</v>
      </c>
      <c r="G32" s="1">
        <f>IFERROR(VLOOKUP(A32,[1]TDSheet!$A:$B,2,0),0)</f>
        <v>16.776</v>
      </c>
      <c r="H32" s="1">
        <f t="shared" si="3"/>
        <v>22.587999999999997</v>
      </c>
      <c r="I32" s="6">
        <v>1</v>
      </c>
      <c r="J32" s="1">
        <v>30</v>
      </c>
      <c r="K32" s="1" t="s">
        <v>33</v>
      </c>
      <c r="L32" s="1">
        <v>71.975999999999999</v>
      </c>
      <c r="M32" s="1">
        <f t="shared" si="2"/>
        <v>-16.321999999999996</v>
      </c>
      <c r="N32" s="1">
        <f t="shared" si="4"/>
        <v>47.716000000000001</v>
      </c>
      <c r="O32" s="1">
        <v>7.9379999999999997</v>
      </c>
      <c r="P32" s="1"/>
      <c r="Q32" s="1">
        <v>65.582000000000008</v>
      </c>
      <c r="R32" s="1">
        <f t="shared" si="5"/>
        <v>9.5432000000000006</v>
      </c>
      <c r="S32" s="5">
        <f t="shared" ref="S32" si="12">11*R32-Q32-P32-H32</f>
        <v>16.805199999999996</v>
      </c>
      <c r="T32" s="5"/>
      <c r="U32" s="1"/>
      <c r="V32" s="1">
        <f t="shared" si="6"/>
        <v>11</v>
      </c>
      <c r="W32" s="1">
        <f t="shared" si="7"/>
        <v>9.23903931595272</v>
      </c>
      <c r="X32" s="1">
        <v>9.7538000000000018</v>
      </c>
      <c r="Y32" s="1">
        <v>5.7422000000000004</v>
      </c>
      <c r="Z32" s="1">
        <v>4.8616000000000001</v>
      </c>
      <c r="AA32" s="1">
        <v>10.043799999999999</v>
      </c>
      <c r="AB32" s="1">
        <v>12.8002</v>
      </c>
      <c r="AC32" s="1">
        <v>6.1458000000000004</v>
      </c>
      <c r="AD32" s="1"/>
      <c r="AE32" s="1">
        <f t="shared" si="8"/>
        <v>17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32</v>
      </c>
      <c r="C33" s="1">
        <v>260.07499999999999</v>
      </c>
      <c r="D33" s="1">
        <v>16</v>
      </c>
      <c r="E33" s="1">
        <v>88.918999999999997</v>
      </c>
      <c r="F33" s="1">
        <v>147.82499999999999</v>
      </c>
      <c r="G33" s="1">
        <f>IFERROR(VLOOKUP(A33,[1]TDSheet!$A:$B,2,0),0)</f>
        <v>0</v>
      </c>
      <c r="H33" s="1">
        <f t="shared" si="3"/>
        <v>147.82499999999999</v>
      </c>
      <c r="I33" s="6">
        <v>1</v>
      </c>
      <c r="J33" s="1">
        <v>50</v>
      </c>
      <c r="K33" s="1" t="s">
        <v>33</v>
      </c>
      <c r="L33" s="1">
        <v>90.6</v>
      </c>
      <c r="M33" s="1">
        <f t="shared" si="2"/>
        <v>-1.6809999999999974</v>
      </c>
      <c r="N33" s="1">
        <f t="shared" si="4"/>
        <v>88.918999999999997</v>
      </c>
      <c r="O33" s="1"/>
      <c r="P33" s="1">
        <v>43.811199999999957</v>
      </c>
      <c r="Q33" s="1">
        <v>17.033600000000039</v>
      </c>
      <c r="R33" s="1">
        <f t="shared" si="5"/>
        <v>17.783799999999999</v>
      </c>
      <c r="S33" s="5">
        <f>12*R33-Q33-P33-H33</f>
        <v>4.7358000000000118</v>
      </c>
      <c r="T33" s="5"/>
      <c r="U33" s="1"/>
      <c r="V33" s="1">
        <f t="shared" si="6"/>
        <v>12</v>
      </c>
      <c r="W33" s="1">
        <f t="shared" si="7"/>
        <v>11.733701458630888</v>
      </c>
      <c r="X33" s="1">
        <v>18.6554</v>
      </c>
      <c r="Y33" s="1">
        <v>21.816400000000002</v>
      </c>
      <c r="Z33" s="1">
        <v>23.344999999999999</v>
      </c>
      <c r="AA33" s="1">
        <v>28.146799999999999</v>
      </c>
      <c r="AB33" s="1">
        <v>28.434999999999999</v>
      </c>
      <c r="AC33" s="1">
        <v>42.025199999999998</v>
      </c>
      <c r="AD33" s="1"/>
      <c r="AE33" s="1">
        <f t="shared" si="8"/>
        <v>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1" t="s">
        <v>68</v>
      </c>
      <c r="B34" s="11" t="s">
        <v>32</v>
      </c>
      <c r="C34" s="11">
        <v>98.855000000000004</v>
      </c>
      <c r="D34" s="11">
        <v>73.62</v>
      </c>
      <c r="E34" s="11">
        <v>68.233000000000004</v>
      </c>
      <c r="F34" s="11">
        <v>76.685000000000002</v>
      </c>
      <c r="G34" s="11">
        <f>IFERROR(VLOOKUP(A34,[1]TDSheet!$A:$B,2,0),0)</f>
        <v>0</v>
      </c>
      <c r="H34" s="11">
        <f t="shared" si="3"/>
        <v>76.685000000000002</v>
      </c>
      <c r="I34" s="12">
        <v>0</v>
      </c>
      <c r="J34" s="11">
        <v>50</v>
      </c>
      <c r="K34" s="19" t="s">
        <v>75</v>
      </c>
      <c r="L34" s="11">
        <v>69.099999999999994</v>
      </c>
      <c r="M34" s="11">
        <f t="shared" si="2"/>
        <v>-0.86699999999999022</v>
      </c>
      <c r="N34" s="11">
        <f t="shared" si="4"/>
        <v>60.367000000000004</v>
      </c>
      <c r="O34" s="11">
        <v>7.8659999999999997</v>
      </c>
      <c r="P34" s="11">
        <v>100.20924000000009</v>
      </c>
      <c r="Q34" s="11"/>
      <c r="R34" s="11">
        <f t="shared" si="5"/>
        <v>12.073400000000001</v>
      </c>
      <c r="S34" s="13"/>
      <c r="T34" s="13"/>
      <c r="U34" s="11"/>
      <c r="V34" s="11">
        <f t="shared" si="6"/>
        <v>14.6515679096195</v>
      </c>
      <c r="W34" s="11">
        <f t="shared" si="7"/>
        <v>14.6515679096195</v>
      </c>
      <c r="X34" s="11">
        <v>13.4268</v>
      </c>
      <c r="Y34" s="11">
        <v>18.5076</v>
      </c>
      <c r="Z34" s="11">
        <v>15.9794</v>
      </c>
      <c r="AA34" s="11">
        <v>16.549199999999999</v>
      </c>
      <c r="AB34" s="11">
        <v>18.431000000000001</v>
      </c>
      <c r="AC34" s="11">
        <v>15.8246</v>
      </c>
      <c r="AD34" s="19" t="s">
        <v>142</v>
      </c>
      <c r="AE34" s="1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32</v>
      </c>
      <c r="C35" s="1">
        <v>98.894999999999996</v>
      </c>
      <c r="D35" s="1">
        <v>25.931000000000001</v>
      </c>
      <c r="E35" s="1">
        <v>58.674999999999997</v>
      </c>
      <c r="F35" s="1">
        <v>48.113</v>
      </c>
      <c r="G35" s="1">
        <f>IFERROR(VLOOKUP(A35,[1]TDSheet!$A:$B,2,0),0)</f>
        <v>0</v>
      </c>
      <c r="H35" s="1">
        <f t="shared" si="3"/>
        <v>48.113</v>
      </c>
      <c r="I35" s="6">
        <v>1</v>
      </c>
      <c r="J35" s="1">
        <v>50</v>
      </c>
      <c r="K35" s="1" t="s">
        <v>33</v>
      </c>
      <c r="L35" s="1">
        <v>60.8</v>
      </c>
      <c r="M35" s="1">
        <f t="shared" si="2"/>
        <v>-2.125</v>
      </c>
      <c r="N35" s="1">
        <f t="shared" si="4"/>
        <v>58.674999999999997</v>
      </c>
      <c r="O35" s="1"/>
      <c r="P35" s="1">
        <v>75.033079999999998</v>
      </c>
      <c r="Q35" s="1">
        <v>13.746720000000019</v>
      </c>
      <c r="R35" s="1">
        <f t="shared" si="5"/>
        <v>11.734999999999999</v>
      </c>
      <c r="S35" s="5">
        <v>5</v>
      </c>
      <c r="T35" s="5"/>
      <c r="U35" s="1"/>
      <c r="V35" s="1">
        <f t="shared" si="6"/>
        <v>12.091418832552197</v>
      </c>
      <c r="W35" s="1">
        <f t="shared" si="7"/>
        <v>11.665342991052411</v>
      </c>
      <c r="X35" s="1">
        <v>12.4374</v>
      </c>
      <c r="Y35" s="1">
        <v>14.119</v>
      </c>
      <c r="Z35" s="1">
        <v>11.9598</v>
      </c>
      <c r="AA35" s="1">
        <v>10.901999999999999</v>
      </c>
      <c r="AB35" s="1">
        <v>11.1812</v>
      </c>
      <c r="AC35" s="1">
        <v>19.295000000000002</v>
      </c>
      <c r="AD35" s="1"/>
      <c r="AE35" s="1">
        <f t="shared" si="8"/>
        <v>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1" t="s">
        <v>70</v>
      </c>
      <c r="B36" s="11" t="s">
        <v>32</v>
      </c>
      <c r="C36" s="11"/>
      <c r="D36" s="11">
        <v>153.11000000000001</v>
      </c>
      <c r="E36" s="11">
        <v>153.11000000000001</v>
      </c>
      <c r="F36" s="11"/>
      <c r="G36" s="11">
        <f>IFERROR(VLOOKUP(A36,[1]TDSheet!$A:$B,2,0),0)</f>
        <v>0</v>
      </c>
      <c r="H36" s="11">
        <f t="shared" si="3"/>
        <v>0</v>
      </c>
      <c r="I36" s="12">
        <v>0</v>
      </c>
      <c r="J36" s="11" t="e">
        <v>#N/A</v>
      </c>
      <c r="K36" s="11" t="s">
        <v>75</v>
      </c>
      <c r="L36" s="11">
        <v>171.61</v>
      </c>
      <c r="M36" s="11">
        <f t="shared" si="2"/>
        <v>-18.5</v>
      </c>
      <c r="N36" s="11">
        <f t="shared" si="4"/>
        <v>0</v>
      </c>
      <c r="O36" s="11">
        <v>153.11000000000001</v>
      </c>
      <c r="P36" s="11"/>
      <c r="Q36" s="11"/>
      <c r="R36" s="11">
        <f t="shared" si="5"/>
        <v>0</v>
      </c>
      <c r="S36" s="13"/>
      <c r="T36" s="13"/>
      <c r="U36" s="11"/>
      <c r="V36" s="11" t="e">
        <f t="shared" si="6"/>
        <v>#DIV/0!</v>
      </c>
      <c r="W36" s="11" t="e">
        <f t="shared" si="7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/>
      <c r="AE36" s="1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39</v>
      </c>
      <c r="C37" s="1">
        <v>304</v>
      </c>
      <c r="D37" s="1">
        <v>594</v>
      </c>
      <c r="E37" s="1">
        <v>261</v>
      </c>
      <c r="F37" s="1">
        <v>506</v>
      </c>
      <c r="G37" s="1">
        <f>IFERROR(VLOOKUP(A37,[1]TDSheet!$A:$B,2,0),0)</f>
        <v>48</v>
      </c>
      <c r="H37" s="1">
        <f t="shared" si="3"/>
        <v>458</v>
      </c>
      <c r="I37" s="6">
        <v>0.4</v>
      </c>
      <c r="J37" s="1">
        <v>45</v>
      </c>
      <c r="K37" s="1" t="s">
        <v>33</v>
      </c>
      <c r="L37" s="1">
        <v>307</v>
      </c>
      <c r="M37" s="1">
        <f t="shared" si="2"/>
        <v>-46</v>
      </c>
      <c r="N37" s="1">
        <f t="shared" si="4"/>
        <v>261</v>
      </c>
      <c r="O37" s="1"/>
      <c r="P37" s="1">
        <v>10</v>
      </c>
      <c r="Q37" s="1">
        <v>241.40000000000009</v>
      </c>
      <c r="R37" s="1">
        <f t="shared" si="5"/>
        <v>52.2</v>
      </c>
      <c r="S37" s="5"/>
      <c r="T37" s="5"/>
      <c r="U37" s="1"/>
      <c r="V37" s="1">
        <f t="shared" si="6"/>
        <v>13.590038314176246</v>
      </c>
      <c r="W37" s="1">
        <f t="shared" si="7"/>
        <v>13.590038314176246</v>
      </c>
      <c r="X37" s="1">
        <v>64.2</v>
      </c>
      <c r="Y37" s="1">
        <v>61.2</v>
      </c>
      <c r="Z37" s="1">
        <v>79.8</v>
      </c>
      <c r="AA37" s="1">
        <v>93</v>
      </c>
      <c r="AB37" s="1">
        <v>69.599999999999994</v>
      </c>
      <c r="AC37" s="1">
        <v>84.8</v>
      </c>
      <c r="AD37" s="1"/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72</v>
      </c>
      <c r="B38" s="14" t="s">
        <v>39</v>
      </c>
      <c r="C38" s="14"/>
      <c r="D38" s="14"/>
      <c r="E38" s="14"/>
      <c r="F38" s="14"/>
      <c r="G38" s="14">
        <f>IFERROR(VLOOKUP(A38,[1]TDSheet!$A:$B,2,0),0)</f>
        <v>0</v>
      </c>
      <c r="H38" s="14">
        <f t="shared" si="3"/>
        <v>0</v>
      </c>
      <c r="I38" s="15">
        <v>0</v>
      </c>
      <c r="J38" s="14">
        <v>50</v>
      </c>
      <c r="K38" s="14" t="s">
        <v>33</v>
      </c>
      <c r="L38" s="14"/>
      <c r="M38" s="14">
        <f t="shared" ref="M38:M69" si="13">E38-L38</f>
        <v>0</v>
      </c>
      <c r="N38" s="14">
        <f t="shared" si="4"/>
        <v>0</v>
      </c>
      <c r="O38" s="14"/>
      <c r="P38" s="14"/>
      <c r="Q38" s="14"/>
      <c r="R38" s="14">
        <f t="shared" si="5"/>
        <v>0</v>
      </c>
      <c r="S38" s="16"/>
      <c r="T38" s="16"/>
      <c r="U38" s="14"/>
      <c r="V38" s="14" t="e">
        <f t="shared" si="6"/>
        <v>#DIV/0!</v>
      </c>
      <c r="W38" s="14" t="e">
        <f t="shared" si="7"/>
        <v>#DIV/0!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 t="s">
        <v>40</v>
      </c>
      <c r="AE38" s="14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39</v>
      </c>
      <c r="C39" s="1">
        <v>503</v>
      </c>
      <c r="D39" s="1">
        <v>115</v>
      </c>
      <c r="E39" s="1">
        <v>314</v>
      </c>
      <c r="F39" s="1">
        <v>199</v>
      </c>
      <c r="G39" s="1">
        <f>IFERROR(VLOOKUP(A39,[1]TDSheet!$A:$B,2,0),0)</f>
        <v>60</v>
      </c>
      <c r="H39" s="1">
        <f t="shared" si="3"/>
        <v>139</v>
      </c>
      <c r="I39" s="6">
        <v>0.4</v>
      </c>
      <c r="J39" s="1">
        <v>45</v>
      </c>
      <c r="K39" s="1" t="s">
        <v>33</v>
      </c>
      <c r="L39" s="1">
        <v>375</v>
      </c>
      <c r="M39" s="1">
        <f t="shared" si="13"/>
        <v>-61</v>
      </c>
      <c r="N39" s="1">
        <f t="shared" si="4"/>
        <v>270</v>
      </c>
      <c r="O39" s="1">
        <v>44</v>
      </c>
      <c r="P39" s="1">
        <v>275.04000000000002</v>
      </c>
      <c r="Q39" s="1">
        <v>261.16000000000003</v>
      </c>
      <c r="R39" s="1">
        <f t="shared" si="5"/>
        <v>54</v>
      </c>
      <c r="S39" s="5"/>
      <c r="T39" s="5"/>
      <c r="U39" s="1"/>
      <c r="V39" s="1">
        <f t="shared" si="6"/>
        <v>12.503703703703705</v>
      </c>
      <c r="W39" s="1">
        <f t="shared" si="7"/>
        <v>12.503703703703705</v>
      </c>
      <c r="X39" s="1">
        <v>61.6</v>
      </c>
      <c r="Y39" s="1">
        <v>60</v>
      </c>
      <c r="Z39" s="1">
        <v>52.4</v>
      </c>
      <c r="AA39" s="1">
        <v>65</v>
      </c>
      <c r="AB39" s="1">
        <v>78.400000000000006</v>
      </c>
      <c r="AC39" s="1">
        <v>78.400000000000006</v>
      </c>
      <c r="AD39" s="1"/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1" t="s">
        <v>74</v>
      </c>
      <c r="B40" s="11" t="s">
        <v>39</v>
      </c>
      <c r="C40" s="11"/>
      <c r="D40" s="11">
        <v>24</v>
      </c>
      <c r="E40" s="11"/>
      <c r="F40" s="11">
        <v>24</v>
      </c>
      <c r="G40" s="11">
        <f>IFERROR(VLOOKUP(A40,[1]TDSheet!$A:$B,2,0),0)</f>
        <v>24</v>
      </c>
      <c r="H40" s="11">
        <f t="shared" si="3"/>
        <v>0</v>
      </c>
      <c r="I40" s="12">
        <v>0</v>
      </c>
      <c r="J40" s="11" t="e">
        <v>#N/A</v>
      </c>
      <c r="K40" s="11" t="s">
        <v>75</v>
      </c>
      <c r="L40" s="11">
        <v>24</v>
      </c>
      <c r="M40" s="11">
        <f t="shared" si="13"/>
        <v>-24</v>
      </c>
      <c r="N40" s="11">
        <f t="shared" si="4"/>
        <v>0</v>
      </c>
      <c r="O40" s="11"/>
      <c r="P40" s="11"/>
      <c r="Q40" s="11"/>
      <c r="R40" s="11">
        <f t="shared" si="5"/>
        <v>0</v>
      </c>
      <c r="S40" s="13"/>
      <c r="T40" s="13"/>
      <c r="U40" s="11"/>
      <c r="V40" s="11" t="e">
        <f t="shared" si="6"/>
        <v>#DIV/0!</v>
      </c>
      <c r="W40" s="11" t="e">
        <f t="shared" si="7"/>
        <v>#DIV/0!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/>
      <c r="AE40" s="1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4" t="s">
        <v>76</v>
      </c>
      <c r="B41" s="14" t="s">
        <v>32</v>
      </c>
      <c r="C41" s="14"/>
      <c r="D41" s="14">
        <v>127.816</v>
      </c>
      <c r="E41" s="14"/>
      <c r="F41" s="14">
        <v>127.816</v>
      </c>
      <c r="G41" s="14">
        <f>IFERROR(VLOOKUP(A41,[1]TDSheet!$A:$B,2,0),0)</f>
        <v>127.816</v>
      </c>
      <c r="H41" s="14">
        <f t="shared" si="3"/>
        <v>0</v>
      </c>
      <c r="I41" s="15">
        <v>0</v>
      </c>
      <c r="J41" s="14">
        <v>45</v>
      </c>
      <c r="K41" s="14" t="s">
        <v>33</v>
      </c>
      <c r="L41" s="14">
        <v>127.816</v>
      </c>
      <c r="M41" s="14">
        <f t="shared" si="13"/>
        <v>-127.816</v>
      </c>
      <c r="N41" s="14">
        <f t="shared" si="4"/>
        <v>0</v>
      </c>
      <c r="O41" s="14"/>
      <c r="P41" s="14"/>
      <c r="Q41" s="14"/>
      <c r="R41" s="14">
        <f t="shared" si="5"/>
        <v>0</v>
      </c>
      <c r="S41" s="16"/>
      <c r="T41" s="16"/>
      <c r="U41" s="14"/>
      <c r="V41" s="14" t="e">
        <f t="shared" si="6"/>
        <v>#DIV/0!</v>
      </c>
      <c r="W41" s="14" t="e">
        <f t="shared" si="7"/>
        <v>#DIV/0!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 t="s">
        <v>40</v>
      </c>
      <c r="AE41" s="14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 t="s">
        <v>77</v>
      </c>
      <c r="B42" s="14" t="s">
        <v>39</v>
      </c>
      <c r="C42" s="14"/>
      <c r="D42" s="14"/>
      <c r="E42" s="14"/>
      <c r="F42" s="14"/>
      <c r="G42" s="14">
        <f>IFERROR(VLOOKUP(A42,[1]TDSheet!$A:$B,2,0),0)</f>
        <v>0</v>
      </c>
      <c r="H42" s="14">
        <f t="shared" si="3"/>
        <v>0</v>
      </c>
      <c r="I42" s="15">
        <v>0</v>
      </c>
      <c r="J42" s="14">
        <v>45</v>
      </c>
      <c r="K42" s="14" t="s">
        <v>33</v>
      </c>
      <c r="L42" s="14"/>
      <c r="M42" s="14">
        <f t="shared" si="13"/>
        <v>0</v>
      </c>
      <c r="N42" s="14">
        <f t="shared" si="4"/>
        <v>0</v>
      </c>
      <c r="O42" s="14"/>
      <c r="P42" s="14"/>
      <c r="Q42" s="14"/>
      <c r="R42" s="14">
        <f t="shared" si="5"/>
        <v>0</v>
      </c>
      <c r="S42" s="16"/>
      <c r="T42" s="16"/>
      <c r="U42" s="14"/>
      <c r="V42" s="14" t="e">
        <f t="shared" si="6"/>
        <v>#DIV/0!</v>
      </c>
      <c r="W42" s="14" t="e">
        <f t="shared" si="7"/>
        <v>#DIV/0!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 t="s">
        <v>40</v>
      </c>
      <c r="AE42" s="14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4" t="s">
        <v>78</v>
      </c>
      <c r="B43" s="14" t="s">
        <v>39</v>
      </c>
      <c r="C43" s="14"/>
      <c r="D43" s="14"/>
      <c r="E43" s="14"/>
      <c r="F43" s="14"/>
      <c r="G43" s="14">
        <f>IFERROR(VLOOKUP(A43,[1]TDSheet!$A:$B,2,0),0)</f>
        <v>0</v>
      </c>
      <c r="H43" s="14">
        <f t="shared" si="3"/>
        <v>0</v>
      </c>
      <c r="I43" s="15">
        <v>0</v>
      </c>
      <c r="J43" s="14">
        <v>40</v>
      </c>
      <c r="K43" s="14" t="s">
        <v>33</v>
      </c>
      <c r="L43" s="14"/>
      <c r="M43" s="14">
        <f t="shared" si="13"/>
        <v>0</v>
      </c>
      <c r="N43" s="14">
        <f t="shared" si="4"/>
        <v>0</v>
      </c>
      <c r="O43" s="14"/>
      <c r="P43" s="14"/>
      <c r="Q43" s="14"/>
      <c r="R43" s="14">
        <f t="shared" si="5"/>
        <v>0</v>
      </c>
      <c r="S43" s="16"/>
      <c r="T43" s="16"/>
      <c r="U43" s="14"/>
      <c r="V43" s="14" t="e">
        <f t="shared" si="6"/>
        <v>#DIV/0!</v>
      </c>
      <c r="W43" s="14" t="e">
        <f t="shared" si="7"/>
        <v>#DIV/0!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 t="s">
        <v>40</v>
      </c>
      <c r="AE43" s="14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79</v>
      </c>
      <c r="B44" s="1" t="s">
        <v>32</v>
      </c>
      <c r="C44" s="1">
        <v>216.52199999999999</v>
      </c>
      <c r="D44" s="1">
        <v>120.73699999999999</v>
      </c>
      <c r="E44" s="1">
        <v>130.07599999999999</v>
      </c>
      <c r="F44" s="1">
        <v>186.68299999999999</v>
      </c>
      <c r="G44" s="1">
        <f>IFERROR(VLOOKUP(A44,[1]TDSheet!$A:$B,2,0),0)</f>
        <v>0</v>
      </c>
      <c r="H44" s="1">
        <f t="shared" si="3"/>
        <v>186.68299999999999</v>
      </c>
      <c r="I44" s="6">
        <v>1</v>
      </c>
      <c r="J44" s="1">
        <v>40</v>
      </c>
      <c r="K44" s="1" t="s">
        <v>33</v>
      </c>
      <c r="L44" s="1">
        <v>139.1</v>
      </c>
      <c r="M44" s="1">
        <f t="shared" si="13"/>
        <v>-9.0240000000000009</v>
      </c>
      <c r="N44" s="1">
        <f t="shared" si="4"/>
        <v>130.07599999999999</v>
      </c>
      <c r="O44" s="1"/>
      <c r="P44" s="1"/>
      <c r="Q44" s="1">
        <v>62.683599999999977</v>
      </c>
      <c r="R44" s="1">
        <f t="shared" si="5"/>
        <v>26.0152</v>
      </c>
      <c r="S44" s="5">
        <f t="shared" ref="S44" si="14">11*R44-Q44-P44-H44</f>
        <v>36.800600000000003</v>
      </c>
      <c r="T44" s="5"/>
      <c r="U44" s="1"/>
      <c r="V44" s="1">
        <f t="shared" si="6"/>
        <v>11</v>
      </c>
      <c r="W44" s="1">
        <f t="shared" si="7"/>
        <v>9.5854192933362032</v>
      </c>
      <c r="X44" s="1">
        <v>24.7286</v>
      </c>
      <c r="Y44" s="1">
        <v>27.4236</v>
      </c>
      <c r="Z44" s="1">
        <v>31.5886</v>
      </c>
      <c r="AA44" s="1">
        <v>32.926000000000002</v>
      </c>
      <c r="AB44" s="1">
        <v>36.586799999999997</v>
      </c>
      <c r="AC44" s="1">
        <v>28.5962</v>
      </c>
      <c r="AD44" s="1"/>
      <c r="AE44" s="1">
        <f t="shared" si="8"/>
        <v>37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39</v>
      </c>
      <c r="C45" s="1">
        <v>392</v>
      </c>
      <c r="D45" s="1"/>
      <c r="E45" s="1">
        <v>120</v>
      </c>
      <c r="F45" s="1">
        <v>200</v>
      </c>
      <c r="G45" s="1">
        <f>IFERROR(VLOOKUP(A45,[1]TDSheet!$A:$B,2,0),0)</f>
        <v>0</v>
      </c>
      <c r="H45" s="1">
        <f t="shared" si="3"/>
        <v>200</v>
      </c>
      <c r="I45" s="6">
        <v>0.4</v>
      </c>
      <c r="J45" s="1">
        <v>40</v>
      </c>
      <c r="K45" s="1" t="s">
        <v>33</v>
      </c>
      <c r="L45" s="1">
        <v>124</v>
      </c>
      <c r="M45" s="1">
        <f t="shared" si="13"/>
        <v>-4</v>
      </c>
      <c r="N45" s="1">
        <f t="shared" si="4"/>
        <v>120</v>
      </c>
      <c r="O45" s="1"/>
      <c r="P45" s="1"/>
      <c r="Q45" s="1">
        <v>115.4</v>
      </c>
      <c r="R45" s="1">
        <f t="shared" si="5"/>
        <v>24</v>
      </c>
      <c r="S45" s="5"/>
      <c r="T45" s="5"/>
      <c r="U45" s="1"/>
      <c r="V45" s="1">
        <f t="shared" si="6"/>
        <v>13.141666666666666</v>
      </c>
      <c r="W45" s="1">
        <f t="shared" si="7"/>
        <v>13.141666666666666</v>
      </c>
      <c r="X45" s="1">
        <v>31.4</v>
      </c>
      <c r="Y45" s="1">
        <v>26.2</v>
      </c>
      <c r="Z45" s="1">
        <v>18.600000000000001</v>
      </c>
      <c r="AA45" s="1">
        <v>29.6</v>
      </c>
      <c r="AB45" s="1">
        <v>40.6</v>
      </c>
      <c r="AC45" s="1">
        <v>54.2</v>
      </c>
      <c r="AD45" s="1"/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39</v>
      </c>
      <c r="C46" s="1">
        <v>358</v>
      </c>
      <c r="D46" s="1">
        <v>18</v>
      </c>
      <c r="E46" s="1">
        <v>142</v>
      </c>
      <c r="F46" s="1">
        <v>168</v>
      </c>
      <c r="G46" s="1">
        <f>IFERROR(VLOOKUP(A46,[1]TDSheet!$A:$B,2,0),0)</f>
        <v>0</v>
      </c>
      <c r="H46" s="1">
        <f t="shared" si="3"/>
        <v>168</v>
      </c>
      <c r="I46" s="6">
        <v>0.4</v>
      </c>
      <c r="J46" s="1">
        <v>45</v>
      </c>
      <c r="K46" s="1" t="s">
        <v>33</v>
      </c>
      <c r="L46" s="1">
        <v>144</v>
      </c>
      <c r="M46" s="1">
        <f t="shared" si="13"/>
        <v>-2</v>
      </c>
      <c r="N46" s="1">
        <f t="shared" si="4"/>
        <v>142</v>
      </c>
      <c r="O46" s="1"/>
      <c r="P46" s="1">
        <v>72.400000000000034</v>
      </c>
      <c r="Q46" s="1">
        <v>134.6</v>
      </c>
      <c r="R46" s="1">
        <f t="shared" si="5"/>
        <v>28.4</v>
      </c>
      <c r="S46" s="5"/>
      <c r="T46" s="5"/>
      <c r="U46" s="1"/>
      <c r="V46" s="1">
        <f t="shared" si="6"/>
        <v>13.204225352112676</v>
      </c>
      <c r="W46" s="1">
        <f t="shared" si="7"/>
        <v>13.204225352112676</v>
      </c>
      <c r="X46" s="1">
        <v>34</v>
      </c>
      <c r="Y46" s="1">
        <v>32.200000000000003</v>
      </c>
      <c r="Z46" s="1">
        <v>27.6</v>
      </c>
      <c r="AA46" s="1">
        <v>43</v>
      </c>
      <c r="AB46" s="1">
        <v>49.8</v>
      </c>
      <c r="AC46" s="1">
        <v>44.8</v>
      </c>
      <c r="AD46" s="1"/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1" t="s">
        <v>82</v>
      </c>
      <c r="B47" s="11" t="s">
        <v>32</v>
      </c>
      <c r="C47" s="11"/>
      <c r="D47" s="11">
        <v>51.673000000000002</v>
      </c>
      <c r="E47" s="11"/>
      <c r="F47" s="11">
        <v>51.673000000000002</v>
      </c>
      <c r="G47" s="11">
        <f>IFERROR(VLOOKUP(A47,[1]TDSheet!$A:$B,2,0),0)</f>
        <v>51.673000000000002</v>
      </c>
      <c r="H47" s="11">
        <f t="shared" si="3"/>
        <v>0</v>
      </c>
      <c r="I47" s="12">
        <v>0</v>
      </c>
      <c r="J47" s="11" t="e">
        <v>#N/A</v>
      </c>
      <c r="K47" s="11" t="s">
        <v>75</v>
      </c>
      <c r="L47" s="11">
        <v>51.673000000000002</v>
      </c>
      <c r="M47" s="11">
        <f t="shared" si="13"/>
        <v>-51.673000000000002</v>
      </c>
      <c r="N47" s="11">
        <f t="shared" si="4"/>
        <v>0</v>
      </c>
      <c r="O47" s="11"/>
      <c r="P47" s="11"/>
      <c r="Q47" s="11"/>
      <c r="R47" s="11">
        <f t="shared" si="5"/>
        <v>0</v>
      </c>
      <c r="S47" s="13"/>
      <c r="T47" s="13"/>
      <c r="U47" s="11"/>
      <c r="V47" s="11" t="e">
        <f t="shared" si="6"/>
        <v>#DIV/0!</v>
      </c>
      <c r="W47" s="11" t="e">
        <f t="shared" si="7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/>
      <c r="AE47" s="1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4" t="s">
        <v>83</v>
      </c>
      <c r="B48" s="14" t="s">
        <v>32</v>
      </c>
      <c r="C48" s="14"/>
      <c r="D48" s="14">
        <v>51.609000000000002</v>
      </c>
      <c r="E48" s="14"/>
      <c r="F48" s="14">
        <v>51.609000000000002</v>
      </c>
      <c r="G48" s="14">
        <f>IFERROR(VLOOKUP(A48,[1]TDSheet!$A:$B,2,0),0)</f>
        <v>51.609000000000002</v>
      </c>
      <c r="H48" s="14">
        <f t="shared" si="3"/>
        <v>0</v>
      </c>
      <c r="I48" s="15">
        <v>0</v>
      </c>
      <c r="J48" s="14">
        <v>40</v>
      </c>
      <c r="K48" s="14" t="s">
        <v>33</v>
      </c>
      <c r="L48" s="14">
        <v>51.609000000000002</v>
      </c>
      <c r="M48" s="14">
        <f t="shared" si="13"/>
        <v>-51.609000000000002</v>
      </c>
      <c r="N48" s="14">
        <f t="shared" si="4"/>
        <v>0</v>
      </c>
      <c r="O48" s="14"/>
      <c r="P48" s="14"/>
      <c r="Q48" s="14"/>
      <c r="R48" s="14">
        <f t="shared" si="5"/>
        <v>0</v>
      </c>
      <c r="S48" s="16"/>
      <c r="T48" s="16"/>
      <c r="U48" s="14"/>
      <c r="V48" s="14" t="e">
        <f t="shared" si="6"/>
        <v>#DIV/0!</v>
      </c>
      <c r="W48" s="14" t="e">
        <f t="shared" si="7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 t="s">
        <v>40</v>
      </c>
      <c r="AE48" s="14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4" t="s">
        <v>84</v>
      </c>
      <c r="B49" s="14" t="s">
        <v>39</v>
      </c>
      <c r="C49" s="14"/>
      <c r="D49" s="14">
        <v>42</v>
      </c>
      <c r="E49" s="14"/>
      <c r="F49" s="14">
        <v>42</v>
      </c>
      <c r="G49" s="14">
        <f>IFERROR(VLOOKUP(A49,[1]TDSheet!$A:$B,2,0),0)</f>
        <v>42</v>
      </c>
      <c r="H49" s="14">
        <f t="shared" si="3"/>
        <v>0</v>
      </c>
      <c r="I49" s="15">
        <v>0</v>
      </c>
      <c r="J49" s="14">
        <v>40</v>
      </c>
      <c r="K49" s="14" t="s">
        <v>33</v>
      </c>
      <c r="L49" s="14">
        <v>42</v>
      </c>
      <c r="M49" s="14">
        <f t="shared" si="13"/>
        <v>-42</v>
      </c>
      <c r="N49" s="14">
        <f t="shared" si="4"/>
        <v>0</v>
      </c>
      <c r="O49" s="14"/>
      <c r="P49" s="14"/>
      <c r="Q49" s="14"/>
      <c r="R49" s="14">
        <f t="shared" si="5"/>
        <v>0</v>
      </c>
      <c r="S49" s="16"/>
      <c r="T49" s="16"/>
      <c r="U49" s="14"/>
      <c r="V49" s="14" t="e">
        <f t="shared" si="6"/>
        <v>#DIV/0!</v>
      </c>
      <c r="W49" s="14" t="e">
        <f t="shared" si="7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 t="s">
        <v>40</v>
      </c>
      <c r="AE49" s="14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85</v>
      </c>
      <c r="B50" s="1" t="s">
        <v>39</v>
      </c>
      <c r="C50" s="1">
        <v>622</v>
      </c>
      <c r="D50" s="1">
        <v>180</v>
      </c>
      <c r="E50" s="1">
        <v>350</v>
      </c>
      <c r="F50" s="1">
        <v>328</v>
      </c>
      <c r="G50" s="1">
        <f>IFERROR(VLOOKUP(A50,[1]TDSheet!$A:$B,2,0),0)</f>
        <v>60</v>
      </c>
      <c r="H50" s="1">
        <f t="shared" si="3"/>
        <v>268</v>
      </c>
      <c r="I50" s="6">
        <v>0.4</v>
      </c>
      <c r="J50" s="1">
        <v>40</v>
      </c>
      <c r="K50" s="1" t="s">
        <v>33</v>
      </c>
      <c r="L50" s="1">
        <v>410</v>
      </c>
      <c r="M50" s="1">
        <f t="shared" si="13"/>
        <v>-60</v>
      </c>
      <c r="N50" s="1">
        <f t="shared" si="4"/>
        <v>314</v>
      </c>
      <c r="O50" s="1">
        <v>36</v>
      </c>
      <c r="P50" s="1">
        <v>95.200000000000045</v>
      </c>
      <c r="Q50" s="1">
        <v>319.59999999999991</v>
      </c>
      <c r="R50" s="1">
        <f t="shared" si="5"/>
        <v>62.8</v>
      </c>
      <c r="S50" s="5">
        <f>12*R50-Q50-P50-H50</f>
        <v>70.799999999999955</v>
      </c>
      <c r="T50" s="5"/>
      <c r="U50" s="1"/>
      <c r="V50" s="1">
        <f t="shared" si="6"/>
        <v>11.999999999999998</v>
      </c>
      <c r="W50" s="1">
        <f t="shared" si="7"/>
        <v>10.872611464968152</v>
      </c>
      <c r="X50" s="1">
        <v>70.8</v>
      </c>
      <c r="Y50" s="1">
        <v>65.2</v>
      </c>
      <c r="Z50" s="1">
        <v>64.400000000000006</v>
      </c>
      <c r="AA50" s="1">
        <v>87.2</v>
      </c>
      <c r="AB50" s="1">
        <v>95</v>
      </c>
      <c r="AC50" s="1">
        <v>97.2</v>
      </c>
      <c r="AD50" s="1"/>
      <c r="AE50" s="1">
        <f t="shared" si="8"/>
        <v>28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86</v>
      </c>
      <c r="B51" s="1" t="s">
        <v>32</v>
      </c>
      <c r="C51" s="1">
        <v>114.57899999999999</v>
      </c>
      <c r="D51" s="1">
        <v>97.06</v>
      </c>
      <c r="E51" s="1">
        <v>60.601999999999997</v>
      </c>
      <c r="F51" s="1">
        <v>133.501</v>
      </c>
      <c r="G51" s="1">
        <f>IFERROR(VLOOKUP(A51,[1]TDSheet!$A:$B,2,0),0)</f>
        <v>0</v>
      </c>
      <c r="H51" s="1">
        <f t="shared" si="3"/>
        <v>133.501</v>
      </c>
      <c r="I51" s="6">
        <v>1</v>
      </c>
      <c r="J51" s="1">
        <v>50</v>
      </c>
      <c r="K51" s="1" t="s">
        <v>33</v>
      </c>
      <c r="L51" s="1">
        <v>62.9</v>
      </c>
      <c r="M51" s="1">
        <f t="shared" si="13"/>
        <v>-2.2980000000000018</v>
      </c>
      <c r="N51" s="1">
        <f t="shared" si="4"/>
        <v>60.601999999999997</v>
      </c>
      <c r="O51" s="1"/>
      <c r="P51" s="1">
        <v>8.3173999999999921</v>
      </c>
      <c r="Q51" s="1"/>
      <c r="R51" s="1">
        <f t="shared" si="5"/>
        <v>12.1204</v>
      </c>
      <c r="S51" s="5">
        <v>5</v>
      </c>
      <c r="T51" s="5"/>
      <c r="U51" s="1"/>
      <c r="V51" s="1">
        <f t="shared" si="6"/>
        <v>12.113329593082737</v>
      </c>
      <c r="W51" s="1">
        <f t="shared" si="7"/>
        <v>11.700801953730899</v>
      </c>
      <c r="X51" s="1">
        <v>12.4552</v>
      </c>
      <c r="Y51" s="1">
        <v>15.5708</v>
      </c>
      <c r="Z51" s="1">
        <v>19.309999999999999</v>
      </c>
      <c r="AA51" s="1">
        <v>21.409600000000001</v>
      </c>
      <c r="AB51" s="1">
        <v>19.219200000000001</v>
      </c>
      <c r="AC51" s="1">
        <v>17.270800000000001</v>
      </c>
      <c r="AD51" s="1"/>
      <c r="AE51" s="1">
        <f t="shared" si="8"/>
        <v>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27" t="s">
        <v>87</v>
      </c>
      <c r="B52" s="27" t="s">
        <v>32</v>
      </c>
      <c r="C52" s="27">
        <v>113.06100000000001</v>
      </c>
      <c r="D52" s="27">
        <v>162.53800000000001</v>
      </c>
      <c r="E52" s="27">
        <v>93.361000000000004</v>
      </c>
      <c r="F52" s="27">
        <v>151.03399999999999</v>
      </c>
      <c r="G52" s="27">
        <f>IFERROR(VLOOKUP(A52,[1]TDSheet!$A:$B,2,0),0)</f>
        <v>0</v>
      </c>
      <c r="H52" s="27">
        <f t="shared" si="3"/>
        <v>151.03399999999999</v>
      </c>
      <c r="I52" s="28">
        <v>1</v>
      </c>
      <c r="J52" s="27">
        <v>50</v>
      </c>
      <c r="K52" s="27" t="s">
        <v>33</v>
      </c>
      <c r="L52" s="27">
        <v>90.6</v>
      </c>
      <c r="M52" s="27">
        <f t="shared" si="13"/>
        <v>2.7610000000000099</v>
      </c>
      <c r="N52" s="27">
        <f t="shared" si="4"/>
        <v>82.534999999999997</v>
      </c>
      <c r="O52" s="27">
        <v>10.826000000000001</v>
      </c>
      <c r="P52" s="27">
        <v>73.881640000000075</v>
      </c>
      <c r="Q52" s="27"/>
      <c r="R52" s="27">
        <f t="shared" si="5"/>
        <v>16.506999999999998</v>
      </c>
      <c r="S52" s="29">
        <f>14*R52-Q52-P52-H52</f>
        <v>6.1823599999999033</v>
      </c>
      <c r="T52" s="29"/>
      <c r="U52" s="27"/>
      <c r="V52" s="27">
        <f t="shared" si="6"/>
        <v>14</v>
      </c>
      <c r="W52" s="27">
        <f t="shared" si="7"/>
        <v>13.62547040649422</v>
      </c>
      <c r="X52" s="27">
        <v>17.921399999999998</v>
      </c>
      <c r="Y52" s="27">
        <v>21.919599999999999</v>
      </c>
      <c r="Z52" s="27">
        <v>21.942</v>
      </c>
      <c r="AA52" s="27">
        <v>18.824400000000001</v>
      </c>
      <c r="AB52" s="27">
        <v>21.5472</v>
      </c>
      <c r="AC52" s="27">
        <v>21.4116</v>
      </c>
      <c r="AD52" s="27" t="s">
        <v>50</v>
      </c>
      <c r="AE52" s="27">
        <f t="shared" si="8"/>
        <v>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1" t="s">
        <v>88</v>
      </c>
      <c r="B53" s="11" t="s">
        <v>32</v>
      </c>
      <c r="C53" s="11"/>
      <c r="D53" s="11">
        <v>307.80399999999997</v>
      </c>
      <c r="E53" s="11">
        <v>153.48500000000001</v>
      </c>
      <c r="F53" s="11">
        <v>154.31899999999999</v>
      </c>
      <c r="G53" s="11">
        <f>IFERROR(VLOOKUP(A53,[1]TDSheet!$A:$B,2,0),0)</f>
        <v>154.31899999999999</v>
      </c>
      <c r="H53" s="11">
        <f t="shared" si="3"/>
        <v>0</v>
      </c>
      <c r="I53" s="12">
        <v>0</v>
      </c>
      <c r="J53" s="11" t="e">
        <v>#N/A</v>
      </c>
      <c r="K53" s="11" t="s">
        <v>75</v>
      </c>
      <c r="L53" s="11">
        <v>319.60399999999998</v>
      </c>
      <c r="M53" s="11">
        <f t="shared" si="13"/>
        <v>-166.11899999999997</v>
      </c>
      <c r="N53" s="11">
        <f t="shared" si="4"/>
        <v>0</v>
      </c>
      <c r="O53" s="11">
        <v>153.48500000000001</v>
      </c>
      <c r="P53" s="11"/>
      <c r="Q53" s="11"/>
      <c r="R53" s="11">
        <f t="shared" si="5"/>
        <v>0</v>
      </c>
      <c r="S53" s="13"/>
      <c r="T53" s="13"/>
      <c r="U53" s="11"/>
      <c r="V53" s="11" t="e">
        <f t="shared" si="6"/>
        <v>#DIV/0!</v>
      </c>
      <c r="W53" s="11" t="e">
        <f t="shared" si="7"/>
        <v>#DIV/0!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/>
      <c r="AE53" s="11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89</v>
      </c>
      <c r="B54" s="1" t="s">
        <v>32</v>
      </c>
      <c r="C54" s="1"/>
      <c r="D54" s="1">
        <v>1413.259</v>
      </c>
      <c r="E54" s="1">
        <v>441.78699999999998</v>
      </c>
      <c r="F54" s="1">
        <v>966.88400000000001</v>
      </c>
      <c r="G54" s="1">
        <f>IFERROR(VLOOKUP(A54,[1]TDSheet!$A:$B,2,0),0)</f>
        <v>510.24099999999999</v>
      </c>
      <c r="H54" s="1">
        <f t="shared" si="3"/>
        <v>456.64300000000003</v>
      </c>
      <c r="I54" s="6">
        <v>1</v>
      </c>
      <c r="J54" s="1">
        <v>40</v>
      </c>
      <c r="K54" s="1" t="s">
        <v>33</v>
      </c>
      <c r="L54" s="1">
        <v>940.04100000000005</v>
      </c>
      <c r="M54" s="1">
        <f t="shared" si="13"/>
        <v>-498.25400000000008</v>
      </c>
      <c r="N54" s="1">
        <f t="shared" si="4"/>
        <v>181.09699999999998</v>
      </c>
      <c r="O54" s="1">
        <v>260.69</v>
      </c>
      <c r="P54" s="1"/>
      <c r="Q54" s="1">
        <v>14.97079999999988</v>
      </c>
      <c r="R54" s="1">
        <f t="shared" si="5"/>
        <v>36.219399999999993</v>
      </c>
      <c r="S54" s="5"/>
      <c r="T54" s="5"/>
      <c r="U54" s="1"/>
      <c r="V54" s="1">
        <f t="shared" si="6"/>
        <v>13.021027405202737</v>
      </c>
      <c r="W54" s="1">
        <f t="shared" si="7"/>
        <v>13.021027405202737</v>
      </c>
      <c r="X54" s="1">
        <v>46.210799999999992</v>
      </c>
      <c r="Y54" s="1">
        <v>30.462</v>
      </c>
      <c r="Z54" s="1">
        <v>86.117999999999995</v>
      </c>
      <c r="AA54" s="1">
        <v>77.909800000000004</v>
      </c>
      <c r="AB54" s="1">
        <v>52.027999999999999</v>
      </c>
      <c r="AC54" s="1">
        <v>75.424000000000007</v>
      </c>
      <c r="AD54" s="1"/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1" t="s">
        <v>90</v>
      </c>
      <c r="B55" s="11" t="s">
        <v>32</v>
      </c>
      <c r="C55" s="11"/>
      <c r="D55" s="11">
        <v>34.493000000000002</v>
      </c>
      <c r="E55" s="11">
        <v>-1.5129999999999999</v>
      </c>
      <c r="F55" s="11">
        <v>34.493000000000002</v>
      </c>
      <c r="G55" s="11">
        <f>IFERROR(VLOOKUP(A55,[1]TDSheet!$A:$B,2,0),0)</f>
        <v>34.493000000000002</v>
      </c>
      <c r="H55" s="11">
        <f t="shared" si="3"/>
        <v>0</v>
      </c>
      <c r="I55" s="12">
        <v>0</v>
      </c>
      <c r="J55" s="11" t="e">
        <v>#N/A</v>
      </c>
      <c r="K55" s="11" t="s">
        <v>75</v>
      </c>
      <c r="L55" s="11">
        <v>34.493000000000002</v>
      </c>
      <c r="M55" s="11">
        <f t="shared" si="13"/>
        <v>-36.006</v>
      </c>
      <c r="N55" s="11">
        <f t="shared" si="4"/>
        <v>-1.5129999999999999</v>
      </c>
      <c r="O55" s="11"/>
      <c r="P55" s="11"/>
      <c r="Q55" s="11"/>
      <c r="R55" s="11">
        <f t="shared" si="5"/>
        <v>-0.30259999999999998</v>
      </c>
      <c r="S55" s="13"/>
      <c r="T55" s="13"/>
      <c r="U55" s="11"/>
      <c r="V55" s="11">
        <f t="shared" si="6"/>
        <v>0</v>
      </c>
      <c r="W55" s="11">
        <f t="shared" si="7"/>
        <v>0</v>
      </c>
      <c r="X55" s="11">
        <v>-0.30260000000000098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/>
      <c r="AE55" s="1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4" t="s">
        <v>91</v>
      </c>
      <c r="B56" s="14" t="s">
        <v>39</v>
      </c>
      <c r="C56" s="14"/>
      <c r="D56" s="14"/>
      <c r="E56" s="14"/>
      <c r="F56" s="14"/>
      <c r="G56" s="14">
        <f>IFERROR(VLOOKUP(A56,[1]TDSheet!$A:$B,2,0),0)</f>
        <v>0</v>
      </c>
      <c r="H56" s="14">
        <f t="shared" si="3"/>
        <v>0</v>
      </c>
      <c r="I56" s="15">
        <v>0</v>
      </c>
      <c r="J56" s="14">
        <v>50</v>
      </c>
      <c r="K56" s="14" t="s">
        <v>33</v>
      </c>
      <c r="L56" s="14"/>
      <c r="M56" s="14">
        <f t="shared" si="13"/>
        <v>0</v>
      </c>
      <c r="N56" s="14">
        <f t="shared" si="4"/>
        <v>0</v>
      </c>
      <c r="O56" s="14"/>
      <c r="P56" s="14"/>
      <c r="Q56" s="14"/>
      <c r="R56" s="14">
        <f t="shared" si="5"/>
        <v>0</v>
      </c>
      <c r="S56" s="16"/>
      <c r="T56" s="16"/>
      <c r="U56" s="14"/>
      <c r="V56" s="14" t="e">
        <f t="shared" si="6"/>
        <v>#DIV/0!</v>
      </c>
      <c r="W56" s="14" t="e">
        <f t="shared" si="7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 t="s">
        <v>40</v>
      </c>
      <c r="AE56" s="14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92</v>
      </c>
      <c r="B57" s="1" t="s">
        <v>32</v>
      </c>
      <c r="C57" s="1">
        <v>188.24299999999999</v>
      </c>
      <c r="D57" s="1">
        <v>278.37099999999998</v>
      </c>
      <c r="E57" s="1">
        <v>186.53</v>
      </c>
      <c r="F57" s="1">
        <v>249.54599999999999</v>
      </c>
      <c r="G57" s="1">
        <f>IFERROR(VLOOKUP(A57,[1]TDSheet!$A:$B,2,0),0)</f>
        <v>104.209</v>
      </c>
      <c r="H57" s="1">
        <f t="shared" si="3"/>
        <v>145.33699999999999</v>
      </c>
      <c r="I57" s="6">
        <v>1</v>
      </c>
      <c r="J57" s="1">
        <v>40</v>
      </c>
      <c r="K57" s="1" t="s">
        <v>33</v>
      </c>
      <c r="L57" s="1">
        <v>285.00900000000001</v>
      </c>
      <c r="M57" s="1">
        <f t="shared" si="13"/>
        <v>-98.479000000000013</v>
      </c>
      <c r="N57" s="1">
        <f t="shared" si="4"/>
        <v>186.53</v>
      </c>
      <c r="O57" s="1"/>
      <c r="P57" s="1">
        <v>47.33771999999999</v>
      </c>
      <c r="Q57" s="1">
        <v>145.65567999999999</v>
      </c>
      <c r="R57" s="1">
        <f t="shared" si="5"/>
        <v>37.305999999999997</v>
      </c>
      <c r="S57" s="5">
        <f>12*R57-Q57-P57-H57</f>
        <v>109.34159999999997</v>
      </c>
      <c r="T57" s="5"/>
      <c r="U57" s="1"/>
      <c r="V57" s="1">
        <f t="shared" si="6"/>
        <v>11.999999999999998</v>
      </c>
      <c r="W57" s="1">
        <f t="shared" si="7"/>
        <v>9.0690612770063783</v>
      </c>
      <c r="X57" s="1">
        <v>34.712400000000002</v>
      </c>
      <c r="Y57" s="1">
        <v>33.991</v>
      </c>
      <c r="Z57" s="1">
        <v>33.501199999999997</v>
      </c>
      <c r="AA57" s="1">
        <v>38.559199999999997</v>
      </c>
      <c r="AB57" s="1">
        <v>34.838000000000001</v>
      </c>
      <c r="AC57" s="1">
        <v>27.5946</v>
      </c>
      <c r="AD57" s="1"/>
      <c r="AE57" s="1">
        <f t="shared" si="8"/>
        <v>109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93</v>
      </c>
      <c r="B58" s="1" t="s">
        <v>39</v>
      </c>
      <c r="C58" s="1">
        <v>309</v>
      </c>
      <c r="D58" s="1">
        <v>144</v>
      </c>
      <c r="E58" s="1">
        <v>170</v>
      </c>
      <c r="F58" s="1">
        <v>208</v>
      </c>
      <c r="G58" s="1">
        <f>IFERROR(VLOOKUP(A58,[1]TDSheet!$A:$B,2,0),0)</f>
        <v>90</v>
      </c>
      <c r="H58" s="1">
        <f t="shared" si="3"/>
        <v>118</v>
      </c>
      <c r="I58" s="6">
        <v>0.4</v>
      </c>
      <c r="J58" s="1">
        <v>40</v>
      </c>
      <c r="K58" s="1" t="s">
        <v>33</v>
      </c>
      <c r="L58" s="1">
        <v>263</v>
      </c>
      <c r="M58" s="1">
        <f t="shared" si="13"/>
        <v>-93</v>
      </c>
      <c r="N58" s="1">
        <f t="shared" si="4"/>
        <v>141</v>
      </c>
      <c r="O58" s="1">
        <v>29</v>
      </c>
      <c r="P58" s="1">
        <v>39</v>
      </c>
      <c r="Q58" s="1">
        <v>194.2</v>
      </c>
      <c r="R58" s="1">
        <f t="shared" si="5"/>
        <v>28.2</v>
      </c>
      <c r="S58" s="5"/>
      <c r="T58" s="5"/>
      <c r="U58" s="1"/>
      <c r="V58" s="1">
        <f t="shared" si="6"/>
        <v>12.453900709219859</v>
      </c>
      <c r="W58" s="1">
        <f t="shared" si="7"/>
        <v>12.453900709219859</v>
      </c>
      <c r="X58" s="1">
        <v>35.200000000000003</v>
      </c>
      <c r="Y58" s="1">
        <v>30</v>
      </c>
      <c r="Z58" s="1">
        <v>28</v>
      </c>
      <c r="AA58" s="1">
        <v>44.2</v>
      </c>
      <c r="AB58" s="1">
        <v>49.4</v>
      </c>
      <c r="AC58" s="1">
        <v>44.8</v>
      </c>
      <c r="AD58" s="1"/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94</v>
      </c>
      <c r="B59" s="1" t="s">
        <v>39</v>
      </c>
      <c r="C59" s="1">
        <v>359</v>
      </c>
      <c r="D59" s="1">
        <v>108</v>
      </c>
      <c r="E59" s="1">
        <v>171</v>
      </c>
      <c r="F59" s="1">
        <v>218</v>
      </c>
      <c r="G59" s="1">
        <f>IFERROR(VLOOKUP(A59,[1]TDSheet!$A:$B,2,0),0)</f>
        <v>48</v>
      </c>
      <c r="H59" s="1">
        <f t="shared" si="3"/>
        <v>170</v>
      </c>
      <c r="I59" s="6">
        <v>0.4</v>
      </c>
      <c r="J59" s="1">
        <v>40</v>
      </c>
      <c r="K59" s="1" t="s">
        <v>33</v>
      </c>
      <c r="L59" s="1">
        <v>230</v>
      </c>
      <c r="M59" s="1">
        <f t="shared" si="13"/>
        <v>-59</v>
      </c>
      <c r="N59" s="1">
        <f t="shared" si="4"/>
        <v>105</v>
      </c>
      <c r="O59" s="1">
        <v>66</v>
      </c>
      <c r="P59" s="1"/>
      <c r="Q59" s="1">
        <v>87.800000000000011</v>
      </c>
      <c r="R59" s="1">
        <f t="shared" si="5"/>
        <v>21</v>
      </c>
      <c r="S59" s="5"/>
      <c r="T59" s="5"/>
      <c r="U59" s="1"/>
      <c r="V59" s="1">
        <f t="shared" si="6"/>
        <v>12.276190476190477</v>
      </c>
      <c r="W59" s="1">
        <f t="shared" si="7"/>
        <v>12.276190476190477</v>
      </c>
      <c r="X59" s="1">
        <v>26.8</v>
      </c>
      <c r="Y59" s="1">
        <v>27.8</v>
      </c>
      <c r="Z59" s="1">
        <v>29.6</v>
      </c>
      <c r="AA59" s="1">
        <v>51.8</v>
      </c>
      <c r="AB59" s="1">
        <v>57</v>
      </c>
      <c r="AC59" s="1">
        <v>51.8</v>
      </c>
      <c r="AD59" s="1"/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95</v>
      </c>
      <c r="B60" s="14" t="s">
        <v>32</v>
      </c>
      <c r="C60" s="14"/>
      <c r="D60" s="14"/>
      <c r="E60" s="14"/>
      <c r="F60" s="14"/>
      <c r="G60" s="14">
        <f>IFERROR(VLOOKUP(A60,[1]TDSheet!$A:$B,2,0),0)</f>
        <v>0</v>
      </c>
      <c r="H60" s="14">
        <f t="shared" si="3"/>
        <v>0</v>
      </c>
      <c r="I60" s="15">
        <v>0</v>
      </c>
      <c r="J60" s="14">
        <v>50</v>
      </c>
      <c r="K60" s="14" t="s">
        <v>33</v>
      </c>
      <c r="L60" s="14"/>
      <c r="M60" s="14">
        <f t="shared" si="13"/>
        <v>0</v>
      </c>
      <c r="N60" s="14">
        <f t="shared" si="4"/>
        <v>0</v>
      </c>
      <c r="O60" s="14"/>
      <c r="P60" s="14"/>
      <c r="Q60" s="14"/>
      <c r="R60" s="14">
        <f t="shared" si="5"/>
        <v>0</v>
      </c>
      <c r="S60" s="16"/>
      <c r="T60" s="16"/>
      <c r="U60" s="14"/>
      <c r="V60" s="14" t="e">
        <f t="shared" si="6"/>
        <v>#DIV/0!</v>
      </c>
      <c r="W60" s="14" t="e">
        <f t="shared" si="7"/>
        <v>#DIV/0!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 t="s">
        <v>40</v>
      </c>
      <c r="AE60" s="14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7" t="s">
        <v>96</v>
      </c>
      <c r="B61" s="27" t="s">
        <v>32</v>
      </c>
      <c r="C61" s="27">
        <v>135.38900000000001</v>
      </c>
      <c r="D61" s="27">
        <v>133.31100000000001</v>
      </c>
      <c r="E61" s="27">
        <v>121.72799999999999</v>
      </c>
      <c r="F61" s="27">
        <v>127.092</v>
      </c>
      <c r="G61" s="27">
        <f>IFERROR(VLOOKUP(A61,[1]TDSheet!$A:$B,2,0),0)</f>
        <v>0</v>
      </c>
      <c r="H61" s="27">
        <f t="shared" si="3"/>
        <v>127.092</v>
      </c>
      <c r="I61" s="28">
        <v>1</v>
      </c>
      <c r="J61" s="27">
        <v>50</v>
      </c>
      <c r="K61" s="27" t="s">
        <v>33</v>
      </c>
      <c r="L61" s="27">
        <v>121.5</v>
      </c>
      <c r="M61" s="27">
        <f t="shared" si="13"/>
        <v>0.22799999999999443</v>
      </c>
      <c r="N61" s="27">
        <f t="shared" si="4"/>
        <v>81.790999999999997</v>
      </c>
      <c r="O61" s="27">
        <v>39.936999999999998</v>
      </c>
      <c r="P61" s="27">
        <v>40.828720000000118</v>
      </c>
      <c r="Q61" s="27">
        <v>50.542279999999863</v>
      </c>
      <c r="R61" s="27">
        <f t="shared" si="5"/>
        <v>16.3582</v>
      </c>
      <c r="S61" s="29">
        <f>14*R61-Q61-P61-H61</f>
        <v>10.551800000000028</v>
      </c>
      <c r="T61" s="29"/>
      <c r="U61" s="27"/>
      <c r="V61" s="27">
        <f t="shared" si="6"/>
        <v>14.000000000000002</v>
      </c>
      <c r="W61" s="27">
        <f t="shared" si="7"/>
        <v>13.354953478989131</v>
      </c>
      <c r="X61" s="27">
        <v>18.440999999999999</v>
      </c>
      <c r="Y61" s="27">
        <v>19.390799999999999</v>
      </c>
      <c r="Z61" s="27">
        <v>21.095600000000001</v>
      </c>
      <c r="AA61" s="27">
        <v>22.2364</v>
      </c>
      <c r="AB61" s="27">
        <v>24.818000000000001</v>
      </c>
      <c r="AC61" s="27">
        <v>22.09</v>
      </c>
      <c r="AD61" s="27" t="s">
        <v>50</v>
      </c>
      <c r="AE61" s="27">
        <f t="shared" si="8"/>
        <v>11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97</v>
      </c>
      <c r="B62" s="1" t="s">
        <v>32</v>
      </c>
      <c r="C62" s="1">
        <v>90.38</v>
      </c>
      <c r="D62" s="1">
        <v>54.792999999999999</v>
      </c>
      <c r="E62" s="1">
        <v>43.356000000000002</v>
      </c>
      <c r="F62" s="1">
        <v>87.025000000000006</v>
      </c>
      <c r="G62" s="1">
        <f>IFERROR(VLOOKUP(A62,[1]TDSheet!$A:$B,2,0),0)</f>
        <v>0</v>
      </c>
      <c r="H62" s="1">
        <f t="shared" si="3"/>
        <v>87.025000000000006</v>
      </c>
      <c r="I62" s="6">
        <v>1</v>
      </c>
      <c r="J62" s="1">
        <v>50</v>
      </c>
      <c r="K62" s="1" t="s">
        <v>33</v>
      </c>
      <c r="L62" s="1">
        <v>44.55</v>
      </c>
      <c r="M62" s="1">
        <f t="shared" si="13"/>
        <v>-1.1939999999999955</v>
      </c>
      <c r="N62" s="1">
        <f t="shared" si="4"/>
        <v>40.658000000000001</v>
      </c>
      <c r="O62" s="1">
        <v>2.698</v>
      </c>
      <c r="P62" s="1"/>
      <c r="Q62" s="1"/>
      <c r="R62" s="1">
        <f t="shared" si="5"/>
        <v>8.1316000000000006</v>
      </c>
      <c r="S62" s="5">
        <f>12*R62-Q62-P62-H62</f>
        <v>10.554200000000009</v>
      </c>
      <c r="T62" s="5"/>
      <c r="U62" s="1"/>
      <c r="V62" s="1">
        <f t="shared" si="6"/>
        <v>12</v>
      </c>
      <c r="W62" s="1">
        <f t="shared" si="7"/>
        <v>10.702075852230804</v>
      </c>
      <c r="X62" s="1">
        <v>8.1248000000000005</v>
      </c>
      <c r="Y62" s="1">
        <v>9.1471999999999998</v>
      </c>
      <c r="Z62" s="1">
        <v>12.1142</v>
      </c>
      <c r="AA62" s="1">
        <v>15.345000000000001</v>
      </c>
      <c r="AB62" s="1">
        <v>14.795999999999999</v>
      </c>
      <c r="AC62" s="1">
        <v>9.9819999999999993</v>
      </c>
      <c r="AD62" s="1"/>
      <c r="AE62" s="1">
        <f t="shared" si="8"/>
        <v>11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4" t="s">
        <v>98</v>
      </c>
      <c r="B63" s="14" t="s">
        <v>39</v>
      </c>
      <c r="C63" s="14"/>
      <c r="D63" s="14"/>
      <c r="E63" s="14"/>
      <c r="F63" s="14"/>
      <c r="G63" s="14">
        <f>IFERROR(VLOOKUP(A63,[1]TDSheet!$A:$B,2,0),0)</f>
        <v>0</v>
      </c>
      <c r="H63" s="14">
        <f t="shared" si="3"/>
        <v>0</v>
      </c>
      <c r="I63" s="15">
        <v>0</v>
      </c>
      <c r="J63" s="14">
        <v>50</v>
      </c>
      <c r="K63" s="14" t="s">
        <v>33</v>
      </c>
      <c r="L63" s="14"/>
      <c r="M63" s="14">
        <f t="shared" si="13"/>
        <v>0</v>
      </c>
      <c r="N63" s="14">
        <f t="shared" si="4"/>
        <v>0</v>
      </c>
      <c r="O63" s="14"/>
      <c r="P63" s="14"/>
      <c r="Q63" s="14"/>
      <c r="R63" s="14">
        <f t="shared" si="5"/>
        <v>0</v>
      </c>
      <c r="S63" s="16"/>
      <c r="T63" s="16"/>
      <c r="U63" s="14"/>
      <c r="V63" s="14" t="e">
        <f t="shared" si="6"/>
        <v>#DIV/0!</v>
      </c>
      <c r="W63" s="14" t="e">
        <f t="shared" si="7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 t="s">
        <v>40</v>
      </c>
      <c r="AE63" s="14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1" t="s">
        <v>99</v>
      </c>
      <c r="B64" s="11" t="s">
        <v>32</v>
      </c>
      <c r="C64" s="11"/>
      <c r="D64" s="11">
        <v>122.723</v>
      </c>
      <c r="E64" s="11"/>
      <c r="F64" s="11">
        <v>122.723</v>
      </c>
      <c r="G64" s="11">
        <f>IFERROR(VLOOKUP(A64,[1]TDSheet!$A:$B,2,0),0)</f>
        <v>122.723</v>
      </c>
      <c r="H64" s="11">
        <f t="shared" si="3"/>
        <v>0</v>
      </c>
      <c r="I64" s="12">
        <v>0</v>
      </c>
      <c r="J64" s="11" t="e">
        <v>#N/A</v>
      </c>
      <c r="K64" s="11" t="s">
        <v>75</v>
      </c>
      <c r="L64" s="11">
        <v>122.723</v>
      </c>
      <c r="M64" s="11">
        <f t="shared" si="13"/>
        <v>-122.723</v>
      </c>
      <c r="N64" s="11">
        <f t="shared" si="4"/>
        <v>0</v>
      </c>
      <c r="O64" s="11"/>
      <c r="P64" s="11"/>
      <c r="Q64" s="11"/>
      <c r="R64" s="11">
        <f t="shared" si="5"/>
        <v>0</v>
      </c>
      <c r="S64" s="13"/>
      <c r="T64" s="13"/>
      <c r="U64" s="11"/>
      <c r="V64" s="11" t="e">
        <f t="shared" si="6"/>
        <v>#DIV/0!</v>
      </c>
      <c r="W64" s="11" t="e">
        <f t="shared" si="7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/>
      <c r="AE64" s="1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100</v>
      </c>
      <c r="B65" s="1" t="s">
        <v>39</v>
      </c>
      <c r="C65" s="1">
        <v>629</v>
      </c>
      <c r="D65" s="1">
        <v>300</v>
      </c>
      <c r="E65" s="1">
        <v>487</v>
      </c>
      <c r="F65" s="1">
        <v>299</v>
      </c>
      <c r="G65" s="1">
        <f>IFERROR(VLOOKUP(A65,[1]TDSheet!$A:$B,2,0),0)</f>
        <v>0</v>
      </c>
      <c r="H65" s="1">
        <f t="shared" si="3"/>
        <v>299</v>
      </c>
      <c r="I65" s="6">
        <v>0.4</v>
      </c>
      <c r="J65" s="1">
        <v>40</v>
      </c>
      <c r="K65" s="1" t="s">
        <v>33</v>
      </c>
      <c r="L65" s="1">
        <v>489</v>
      </c>
      <c r="M65" s="1">
        <f t="shared" si="13"/>
        <v>-2</v>
      </c>
      <c r="N65" s="1">
        <f t="shared" si="4"/>
        <v>487</v>
      </c>
      <c r="O65" s="1"/>
      <c r="P65" s="1">
        <v>259.92</v>
      </c>
      <c r="Q65" s="1">
        <v>542.87999999999988</v>
      </c>
      <c r="R65" s="1">
        <f t="shared" si="5"/>
        <v>97.4</v>
      </c>
      <c r="S65" s="5">
        <f>12*R65-Q65-P65-H65</f>
        <v>67.000000000000284</v>
      </c>
      <c r="T65" s="5"/>
      <c r="U65" s="1"/>
      <c r="V65" s="1">
        <f t="shared" si="6"/>
        <v>12.000000000000002</v>
      </c>
      <c r="W65" s="1">
        <f t="shared" si="7"/>
        <v>11.312114989733059</v>
      </c>
      <c r="X65" s="1">
        <v>107.8</v>
      </c>
      <c r="Y65" s="1">
        <v>95.8</v>
      </c>
      <c r="Z65" s="1">
        <v>89.2</v>
      </c>
      <c r="AA65" s="1">
        <v>99.8</v>
      </c>
      <c r="AB65" s="1">
        <v>107</v>
      </c>
      <c r="AC65" s="1">
        <v>130.6</v>
      </c>
      <c r="AD65" s="1"/>
      <c r="AE65" s="1">
        <f t="shared" si="8"/>
        <v>27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101</v>
      </c>
      <c r="B66" s="1" t="s">
        <v>39</v>
      </c>
      <c r="C66" s="1">
        <v>417</v>
      </c>
      <c r="D66" s="1">
        <v>655</v>
      </c>
      <c r="E66" s="1">
        <v>370</v>
      </c>
      <c r="F66" s="1">
        <v>602</v>
      </c>
      <c r="G66" s="1">
        <f>IFERROR(VLOOKUP(A66,[1]TDSheet!$A:$B,2,0),0)</f>
        <v>60</v>
      </c>
      <c r="H66" s="1">
        <f t="shared" si="3"/>
        <v>542</v>
      </c>
      <c r="I66" s="6">
        <v>0.4</v>
      </c>
      <c r="J66" s="1">
        <v>40</v>
      </c>
      <c r="K66" s="1" t="s">
        <v>33</v>
      </c>
      <c r="L66" s="1">
        <v>433</v>
      </c>
      <c r="M66" s="1">
        <f t="shared" si="13"/>
        <v>-63</v>
      </c>
      <c r="N66" s="1">
        <f t="shared" si="4"/>
        <v>370</v>
      </c>
      <c r="O66" s="1"/>
      <c r="P66" s="1"/>
      <c r="Q66" s="1">
        <v>233.8</v>
      </c>
      <c r="R66" s="1">
        <f t="shared" si="5"/>
        <v>74</v>
      </c>
      <c r="S66" s="5">
        <f>12*R66-Q66-P66-H66</f>
        <v>112.20000000000005</v>
      </c>
      <c r="T66" s="5"/>
      <c r="U66" s="1"/>
      <c r="V66" s="1">
        <f t="shared" si="6"/>
        <v>12</v>
      </c>
      <c r="W66" s="1">
        <f t="shared" si="7"/>
        <v>10.483783783783784</v>
      </c>
      <c r="X66" s="1">
        <v>77.8</v>
      </c>
      <c r="Y66" s="1">
        <v>71.8</v>
      </c>
      <c r="Z66" s="1">
        <v>95.4</v>
      </c>
      <c r="AA66" s="1">
        <v>110.4</v>
      </c>
      <c r="AB66" s="1">
        <v>89.6</v>
      </c>
      <c r="AC66" s="1">
        <v>84.4</v>
      </c>
      <c r="AD66" s="1"/>
      <c r="AE66" s="1">
        <f t="shared" si="8"/>
        <v>45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102</v>
      </c>
      <c r="B67" s="1" t="s">
        <v>32</v>
      </c>
      <c r="C67" s="1">
        <v>147.47300000000001</v>
      </c>
      <c r="D67" s="1">
        <v>336.24900000000002</v>
      </c>
      <c r="E67" s="1">
        <v>164.08600000000001</v>
      </c>
      <c r="F67" s="1">
        <v>280.48899999999998</v>
      </c>
      <c r="G67" s="1">
        <f>IFERROR(VLOOKUP(A67,[1]TDSheet!$A:$B,2,0),0)</f>
        <v>102.874</v>
      </c>
      <c r="H67" s="1">
        <f t="shared" si="3"/>
        <v>177.61499999999998</v>
      </c>
      <c r="I67" s="6">
        <v>1</v>
      </c>
      <c r="J67" s="1">
        <v>40</v>
      </c>
      <c r="K67" s="1" t="s">
        <v>33</v>
      </c>
      <c r="L67" s="1">
        <v>261.57400000000001</v>
      </c>
      <c r="M67" s="1">
        <f t="shared" si="13"/>
        <v>-97.488</v>
      </c>
      <c r="N67" s="1">
        <f t="shared" si="4"/>
        <v>138.12200000000001</v>
      </c>
      <c r="O67" s="1">
        <v>25.963999999999999</v>
      </c>
      <c r="P67" s="1">
        <v>36.716039999999992</v>
      </c>
      <c r="Q67" s="1">
        <v>64.491360000000014</v>
      </c>
      <c r="R67" s="1">
        <f t="shared" si="5"/>
        <v>27.624400000000001</v>
      </c>
      <c r="S67" s="5">
        <f t="shared" ref="S67:S68" si="15">11*R67-Q67-P67-H67</f>
        <v>25.046000000000021</v>
      </c>
      <c r="T67" s="5"/>
      <c r="U67" s="1"/>
      <c r="V67" s="1">
        <f t="shared" si="6"/>
        <v>11.000000000000002</v>
      </c>
      <c r="W67" s="1">
        <f t="shared" si="7"/>
        <v>10.093337773852102</v>
      </c>
      <c r="X67" s="1">
        <v>28.455400000000001</v>
      </c>
      <c r="Y67" s="1">
        <v>33.6736</v>
      </c>
      <c r="Z67" s="1">
        <v>35.482399999999998</v>
      </c>
      <c r="AA67" s="1">
        <v>31.778400000000001</v>
      </c>
      <c r="AB67" s="1">
        <v>34.468000000000004</v>
      </c>
      <c r="AC67" s="1">
        <v>28.709</v>
      </c>
      <c r="AD67" s="1"/>
      <c r="AE67" s="1">
        <f t="shared" si="8"/>
        <v>25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103</v>
      </c>
      <c r="B68" s="1" t="s">
        <v>32</v>
      </c>
      <c r="C68" s="1">
        <v>216.66200000000001</v>
      </c>
      <c r="D68" s="1">
        <v>251.072</v>
      </c>
      <c r="E68" s="1">
        <v>133.578</v>
      </c>
      <c r="F68" s="1">
        <v>296.88099999999997</v>
      </c>
      <c r="G68" s="1">
        <f>IFERROR(VLOOKUP(A68,[1]TDSheet!$A:$B,2,0),0)</f>
        <v>106.196</v>
      </c>
      <c r="H68" s="1">
        <f t="shared" si="3"/>
        <v>190.68499999999997</v>
      </c>
      <c r="I68" s="6">
        <v>1</v>
      </c>
      <c r="J68" s="1">
        <v>40</v>
      </c>
      <c r="K68" s="1" t="s">
        <v>33</v>
      </c>
      <c r="L68" s="1">
        <v>239.99600000000001</v>
      </c>
      <c r="M68" s="1">
        <f t="shared" si="13"/>
        <v>-106.41800000000001</v>
      </c>
      <c r="N68" s="1">
        <f t="shared" si="4"/>
        <v>133.578</v>
      </c>
      <c r="O68" s="1"/>
      <c r="P68" s="1">
        <v>22.620560000000012</v>
      </c>
      <c r="Q68" s="1">
        <v>70.874039999999979</v>
      </c>
      <c r="R68" s="1">
        <f t="shared" si="5"/>
        <v>26.715600000000002</v>
      </c>
      <c r="S68" s="5">
        <f t="shared" si="15"/>
        <v>9.6920000000000357</v>
      </c>
      <c r="T68" s="5"/>
      <c r="U68" s="1"/>
      <c r="V68" s="1">
        <f t="shared" si="6"/>
        <v>10.999999999999996</v>
      </c>
      <c r="W68" s="1">
        <f t="shared" si="7"/>
        <v>10.637215709173663</v>
      </c>
      <c r="X68" s="1">
        <v>27.543600000000001</v>
      </c>
      <c r="Y68" s="1">
        <v>32.130200000000002</v>
      </c>
      <c r="Z68" s="1">
        <v>33.748600000000003</v>
      </c>
      <c r="AA68" s="1">
        <v>39.614800000000002</v>
      </c>
      <c r="AB68" s="1">
        <v>38.5792</v>
      </c>
      <c r="AC68" s="1">
        <v>25.266200000000001</v>
      </c>
      <c r="AD68" s="1"/>
      <c r="AE68" s="1">
        <f t="shared" si="8"/>
        <v>10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1" t="s">
        <v>104</v>
      </c>
      <c r="B69" s="11" t="s">
        <v>32</v>
      </c>
      <c r="C69" s="11"/>
      <c r="D69" s="11">
        <v>68.072999999999993</v>
      </c>
      <c r="E69" s="11"/>
      <c r="F69" s="11">
        <v>68.072999999999993</v>
      </c>
      <c r="G69" s="11">
        <f>IFERROR(VLOOKUP(A69,[1]TDSheet!$A:$B,2,0),0)</f>
        <v>68.072999999999993</v>
      </c>
      <c r="H69" s="11">
        <f t="shared" si="3"/>
        <v>0</v>
      </c>
      <c r="I69" s="12">
        <v>0</v>
      </c>
      <c r="J69" s="11" t="e">
        <v>#N/A</v>
      </c>
      <c r="K69" s="11" t="s">
        <v>75</v>
      </c>
      <c r="L69" s="11">
        <v>68.072999999999993</v>
      </c>
      <c r="M69" s="11">
        <f t="shared" si="13"/>
        <v>-68.072999999999993</v>
      </c>
      <c r="N69" s="11">
        <f t="shared" si="4"/>
        <v>0</v>
      </c>
      <c r="O69" s="11"/>
      <c r="P69" s="11"/>
      <c r="Q69" s="11"/>
      <c r="R69" s="11">
        <f t="shared" si="5"/>
        <v>0</v>
      </c>
      <c r="S69" s="13"/>
      <c r="T69" s="13"/>
      <c r="U69" s="11"/>
      <c r="V69" s="11" t="e">
        <f t="shared" si="6"/>
        <v>#DIV/0!</v>
      </c>
      <c r="W69" s="11" t="e">
        <f t="shared" si="7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/>
      <c r="AE69" s="1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105</v>
      </c>
      <c r="B70" s="14" t="s">
        <v>32</v>
      </c>
      <c r="C70" s="14"/>
      <c r="D70" s="14"/>
      <c r="E70" s="14"/>
      <c r="F70" s="14"/>
      <c r="G70" s="14">
        <f>IFERROR(VLOOKUP(A70,[1]TDSheet!$A:$B,2,0),0)</f>
        <v>0</v>
      </c>
      <c r="H70" s="14">
        <f t="shared" si="3"/>
        <v>0</v>
      </c>
      <c r="I70" s="15">
        <v>0</v>
      </c>
      <c r="J70" s="14">
        <v>40</v>
      </c>
      <c r="K70" s="14" t="s">
        <v>33</v>
      </c>
      <c r="L70" s="14"/>
      <c r="M70" s="14">
        <f t="shared" ref="M70:M100" si="16">E70-L70</f>
        <v>0</v>
      </c>
      <c r="N70" s="14">
        <f t="shared" si="4"/>
        <v>0</v>
      </c>
      <c r="O70" s="14"/>
      <c r="P70" s="14"/>
      <c r="Q70" s="14"/>
      <c r="R70" s="14">
        <f t="shared" si="5"/>
        <v>0</v>
      </c>
      <c r="S70" s="16"/>
      <c r="T70" s="16"/>
      <c r="U70" s="14"/>
      <c r="V70" s="14" t="e">
        <f t="shared" si="6"/>
        <v>#DIV/0!</v>
      </c>
      <c r="W70" s="14" t="e">
        <f t="shared" si="7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 t="s">
        <v>40</v>
      </c>
      <c r="AE70" s="14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106</v>
      </c>
      <c r="B71" s="1" t="s">
        <v>32</v>
      </c>
      <c r="C71" s="1">
        <v>43.838999999999999</v>
      </c>
      <c r="D71" s="1">
        <v>113.357</v>
      </c>
      <c r="E71" s="1">
        <v>74.39</v>
      </c>
      <c r="F71" s="1">
        <v>66.036000000000001</v>
      </c>
      <c r="G71" s="1">
        <f>IFERROR(VLOOKUP(A71,[1]TDSheet!$A:$B,2,0),0)</f>
        <v>0</v>
      </c>
      <c r="H71" s="1">
        <f t="shared" ref="H71:H100" si="17">F71-G71</f>
        <v>66.036000000000001</v>
      </c>
      <c r="I71" s="6">
        <v>1</v>
      </c>
      <c r="J71" s="1">
        <v>30</v>
      </c>
      <c r="K71" s="1" t="s">
        <v>33</v>
      </c>
      <c r="L71" s="1">
        <v>75.900000000000006</v>
      </c>
      <c r="M71" s="1">
        <f t="shared" si="16"/>
        <v>-1.5100000000000051</v>
      </c>
      <c r="N71" s="1">
        <f t="shared" ref="N71:N100" si="18">E71-O71</f>
        <v>71.768000000000001</v>
      </c>
      <c r="O71" s="1">
        <v>2.6219999999999999</v>
      </c>
      <c r="P71" s="1"/>
      <c r="Q71" s="1">
        <v>50.040999999999997</v>
      </c>
      <c r="R71" s="1">
        <f t="shared" ref="R71:R100" si="19">N71/5</f>
        <v>14.3536</v>
      </c>
      <c r="S71" s="5">
        <f>11*R71-Q71-P71-H71</f>
        <v>41.812600000000003</v>
      </c>
      <c r="T71" s="5"/>
      <c r="U71" s="1"/>
      <c r="V71" s="1">
        <f t="shared" ref="V71:V99" si="20">(H71+P71+Q71+S71)/R71</f>
        <v>11</v>
      </c>
      <c r="W71" s="1">
        <f t="shared" ref="W71:W99" si="21">(H71+P71+Q71)/R71</f>
        <v>8.0869607624568047</v>
      </c>
      <c r="X71" s="1">
        <v>13.3018</v>
      </c>
      <c r="Y71" s="1">
        <v>10.478999999999999</v>
      </c>
      <c r="Z71" s="1">
        <v>13.378</v>
      </c>
      <c r="AA71" s="1">
        <v>13.002599999999999</v>
      </c>
      <c r="AB71" s="1">
        <v>10.766</v>
      </c>
      <c r="AC71" s="1">
        <v>9.6357999999999997</v>
      </c>
      <c r="AD71" s="1"/>
      <c r="AE71" s="1">
        <f t="shared" ref="AE71:AE100" si="22">ROUND(S71*I71,0)</f>
        <v>42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4" t="s">
        <v>107</v>
      </c>
      <c r="B72" s="14" t="s">
        <v>39</v>
      </c>
      <c r="C72" s="14"/>
      <c r="D72" s="14"/>
      <c r="E72" s="14"/>
      <c r="F72" s="14"/>
      <c r="G72" s="14">
        <f>IFERROR(VLOOKUP(A72,[1]TDSheet!$A:$B,2,0),0)</f>
        <v>0</v>
      </c>
      <c r="H72" s="14">
        <f t="shared" si="17"/>
        <v>0</v>
      </c>
      <c r="I72" s="15">
        <v>0</v>
      </c>
      <c r="J72" s="14">
        <v>60</v>
      </c>
      <c r="K72" s="14" t="s">
        <v>33</v>
      </c>
      <c r="L72" s="14"/>
      <c r="M72" s="14">
        <f t="shared" si="16"/>
        <v>0</v>
      </c>
      <c r="N72" s="14">
        <f t="shared" si="18"/>
        <v>0</v>
      </c>
      <c r="O72" s="14"/>
      <c r="P72" s="14"/>
      <c r="Q72" s="14"/>
      <c r="R72" s="14">
        <f t="shared" si="19"/>
        <v>0</v>
      </c>
      <c r="S72" s="16"/>
      <c r="T72" s="16"/>
      <c r="U72" s="14"/>
      <c r="V72" s="14" t="e">
        <f t="shared" si="20"/>
        <v>#DIV/0!</v>
      </c>
      <c r="W72" s="14" t="e">
        <f t="shared" si="21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 t="s">
        <v>40</v>
      </c>
      <c r="AE72" s="14">
        <f t="shared" si="2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108</v>
      </c>
      <c r="B73" s="14" t="s">
        <v>39</v>
      </c>
      <c r="C73" s="14"/>
      <c r="D73" s="14"/>
      <c r="E73" s="14"/>
      <c r="F73" s="14"/>
      <c r="G73" s="14">
        <f>IFERROR(VLOOKUP(A73,[1]TDSheet!$A:$B,2,0),0)</f>
        <v>0</v>
      </c>
      <c r="H73" s="14">
        <f t="shared" si="17"/>
        <v>0</v>
      </c>
      <c r="I73" s="15">
        <v>0</v>
      </c>
      <c r="J73" s="14">
        <v>50</v>
      </c>
      <c r="K73" s="14" t="s">
        <v>33</v>
      </c>
      <c r="L73" s="14"/>
      <c r="M73" s="14">
        <f t="shared" si="16"/>
        <v>0</v>
      </c>
      <c r="N73" s="14">
        <f t="shared" si="18"/>
        <v>0</v>
      </c>
      <c r="O73" s="14"/>
      <c r="P73" s="14"/>
      <c r="Q73" s="14"/>
      <c r="R73" s="14">
        <f t="shared" si="19"/>
        <v>0</v>
      </c>
      <c r="S73" s="16"/>
      <c r="T73" s="16"/>
      <c r="U73" s="14"/>
      <c r="V73" s="14" t="e">
        <f t="shared" si="20"/>
        <v>#DIV/0!</v>
      </c>
      <c r="W73" s="14" t="e">
        <f t="shared" si="21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 t="s">
        <v>40</v>
      </c>
      <c r="AE73" s="14">
        <f t="shared" si="2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4" t="s">
        <v>109</v>
      </c>
      <c r="B74" s="14" t="s">
        <v>39</v>
      </c>
      <c r="C74" s="14"/>
      <c r="D74" s="14"/>
      <c r="E74" s="14"/>
      <c r="F74" s="14"/>
      <c r="G74" s="14">
        <f>IFERROR(VLOOKUP(A74,[1]TDSheet!$A:$B,2,0),0)</f>
        <v>0</v>
      </c>
      <c r="H74" s="14">
        <f t="shared" si="17"/>
        <v>0</v>
      </c>
      <c r="I74" s="15">
        <v>0</v>
      </c>
      <c r="J74" s="14">
        <v>50</v>
      </c>
      <c r="K74" s="14" t="s">
        <v>33</v>
      </c>
      <c r="L74" s="14"/>
      <c r="M74" s="14">
        <f t="shared" si="16"/>
        <v>0</v>
      </c>
      <c r="N74" s="14">
        <f t="shared" si="18"/>
        <v>0</v>
      </c>
      <c r="O74" s="14"/>
      <c r="P74" s="14"/>
      <c r="Q74" s="14"/>
      <c r="R74" s="14">
        <f t="shared" si="19"/>
        <v>0</v>
      </c>
      <c r="S74" s="16"/>
      <c r="T74" s="16"/>
      <c r="U74" s="14"/>
      <c r="V74" s="14" t="e">
        <f t="shared" si="20"/>
        <v>#DIV/0!</v>
      </c>
      <c r="W74" s="14" t="e">
        <f t="shared" si="21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 t="s">
        <v>40</v>
      </c>
      <c r="AE74" s="14">
        <f t="shared" si="2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4" t="s">
        <v>110</v>
      </c>
      <c r="B75" s="14" t="s">
        <v>39</v>
      </c>
      <c r="C75" s="14"/>
      <c r="D75" s="14"/>
      <c r="E75" s="14"/>
      <c r="F75" s="14"/>
      <c r="G75" s="14">
        <f>IFERROR(VLOOKUP(A75,[1]TDSheet!$A:$B,2,0),0)</f>
        <v>0</v>
      </c>
      <c r="H75" s="14">
        <f t="shared" si="17"/>
        <v>0</v>
      </c>
      <c r="I75" s="15">
        <v>0</v>
      </c>
      <c r="J75" s="14">
        <v>30</v>
      </c>
      <c r="K75" s="14" t="s">
        <v>33</v>
      </c>
      <c r="L75" s="14"/>
      <c r="M75" s="14">
        <f t="shared" si="16"/>
        <v>0</v>
      </c>
      <c r="N75" s="14">
        <f t="shared" si="18"/>
        <v>0</v>
      </c>
      <c r="O75" s="14"/>
      <c r="P75" s="14"/>
      <c r="Q75" s="14"/>
      <c r="R75" s="14">
        <f t="shared" si="19"/>
        <v>0</v>
      </c>
      <c r="S75" s="16"/>
      <c r="T75" s="16"/>
      <c r="U75" s="14"/>
      <c r="V75" s="14" t="e">
        <f t="shared" si="20"/>
        <v>#DIV/0!</v>
      </c>
      <c r="W75" s="14" t="e">
        <f t="shared" si="21"/>
        <v>#DIV/0!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 t="s">
        <v>40</v>
      </c>
      <c r="AE75" s="14">
        <f t="shared" si="2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4" t="s">
        <v>111</v>
      </c>
      <c r="B76" s="14" t="s">
        <v>39</v>
      </c>
      <c r="C76" s="14"/>
      <c r="D76" s="14"/>
      <c r="E76" s="14"/>
      <c r="F76" s="14"/>
      <c r="G76" s="14">
        <f>IFERROR(VLOOKUP(A76,[1]TDSheet!$A:$B,2,0),0)</f>
        <v>0</v>
      </c>
      <c r="H76" s="14">
        <f t="shared" si="17"/>
        <v>0</v>
      </c>
      <c r="I76" s="15">
        <v>0</v>
      </c>
      <c r="J76" s="14">
        <v>55</v>
      </c>
      <c r="K76" s="14" t="s">
        <v>33</v>
      </c>
      <c r="L76" s="14"/>
      <c r="M76" s="14">
        <f t="shared" si="16"/>
        <v>0</v>
      </c>
      <c r="N76" s="14">
        <f t="shared" si="18"/>
        <v>0</v>
      </c>
      <c r="O76" s="14"/>
      <c r="P76" s="14"/>
      <c r="Q76" s="14"/>
      <c r="R76" s="14">
        <f t="shared" si="19"/>
        <v>0</v>
      </c>
      <c r="S76" s="16"/>
      <c r="T76" s="16"/>
      <c r="U76" s="14"/>
      <c r="V76" s="14" t="e">
        <f t="shared" si="20"/>
        <v>#DIV/0!</v>
      </c>
      <c r="W76" s="14" t="e">
        <f t="shared" si="21"/>
        <v>#DIV/0!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 t="s">
        <v>40</v>
      </c>
      <c r="AE76" s="14">
        <f t="shared" si="2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4" t="s">
        <v>112</v>
      </c>
      <c r="B77" s="14" t="s">
        <v>39</v>
      </c>
      <c r="C77" s="14"/>
      <c r="D77" s="14"/>
      <c r="E77" s="14"/>
      <c r="F77" s="14"/>
      <c r="G77" s="14">
        <f>IFERROR(VLOOKUP(A77,[1]TDSheet!$A:$B,2,0),0)</f>
        <v>0</v>
      </c>
      <c r="H77" s="14">
        <f t="shared" si="17"/>
        <v>0</v>
      </c>
      <c r="I77" s="15">
        <v>0</v>
      </c>
      <c r="J77" s="14">
        <v>40</v>
      </c>
      <c r="K77" s="14" t="s">
        <v>33</v>
      </c>
      <c r="L77" s="14"/>
      <c r="M77" s="14">
        <f t="shared" si="16"/>
        <v>0</v>
      </c>
      <c r="N77" s="14">
        <f t="shared" si="18"/>
        <v>0</v>
      </c>
      <c r="O77" s="14"/>
      <c r="P77" s="14"/>
      <c r="Q77" s="14"/>
      <c r="R77" s="14">
        <f t="shared" si="19"/>
        <v>0</v>
      </c>
      <c r="S77" s="16"/>
      <c r="T77" s="16"/>
      <c r="U77" s="14"/>
      <c r="V77" s="14" t="e">
        <f t="shared" si="20"/>
        <v>#DIV/0!</v>
      </c>
      <c r="W77" s="14" t="e">
        <f t="shared" si="21"/>
        <v>#DIV/0!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 t="s">
        <v>40</v>
      </c>
      <c r="AE77" s="14">
        <f t="shared" si="22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113</v>
      </c>
      <c r="B78" s="1" t="s">
        <v>39</v>
      </c>
      <c r="C78" s="1">
        <v>47</v>
      </c>
      <c r="D78" s="1"/>
      <c r="E78" s="1">
        <v>22</v>
      </c>
      <c r="F78" s="1"/>
      <c r="G78" s="1">
        <f>IFERROR(VLOOKUP(A78,[1]TDSheet!$A:$B,2,0),0)</f>
        <v>0</v>
      </c>
      <c r="H78" s="1">
        <f t="shared" si="17"/>
        <v>0</v>
      </c>
      <c r="I78" s="6">
        <v>0.4</v>
      </c>
      <c r="J78" s="1">
        <v>50</v>
      </c>
      <c r="K78" s="1" t="s">
        <v>33</v>
      </c>
      <c r="L78" s="1">
        <v>25</v>
      </c>
      <c r="M78" s="1">
        <f t="shared" si="16"/>
        <v>-3</v>
      </c>
      <c r="N78" s="1">
        <f t="shared" si="18"/>
        <v>22</v>
      </c>
      <c r="O78" s="1"/>
      <c r="P78" s="1"/>
      <c r="Q78" s="1">
        <v>100</v>
      </c>
      <c r="R78" s="1">
        <f t="shared" si="19"/>
        <v>4.4000000000000004</v>
      </c>
      <c r="S78" s="5"/>
      <c r="T78" s="5"/>
      <c r="U78" s="1"/>
      <c r="V78" s="1">
        <f t="shared" si="20"/>
        <v>22.727272727272727</v>
      </c>
      <c r="W78" s="1">
        <f t="shared" si="21"/>
        <v>22.727272727272727</v>
      </c>
      <c r="X78" s="1">
        <v>8.8000000000000007</v>
      </c>
      <c r="Y78" s="1">
        <v>9.6</v>
      </c>
      <c r="Z78" s="1">
        <v>13.4</v>
      </c>
      <c r="AA78" s="1">
        <v>14.6</v>
      </c>
      <c r="AB78" s="1">
        <v>10.4</v>
      </c>
      <c r="AC78" s="1">
        <v>12.4</v>
      </c>
      <c r="AD78" s="1" t="s">
        <v>114</v>
      </c>
      <c r="AE78" s="1">
        <f t="shared" si="2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4" t="s">
        <v>115</v>
      </c>
      <c r="B79" s="14" t="s">
        <v>39</v>
      </c>
      <c r="C79" s="14"/>
      <c r="D79" s="14"/>
      <c r="E79" s="14"/>
      <c r="F79" s="14"/>
      <c r="G79" s="14">
        <f>IFERROR(VLOOKUP(A79,[1]TDSheet!$A:$B,2,0),0)</f>
        <v>0</v>
      </c>
      <c r="H79" s="14">
        <f t="shared" si="17"/>
        <v>0</v>
      </c>
      <c r="I79" s="15">
        <v>0</v>
      </c>
      <c r="J79" s="14">
        <v>150</v>
      </c>
      <c r="K79" s="14" t="s">
        <v>33</v>
      </c>
      <c r="L79" s="14"/>
      <c r="M79" s="14">
        <f t="shared" si="16"/>
        <v>0</v>
      </c>
      <c r="N79" s="14">
        <f t="shared" si="18"/>
        <v>0</v>
      </c>
      <c r="O79" s="14"/>
      <c r="P79" s="14"/>
      <c r="Q79" s="14"/>
      <c r="R79" s="14">
        <f t="shared" si="19"/>
        <v>0</v>
      </c>
      <c r="S79" s="16"/>
      <c r="T79" s="16"/>
      <c r="U79" s="14"/>
      <c r="V79" s="14" t="e">
        <f t="shared" si="20"/>
        <v>#DIV/0!</v>
      </c>
      <c r="W79" s="14" t="e">
        <f t="shared" si="21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 t="s">
        <v>40</v>
      </c>
      <c r="AE79" s="14">
        <f t="shared" si="2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116</v>
      </c>
      <c r="B80" s="1" t="s">
        <v>39</v>
      </c>
      <c r="C80" s="1">
        <v>18</v>
      </c>
      <c r="D80" s="1">
        <v>160</v>
      </c>
      <c r="E80" s="1">
        <v>32</v>
      </c>
      <c r="F80" s="1">
        <v>128</v>
      </c>
      <c r="G80" s="1">
        <f>IFERROR(VLOOKUP(A80,[1]TDSheet!$A:$B,2,0),0)</f>
        <v>0</v>
      </c>
      <c r="H80" s="1">
        <f t="shared" si="17"/>
        <v>128</v>
      </c>
      <c r="I80" s="6">
        <v>0.06</v>
      </c>
      <c r="J80" s="1">
        <v>60</v>
      </c>
      <c r="K80" s="1" t="s">
        <v>33</v>
      </c>
      <c r="L80" s="1">
        <v>37</v>
      </c>
      <c r="M80" s="1">
        <f t="shared" si="16"/>
        <v>-5</v>
      </c>
      <c r="N80" s="1">
        <f t="shared" si="18"/>
        <v>32</v>
      </c>
      <c r="O80" s="1"/>
      <c r="P80" s="1">
        <v>16.400000000000009</v>
      </c>
      <c r="Q80" s="1"/>
      <c r="R80" s="1">
        <f t="shared" si="19"/>
        <v>6.4</v>
      </c>
      <c r="S80" s="5"/>
      <c r="T80" s="5"/>
      <c r="U80" s="1"/>
      <c r="V80" s="1">
        <f t="shared" si="20"/>
        <v>22.5625</v>
      </c>
      <c r="W80" s="1">
        <f t="shared" si="21"/>
        <v>22.5625</v>
      </c>
      <c r="X80" s="1">
        <v>7.4</v>
      </c>
      <c r="Y80" s="1">
        <v>13</v>
      </c>
      <c r="Z80" s="1">
        <v>16.399999999999999</v>
      </c>
      <c r="AA80" s="1">
        <v>6.4</v>
      </c>
      <c r="AB80" s="1">
        <v>-0.4</v>
      </c>
      <c r="AC80" s="1">
        <v>-1</v>
      </c>
      <c r="AD80" s="30" t="s">
        <v>117</v>
      </c>
      <c r="AE80" s="1">
        <f t="shared" si="2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33" t="s">
        <v>118</v>
      </c>
      <c r="B81" s="1" t="s">
        <v>39</v>
      </c>
      <c r="C81" s="1"/>
      <c r="D81" s="1"/>
      <c r="E81" s="1"/>
      <c r="F81" s="1"/>
      <c r="G81" s="1">
        <f>IFERROR(VLOOKUP(A81,[1]TDSheet!$A:$B,2,0),0)</f>
        <v>0</v>
      </c>
      <c r="H81" s="1">
        <f t="shared" si="17"/>
        <v>0</v>
      </c>
      <c r="I81" s="6">
        <v>0.15</v>
      </c>
      <c r="J81" s="1">
        <v>60</v>
      </c>
      <c r="K81" s="1" t="s">
        <v>33</v>
      </c>
      <c r="L81" s="1"/>
      <c r="M81" s="1">
        <f t="shared" si="16"/>
        <v>0</v>
      </c>
      <c r="N81" s="1">
        <f t="shared" si="18"/>
        <v>0</v>
      </c>
      <c r="O81" s="1"/>
      <c r="P81" s="1"/>
      <c r="Q81" s="17"/>
      <c r="R81" s="1">
        <f t="shared" si="19"/>
        <v>0</v>
      </c>
      <c r="S81" s="34">
        <v>20</v>
      </c>
      <c r="T81" s="18">
        <v>20</v>
      </c>
      <c r="U81" s="1"/>
      <c r="V81" s="1" t="e">
        <f t="shared" si="20"/>
        <v>#DIV/0!</v>
      </c>
      <c r="W81" s="1" t="e">
        <f t="shared" si="21"/>
        <v>#DIV/0!</v>
      </c>
      <c r="X81" s="1">
        <v>0</v>
      </c>
      <c r="Y81" s="1">
        <v>-0.2</v>
      </c>
      <c r="Z81" s="1">
        <v>-0.2</v>
      </c>
      <c r="AA81" s="1">
        <v>-0.4</v>
      </c>
      <c r="AB81" s="1">
        <v>-0.4</v>
      </c>
      <c r="AC81" s="1">
        <v>-0.2</v>
      </c>
      <c r="AD81" s="1"/>
      <c r="AE81" s="1">
        <f t="shared" si="22"/>
        <v>3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119</v>
      </c>
      <c r="B82" s="1" t="s">
        <v>32</v>
      </c>
      <c r="C82" s="1"/>
      <c r="D82" s="1">
        <v>11.515000000000001</v>
      </c>
      <c r="E82" s="1">
        <v>-2.778</v>
      </c>
      <c r="F82" s="1">
        <v>11.515000000000001</v>
      </c>
      <c r="G82" s="1">
        <f>IFERROR(VLOOKUP(A82,[1]TDSheet!$A:$B,2,0),0)</f>
        <v>0</v>
      </c>
      <c r="H82" s="1">
        <f t="shared" si="17"/>
        <v>11.515000000000001</v>
      </c>
      <c r="I82" s="6">
        <v>1</v>
      </c>
      <c r="J82" s="1">
        <v>55</v>
      </c>
      <c r="K82" s="1" t="s">
        <v>33</v>
      </c>
      <c r="L82" s="1"/>
      <c r="M82" s="1">
        <f t="shared" si="16"/>
        <v>-2.778</v>
      </c>
      <c r="N82" s="1">
        <f t="shared" si="18"/>
        <v>-2.778</v>
      </c>
      <c r="O82" s="1"/>
      <c r="P82" s="1"/>
      <c r="Q82" s="1"/>
      <c r="R82" s="1">
        <f t="shared" si="19"/>
        <v>-0.55559999999999998</v>
      </c>
      <c r="S82" s="5">
        <v>5</v>
      </c>
      <c r="T82" s="5"/>
      <c r="U82" s="1"/>
      <c r="V82" s="1">
        <f t="shared" si="20"/>
        <v>-29.724622030237583</v>
      </c>
      <c r="W82" s="1">
        <f t="shared" si="21"/>
        <v>-20.725341972642191</v>
      </c>
      <c r="X82" s="1">
        <v>-0.55559999999999998</v>
      </c>
      <c r="Y82" s="1">
        <v>0.5756</v>
      </c>
      <c r="Z82" s="1">
        <v>0.75119999999999998</v>
      </c>
      <c r="AA82" s="1">
        <v>1.115</v>
      </c>
      <c r="AB82" s="1">
        <v>2.0049999999999999</v>
      </c>
      <c r="AC82" s="1">
        <v>1.0448</v>
      </c>
      <c r="AD82" s="1" t="s">
        <v>120</v>
      </c>
      <c r="AE82" s="1">
        <f t="shared" si="22"/>
        <v>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121</v>
      </c>
      <c r="B83" s="1" t="s">
        <v>39</v>
      </c>
      <c r="C83" s="1">
        <v>30</v>
      </c>
      <c r="D83" s="1">
        <v>20</v>
      </c>
      <c r="E83" s="1">
        <v>25</v>
      </c>
      <c r="F83" s="1">
        <v>23</v>
      </c>
      <c r="G83" s="1">
        <f>IFERROR(VLOOKUP(A83,[1]TDSheet!$A:$B,2,0),0)</f>
        <v>0</v>
      </c>
      <c r="H83" s="1">
        <f t="shared" si="17"/>
        <v>23</v>
      </c>
      <c r="I83" s="6">
        <v>0.4</v>
      </c>
      <c r="J83" s="1">
        <v>55</v>
      </c>
      <c r="K83" s="1" t="s">
        <v>33</v>
      </c>
      <c r="L83" s="1">
        <v>25</v>
      </c>
      <c r="M83" s="1">
        <f t="shared" si="16"/>
        <v>0</v>
      </c>
      <c r="N83" s="1">
        <f t="shared" si="18"/>
        <v>25</v>
      </c>
      <c r="O83" s="1"/>
      <c r="P83" s="1">
        <v>4</v>
      </c>
      <c r="Q83" s="1">
        <v>26</v>
      </c>
      <c r="R83" s="1">
        <f t="shared" si="19"/>
        <v>5</v>
      </c>
      <c r="S83" s="5">
        <v>8</v>
      </c>
      <c r="T83" s="5"/>
      <c r="U83" s="1"/>
      <c r="V83" s="1">
        <f t="shared" si="20"/>
        <v>12.2</v>
      </c>
      <c r="W83" s="1">
        <f t="shared" si="21"/>
        <v>10.6</v>
      </c>
      <c r="X83" s="1">
        <v>5</v>
      </c>
      <c r="Y83" s="1">
        <v>4</v>
      </c>
      <c r="Z83" s="1">
        <v>4.4000000000000004</v>
      </c>
      <c r="AA83" s="1">
        <v>5</v>
      </c>
      <c r="AB83" s="1">
        <v>4.5999999999999996</v>
      </c>
      <c r="AC83" s="1">
        <v>3.4</v>
      </c>
      <c r="AD83" s="1"/>
      <c r="AE83" s="1">
        <f t="shared" si="22"/>
        <v>3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122</v>
      </c>
      <c r="B84" s="1" t="s">
        <v>32</v>
      </c>
      <c r="C84" s="1">
        <v>51.347999999999999</v>
      </c>
      <c r="D84" s="1"/>
      <c r="E84" s="1">
        <v>28.928000000000001</v>
      </c>
      <c r="F84" s="1">
        <v>20.994</v>
      </c>
      <c r="G84" s="1">
        <f>IFERROR(VLOOKUP(A84,[1]TDSheet!$A:$B,2,0),0)</f>
        <v>0</v>
      </c>
      <c r="H84" s="1">
        <f t="shared" si="17"/>
        <v>20.994</v>
      </c>
      <c r="I84" s="6">
        <v>1</v>
      </c>
      <c r="J84" s="1">
        <v>55</v>
      </c>
      <c r="K84" s="1" t="s">
        <v>33</v>
      </c>
      <c r="L84" s="1">
        <v>30.4</v>
      </c>
      <c r="M84" s="1">
        <f t="shared" si="16"/>
        <v>-1.4719999999999978</v>
      </c>
      <c r="N84" s="1">
        <f t="shared" si="18"/>
        <v>28.928000000000001</v>
      </c>
      <c r="O84" s="1"/>
      <c r="P84" s="1">
        <v>12.15959999999999</v>
      </c>
      <c r="Q84" s="1">
        <v>16.625600000000009</v>
      </c>
      <c r="R84" s="1">
        <f t="shared" si="19"/>
        <v>5.7856000000000005</v>
      </c>
      <c r="S84" s="5">
        <f t="shared" ref="S84:S85" si="23">12*R84-Q84-P84-H84</f>
        <v>19.648000000000003</v>
      </c>
      <c r="T84" s="5"/>
      <c r="U84" s="1"/>
      <c r="V84" s="1">
        <f t="shared" si="20"/>
        <v>11.999999999999998</v>
      </c>
      <c r="W84" s="1">
        <f t="shared" si="21"/>
        <v>8.6039823008849563</v>
      </c>
      <c r="X84" s="1">
        <v>4.9192</v>
      </c>
      <c r="Y84" s="1">
        <v>4.8851999999999993</v>
      </c>
      <c r="Z84" s="1">
        <v>4.8852000000000002</v>
      </c>
      <c r="AA84" s="1">
        <v>5.16</v>
      </c>
      <c r="AB84" s="1">
        <v>6.0296000000000003</v>
      </c>
      <c r="AC84" s="1">
        <v>5.7656000000000001</v>
      </c>
      <c r="AD84" s="1"/>
      <c r="AE84" s="1">
        <f t="shared" si="22"/>
        <v>20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123</v>
      </c>
      <c r="B85" s="1" t="s">
        <v>39</v>
      </c>
      <c r="C85" s="1">
        <v>30</v>
      </c>
      <c r="D85" s="1">
        <v>20</v>
      </c>
      <c r="E85" s="1">
        <v>21</v>
      </c>
      <c r="F85" s="1">
        <v>28</v>
      </c>
      <c r="G85" s="1">
        <f>IFERROR(VLOOKUP(A85,[1]TDSheet!$A:$B,2,0),0)</f>
        <v>0</v>
      </c>
      <c r="H85" s="1">
        <f t="shared" si="17"/>
        <v>28</v>
      </c>
      <c r="I85" s="6">
        <v>0.4</v>
      </c>
      <c r="J85" s="1">
        <v>55</v>
      </c>
      <c r="K85" s="1" t="s">
        <v>33</v>
      </c>
      <c r="L85" s="1">
        <v>41</v>
      </c>
      <c r="M85" s="1">
        <f t="shared" si="16"/>
        <v>-20</v>
      </c>
      <c r="N85" s="1">
        <f t="shared" si="18"/>
        <v>21</v>
      </c>
      <c r="O85" s="1"/>
      <c r="P85" s="1"/>
      <c r="Q85" s="1">
        <v>10</v>
      </c>
      <c r="R85" s="1">
        <f t="shared" si="19"/>
        <v>4.2</v>
      </c>
      <c r="S85" s="5">
        <f t="shared" si="23"/>
        <v>12.400000000000006</v>
      </c>
      <c r="T85" s="5"/>
      <c r="U85" s="1"/>
      <c r="V85" s="1">
        <f t="shared" si="20"/>
        <v>12</v>
      </c>
      <c r="W85" s="1">
        <f t="shared" si="21"/>
        <v>9.0476190476190474</v>
      </c>
      <c r="X85" s="1">
        <v>3.8</v>
      </c>
      <c r="Y85" s="1">
        <v>3.6</v>
      </c>
      <c r="Z85" s="1">
        <v>4.4000000000000004</v>
      </c>
      <c r="AA85" s="1">
        <v>6</v>
      </c>
      <c r="AB85" s="1">
        <v>5.2</v>
      </c>
      <c r="AC85" s="1">
        <v>3.2</v>
      </c>
      <c r="AD85" s="1"/>
      <c r="AE85" s="1">
        <f t="shared" si="22"/>
        <v>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4" t="s">
        <v>124</v>
      </c>
      <c r="B86" s="14" t="s">
        <v>32</v>
      </c>
      <c r="C86" s="14"/>
      <c r="D86" s="14"/>
      <c r="E86" s="14"/>
      <c r="F86" s="14"/>
      <c r="G86" s="14">
        <f>IFERROR(VLOOKUP(A86,[1]TDSheet!$A:$B,2,0),0)</f>
        <v>0</v>
      </c>
      <c r="H86" s="14">
        <f t="shared" si="17"/>
        <v>0</v>
      </c>
      <c r="I86" s="15">
        <v>0</v>
      </c>
      <c r="J86" s="14">
        <v>50</v>
      </c>
      <c r="K86" s="14" t="s">
        <v>33</v>
      </c>
      <c r="L86" s="14"/>
      <c r="M86" s="14">
        <f t="shared" si="16"/>
        <v>0</v>
      </c>
      <c r="N86" s="14">
        <f t="shared" si="18"/>
        <v>0</v>
      </c>
      <c r="O86" s="14"/>
      <c r="P86" s="14"/>
      <c r="Q86" s="14"/>
      <c r="R86" s="14">
        <f t="shared" si="19"/>
        <v>0</v>
      </c>
      <c r="S86" s="16"/>
      <c r="T86" s="16"/>
      <c r="U86" s="14"/>
      <c r="V86" s="14" t="e">
        <f t="shared" si="20"/>
        <v>#DIV/0!</v>
      </c>
      <c r="W86" s="14" t="e">
        <f t="shared" si="21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 t="s">
        <v>40</v>
      </c>
      <c r="AE86" s="14">
        <f t="shared" si="2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125</v>
      </c>
      <c r="B87" s="1" t="s">
        <v>39</v>
      </c>
      <c r="C87" s="1"/>
      <c r="D87" s="1">
        <v>54</v>
      </c>
      <c r="E87" s="1">
        <v>24</v>
      </c>
      <c r="F87" s="1">
        <v>30</v>
      </c>
      <c r="G87" s="1">
        <f>IFERROR(VLOOKUP(A87,[1]TDSheet!$A:$B,2,0),0)</f>
        <v>0</v>
      </c>
      <c r="H87" s="1">
        <f t="shared" si="17"/>
        <v>30</v>
      </c>
      <c r="I87" s="6">
        <v>0.2</v>
      </c>
      <c r="J87" s="1">
        <v>40</v>
      </c>
      <c r="K87" s="1" t="s">
        <v>33</v>
      </c>
      <c r="L87" s="1">
        <v>24</v>
      </c>
      <c r="M87" s="1">
        <f t="shared" si="16"/>
        <v>0</v>
      </c>
      <c r="N87" s="1">
        <f t="shared" si="18"/>
        <v>24</v>
      </c>
      <c r="O87" s="1"/>
      <c r="P87" s="1">
        <v>10</v>
      </c>
      <c r="Q87" s="1"/>
      <c r="R87" s="1">
        <f t="shared" si="19"/>
        <v>4.8</v>
      </c>
      <c r="S87" s="5">
        <f>12*R87-Q87-P87-H87</f>
        <v>17.599999999999994</v>
      </c>
      <c r="T87" s="5"/>
      <c r="U87" s="1"/>
      <c r="V87" s="1">
        <f t="shared" si="20"/>
        <v>12</v>
      </c>
      <c r="W87" s="1">
        <f t="shared" si="21"/>
        <v>8.3333333333333339</v>
      </c>
      <c r="X87" s="1">
        <v>0</v>
      </c>
      <c r="Y87" s="1">
        <v>4.8</v>
      </c>
      <c r="Z87" s="1">
        <v>4.8</v>
      </c>
      <c r="AA87" s="1">
        <v>0</v>
      </c>
      <c r="AB87" s="1">
        <v>0</v>
      </c>
      <c r="AC87" s="1">
        <v>0</v>
      </c>
      <c r="AD87" s="1" t="s">
        <v>126</v>
      </c>
      <c r="AE87" s="1">
        <f t="shared" si="22"/>
        <v>4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127</v>
      </c>
      <c r="B88" s="1" t="s">
        <v>39</v>
      </c>
      <c r="C88" s="1"/>
      <c r="D88" s="1">
        <v>54</v>
      </c>
      <c r="E88" s="1">
        <v>37</v>
      </c>
      <c r="F88" s="1">
        <v>17</v>
      </c>
      <c r="G88" s="1">
        <f>IFERROR(VLOOKUP(A88,[1]TDSheet!$A:$B,2,0),0)</f>
        <v>0</v>
      </c>
      <c r="H88" s="1">
        <f t="shared" si="17"/>
        <v>17</v>
      </c>
      <c r="I88" s="6">
        <v>0.2</v>
      </c>
      <c r="J88" s="1">
        <v>35</v>
      </c>
      <c r="K88" s="1" t="s">
        <v>33</v>
      </c>
      <c r="L88" s="1">
        <v>37</v>
      </c>
      <c r="M88" s="1">
        <f t="shared" si="16"/>
        <v>0</v>
      </c>
      <c r="N88" s="1">
        <f t="shared" si="18"/>
        <v>37</v>
      </c>
      <c r="O88" s="1"/>
      <c r="P88" s="1">
        <v>10</v>
      </c>
      <c r="Q88" s="1"/>
      <c r="R88" s="1">
        <f t="shared" si="19"/>
        <v>7.4</v>
      </c>
      <c r="S88" s="5">
        <f>12*R88-Q88-P88-H88</f>
        <v>61.800000000000011</v>
      </c>
      <c r="T88" s="5"/>
      <c r="U88" s="1"/>
      <c r="V88" s="1">
        <f t="shared" si="20"/>
        <v>12.000000000000002</v>
      </c>
      <c r="W88" s="1">
        <f t="shared" si="21"/>
        <v>3.6486486486486487</v>
      </c>
      <c r="X88" s="1">
        <v>0</v>
      </c>
      <c r="Y88" s="1">
        <v>4.8</v>
      </c>
      <c r="Z88" s="1">
        <v>4.8</v>
      </c>
      <c r="AA88" s="1">
        <v>0</v>
      </c>
      <c r="AB88" s="1">
        <v>0</v>
      </c>
      <c r="AC88" s="1">
        <v>0</v>
      </c>
      <c r="AD88" s="1" t="s">
        <v>126</v>
      </c>
      <c r="AE88" s="1">
        <f t="shared" si="22"/>
        <v>12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27" t="s">
        <v>128</v>
      </c>
      <c r="B89" s="27" t="s">
        <v>32</v>
      </c>
      <c r="C89" s="27">
        <v>344.56200000000001</v>
      </c>
      <c r="D89" s="27">
        <v>128.22</v>
      </c>
      <c r="E89" s="27">
        <v>205.24</v>
      </c>
      <c r="F89" s="27">
        <v>209.27799999999999</v>
      </c>
      <c r="G89" s="27">
        <f>IFERROR(VLOOKUP(A89,[1]TDSheet!$A:$B,2,0),0)</f>
        <v>0</v>
      </c>
      <c r="H89" s="27">
        <f t="shared" si="17"/>
        <v>209.27799999999999</v>
      </c>
      <c r="I89" s="28">
        <v>1</v>
      </c>
      <c r="J89" s="27">
        <v>60</v>
      </c>
      <c r="K89" s="27" t="s">
        <v>33</v>
      </c>
      <c r="L89" s="27">
        <v>199.42</v>
      </c>
      <c r="M89" s="27">
        <f t="shared" si="16"/>
        <v>5.8200000000000216</v>
      </c>
      <c r="N89" s="27">
        <f t="shared" si="18"/>
        <v>138.262</v>
      </c>
      <c r="O89" s="27">
        <v>66.977999999999994</v>
      </c>
      <c r="P89" s="27"/>
      <c r="Q89" s="27">
        <v>105.1504</v>
      </c>
      <c r="R89" s="27">
        <f t="shared" si="19"/>
        <v>27.6524</v>
      </c>
      <c r="S89" s="29">
        <f>14*R89-Q89-P89-H89</f>
        <v>72.705200000000019</v>
      </c>
      <c r="T89" s="29"/>
      <c r="U89" s="27"/>
      <c r="V89" s="27">
        <f t="shared" si="20"/>
        <v>14</v>
      </c>
      <c r="W89" s="27">
        <f t="shared" si="21"/>
        <v>11.370745396421288</v>
      </c>
      <c r="X89" s="27">
        <v>26.468800000000002</v>
      </c>
      <c r="Y89" s="27">
        <v>7.3897999999999993</v>
      </c>
      <c r="Z89" s="27">
        <v>3.9733999999999998</v>
      </c>
      <c r="AA89" s="27">
        <v>32.875599999999999</v>
      </c>
      <c r="AB89" s="27">
        <v>45.144199999999998</v>
      </c>
      <c r="AC89" s="27">
        <v>21.238800000000001</v>
      </c>
      <c r="AD89" s="27" t="s">
        <v>50</v>
      </c>
      <c r="AE89" s="27">
        <f t="shared" si="22"/>
        <v>73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129</v>
      </c>
      <c r="B90" s="1" t="s">
        <v>39</v>
      </c>
      <c r="C90" s="1">
        <v>33</v>
      </c>
      <c r="D90" s="1"/>
      <c r="E90" s="1">
        <v>15</v>
      </c>
      <c r="F90" s="1">
        <v>15</v>
      </c>
      <c r="G90" s="1">
        <f>IFERROR(VLOOKUP(A90,[1]TDSheet!$A:$B,2,0),0)</f>
        <v>0</v>
      </c>
      <c r="H90" s="1">
        <f t="shared" si="17"/>
        <v>15</v>
      </c>
      <c r="I90" s="6">
        <v>0.3</v>
      </c>
      <c r="J90" s="1">
        <v>40</v>
      </c>
      <c r="K90" s="1" t="s">
        <v>33</v>
      </c>
      <c r="L90" s="1">
        <v>18</v>
      </c>
      <c r="M90" s="1">
        <f t="shared" si="16"/>
        <v>-3</v>
      </c>
      <c r="N90" s="1">
        <f t="shared" si="18"/>
        <v>15</v>
      </c>
      <c r="O90" s="1"/>
      <c r="P90" s="1"/>
      <c r="Q90" s="1">
        <v>11.8</v>
      </c>
      <c r="R90" s="1">
        <f t="shared" si="19"/>
        <v>3</v>
      </c>
      <c r="S90" s="5">
        <v>8</v>
      </c>
      <c r="T90" s="5"/>
      <c r="U90" s="1"/>
      <c r="V90" s="1">
        <f t="shared" si="20"/>
        <v>11.6</v>
      </c>
      <c r="W90" s="1">
        <f t="shared" si="21"/>
        <v>8.9333333333333336</v>
      </c>
      <c r="X90" s="1">
        <v>2.8</v>
      </c>
      <c r="Y90" s="1">
        <v>0.6</v>
      </c>
      <c r="Z90" s="1">
        <v>1.2</v>
      </c>
      <c r="AA90" s="1">
        <v>0.6</v>
      </c>
      <c r="AB90" s="1">
        <v>1.4</v>
      </c>
      <c r="AC90" s="1">
        <v>1.8</v>
      </c>
      <c r="AD90" s="1"/>
      <c r="AE90" s="1">
        <f t="shared" si="22"/>
        <v>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130</v>
      </c>
      <c r="B91" s="1" t="s">
        <v>32</v>
      </c>
      <c r="C91" s="1">
        <v>1292.328</v>
      </c>
      <c r="D91" s="1">
        <v>3128.145</v>
      </c>
      <c r="E91" s="1">
        <v>2538.5569999999998</v>
      </c>
      <c r="F91" s="1">
        <v>1430.6010000000001</v>
      </c>
      <c r="G91" s="1">
        <f>IFERROR(VLOOKUP(A91,[1]TDSheet!$A:$B,2,0),0)</f>
        <v>511.755</v>
      </c>
      <c r="H91" s="1">
        <f t="shared" si="17"/>
        <v>918.84600000000012</v>
      </c>
      <c r="I91" s="6">
        <v>1</v>
      </c>
      <c r="J91" s="1">
        <v>60</v>
      </c>
      <c r="K91" s="1" t="s">
        <v>33</v>
      </c>
      <c r="L91" s="1">
        <v>3143.0749999999998</v>
      </c>
      <c r="M91" s="1">
        <f t="shared" si="16"/>
        <v>-604.51800000000003</v>
      </c>
      <c r="N91" s="1">
        <f t="shared" si="18"/>
        <v>665.28799999999978</v>
      </c>
      <c r="O91" s="1">
        <v>1873.269</v>
      </c>
      <c r="P91" s="1">
        <v>700</v>
      </c>
      <c r="Q91" s="1">
        <v>429.40760000000017</v>
      </c>
      <c r="R91" s="1">
        <f t="shared" si="19"/>
        <v>133.05759999999995</v>
      </c>
      <c r="S91" s="5">
        <f>16*R91-Q91-P91-H91</f>
        <v>80.667999999998869</v>
      </c>
      <c r="T91" s="5"/>
      <c r="U91" s="1"/>
      <c r="V91" s="1">
        <f t="shared" si="20"/>
        <v>15.999999999999996</v>
      </c>
      <c r="W91" s="1">
        <f t="shared" si="21"/>
        <v>15.393736246557888</v>
      </c>
      <c r="X91" s="1">
        <v>140.02359999999999</v>
      </c>
      <c r="Y91" s="1">
        <v>192.5712</v>
      </c>
      <c r="Z91" s="1">
        <v>184.678</v>
      </c>
      <c r="AA91" s="1">
        <v>188.72040000000001</v>
      </c>
      <c r="AB91" s="1">
        <v>228.83959999999999</v>
      </c>
      <c r="AC91" s="1">
        <v>188.023</v>
      </c>
      <c r="AD91" s="1"/>
      <c r="AE91" s="1">
        <f t="shared" si="22"/>
        <v>81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4" t="s">
        <v>131</v>
      </c>
      <c r="B92" s="24" t="s">
        <v>32</v>
      </c>
      <c r="C92" s="24">
        <v>1850.289</v>
      </c>
      <c r="D92" s="24">
        <v>4326.5420000000004</v>
      </c>
      <c r="E92" s="24">
        <v>4121.1149999999998</v>
      </c>
      <c r="F92" s="24">
        <v>1692.386</v>
      </c>
      <c r="G92" s="24">
        <f>IFERROR(VLOOKUP(A92,[1]TDSheet!$A:$B,2,0),0)</f>
        <v>1499.99</v>
      </c>
      <c r="H92" s="24">
        <f t="shared" si="17"/>
        <v>192.39599999999996</v>
      </c>
      <c r="I92" s="25">
        <v>1</v>
      </c>
      <c r="J92" s="24">
        <v>60</v>
      </c>
      <c r="K92" s="24" t="s">
        <v>33</v>
      </c>
      <c r="L92" s="24">
        <v>5595.2250000000004</v>
      </c>
      <c r="M92" s="24">
        <f t="shared" si="16"/>
        <v>-1474.1100000000006</v>
      </c>
      <c r="N92" s="24">
        <f t="shared" si="18"/>
        <v>1445.4059999999999</v>
      </c>
      <c r="O92" s="24">
        <v>2675.7089999999998</v>
      </c>
      <c r="P92" s="24">
        <v>223.1612199999997</v>
      </c>
      <c r="Q92" s="24">
        <v>2487.7017799999999</v>
      </c>
      <c r="R92" s="24">
        <f t="shared" si="19"/>
        <v>289.08119999999997</v>
      </c>
      <c r="S92" s="26"/>
      <c r="T92" s="26"/>
      <c r="U92" s="24"/>
      <c r="V92" s="24">
        <f t="shared" si="20"/>
        <v>10.043057106446216</v>
      </c>
      <c r="W92" s="24">
        <f t="shared" si="21"/>
        <v>10.043057106446216</v>
      </c>
      <c r="X92" s="24">
        <v>316.02480000000003</v>
      </c>
      <c r="Y92" s="24">
        <v>290.72199999999998</v>
      </c>
      <c r="Z92" s="24">
        <v>307.58620000000002</v>
      </c>
      <c r="AA92" s="24">
        <v>301.65780000000001</v>
      </c>
      <c r="AB92" s="24">
        <v>345.7414</v>
      </c>
      <c r="AC92" s="24">
        <v>324.89260000000002</v>
      </c>
      <c r="AD92" s="24" t="s">
        <v>52</v>
      </c>
      <c r="AE92" s="24">
        <f t="shared" si="22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24" t="s">
        <v>132</v>
      </c>
      <c r="B93" s="24" t="s">
        <v>32</v>
      </c>
      <c r="C93" s="24">
        <v>1695.548</v>
      </c>
      <c r="D93" s="24">
        <v>4620.5050000000001</v>
      </c>
      <c r="E93" s="24">
        <v>4050.2269999999999</v>
      </c>
      <c r="F93" s="24">
        <v>1834.5519999999999</v>
      </c>
      <c r="G93" s="24">
        <f>IFERROR(VLOOKUP(A93,[1]TDSheet!$A:$B,2,0),0)</f>
        <v>1510.895</v>
      </c>
      <c r="H93" s="24">
        <f t="shared" si="17"/>
        <v>323.65699999999993</v>
      </c>
      <c r="I93" s="25">
        <v>1</v>
      </c>
      <c r="J93" s="24">
        <v>60</v>
      </c>
      <c r="K93" s="24" t="s">
        <v>33</v>
      </c>
      <c r="L93" s="24">
        <v>5537.89</v>
      </c>
      <c r="M93" s="24">
        <f t="shared" si="16"/>
        <v>-1487.6630000000005</v>
      </c>
      <c r="N93" s="24">
        <f t="shared" si="18"/>
        <v>1399.6769999999997</v>
      </c>
      <c r="O93" s="24">
        <v>2650.55</v>
      </c>
      <c r="P93" s="24">
        <v>197.19081999999571</v>
      </c>
      <c r="Q93" s="24">
        <v>2126.9831800000038</v>
      </c>
      <c r="R93" s="24">
        <f t="shared" si="19"/>
        <v>279.93539999999996</v>
      </c>
      <c r="S93" s="26"/>
      <c r="T93" s="26"/>
      <c r="U93" s="24"/>
      <c r="V93" s="24">
        <f t="shared" si="20"/>
        <v>9.4587215478999784</v>
      </c>
      <c r="W93" s="24">
        <f t="shared" si="21"/>
        <v>9.4587215478999784</v>
      </c>
      <c r="X93" s="24">
        <v>299.88339999999999</v>
      </c>
      <c r="Y93" s="24">
        <v>320.35140000000001</v>
      </c>
      <c r="Z93" s="24">
        <v>346.21199999999999</v>
      </c>
      <c r="AA93" s="24">
        <v>334.1628</v>
      </c>
      <c r="AB93" s="24">
        <v>366.63279999999997</v>
      </c>
      <c r="AC93" s="24">
        <v>342.17500000000001</v>
      </c>
      <c r="AD93" s="24" t="s">
        <v>52</v>
      </c>
      <c r="AE93" s="24">
        <f t="shared" si="22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133</v>
      </c>
      <c r="B94" s="1" t="s">
        <v>32</v>
      </c>
      <c r="C94" s="1">
        <v>59.235999999999997</v>
      </c>
      <c r="D94" s="1">
        <v>74.16</v>
      </c>
      <c r="E94" s="1">
        <v>28.175999999999998</v>
      </c>
      <c r="F94" s="1">
        <v>93.424000000000007</v>
      </c>
      <c r="G94" s="1">
        <f>IFERROR(VLOOKUP(A94,[1]TDSheet!$A:$B,2,0),0)</f>
        <v>0</v>
      </c>
      <c r="H94" s="1">
        <f t="shared" si="17"/>
        <v>93.424000000000007</v>
      </c>
      <c r="I94" s="6">
        <v>1</v>
      </c>
      <c r="J94" s="1">
        <v>55</v>
      </c>
      <c r="K94" s="1" t="s">
        <v>33</v>
      </c>
      <c r="L94" s="1">
        <v>32.5</v>
      </c>
      <c r="M94" s="1">
        <f t="shared" si="16"/>
        <v>-4.3240000000000016</v>
      </c>
      <c r="N94" s="1">
        <f t="shared" si="18"/>
        <v>28.175999999999998</v>
      </c>
      <c r="O94" s="1"/>
      <c r="P94" s="1">
        <v>21.691600000000012</v>
      </c>
      <c r="Q94" s="1"/>
      <c r="R94" s="1">
        <f t="shared" si="19"/>
        <v>5.6351999999999993</v>
      </c>
      <c r="S94" s="5"/>
      <c r="T94" s="5"/>
      <c r="U94" s="1"/>
      <c r="V94" s="1">
        <f t="shared" si="20"/>
        <v>20.42795286768882</v>
      </c>
      <c r="W94" s="1">
        <f t="shared" si="21"/>
        <v>20.42795286768882</v>
      </c>
      <c r="X94" s="1">
        <v>5.9207999999999998</v>
      </c>
      <c r="Y94" s="1">
        <v>9.7362000000000002</v>
      </c>
      <c r="Z94" s="1">
        <v>10.291</v>
      </c>
      <c r="AA94" s="1">
        <v>9.6167999999999996</v>
      </c>
      <c r="AB94" s="1">
        <v>10.628</v>
      </c>
      <c r="AC94" s="1">
        <v>8.4974000000000007</v>
      </c>
      <c r="AD94" s="30" t="s">
        <v>48</v>
      </c>
      <c r="AE94" s="1">
        <f t="shared" si="22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134</v>
      </c>
      <c r="B95" s="1" t="s">
        <v>32</v>
      </c>
      <c r="C95" s="1">
        <v>89.84</v>
      </c>
      <c r="D95" s="1">
        <v>23.032</v>
      </c>
      <c r="E95" s="1">
        <v>31.911999999999999</v>
      </c>
      <c r="F95" s="1">
        <v>66.983999999999995</v>
      </c>
      <c r="G95" s="1">
        <f>IFERROR(VLOOKUP(A95,[1]TDSheet!$A:$B,2,0),0)</f>
        <v>0</v>
      </c>
      <c r="H95" s="1">
        <f t="shared" si="17"/>
        <v>66.983999999999995</v>
      </c>
      <c r="I95" s="6">
        <v>1</v>
      </c>
      <c r="J95" s="1">
        <v>55</v>
      </c>
      <c r="K95" s="1" t="s">
        <v>33</v>
      </c>
      <c r="L95" s="1">
        <v>35.9</v>
      </c>
      <c r="M95" s="1">
        <f t="shared" si="16"/>
        <v>-3.9879999999999995</v>
      </c>
      <c r="N95" s="1">
        <f t="shared" si="18"/>
        <v>31.911999999999999</v>
      </c>
      <c r="O95" s="1"/>
      <c r="P95" s="1">
        <v>42.406200000000027</v>
      </c>
      <c r="Q95" s="1"/>
      <c r="R95" s="1">
        <f t="shared" si="19"/>
        <v>6.3823999999999996</v>
      </c>
      <c r="S95" s="5"/>
      <c r="T95" s="5"/>
      <c r="U95" s="1"/>
      <c r="V95" s="1">
        <f t="shared" si="20"/>
        <v>17.139351967911761</v>
      </c>
      <c r="W95" s="1">
        <f t="shared" si="21"/>
        <v>17.139351967911761</v>
      </c>
      <c r="X95" s="1">
        <v>6.8628</v>
      </c>
      <c r="Y95" s="1">
        <v>10.1774</v>
      </c>
      <c r="Z95" s="1">
        <v>10.190200000000001</v>
      </c>
      <c r="AA95" s="1">
        <v>8.7078000000000007</v>
      </c>
      <c r="AB95" s="1">
        <v>10.593400000000001</v>
      </c>
      <c r="AC95" s="1">
        <v>12.8972</v>
      </c>
      <c r="AD95" s="30" t="s">
        <v>48</v>
      </c>
      <c r="AE95" s="1">
        <f t="shared" si="22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135</v>
      </c>
      <c r="B96" s="1" t="s">
        <v>32</v>
      </c>
      <c r="C96" s="1">
        <v>42.83</v>
      </c>
      <c r="D96" s="1">
        <v>10.74</v>
      </c>
      <c r="E96" s="1">
        <v>29.65</v>
      </c>
      <c r="F96" s="1">
        <v>17.193999999999999</v>
      </c>
      <c r="G96" s="1">
        <f>IFERROR(VLOOKUP(A96,[1]TDSheet!$A:$B,2,0),0)</f>
        <v>0</v>
      </c>
      <c r="H96" s="1">
        <f t="shared" si="17"/>
        <v>17.193999999999999</v>
      </c>
      <c r="I96" s="6">
        <v>1</v>
      </c>
      <c r="J96" s="1">
        <v>55</v>
      </c>
      <c r="K96" s="1" t="s">
        <v>33</v>
      </c>
      <c r="L96" s="1">
        <v>32.4</v>
      </c>
      <c r="M96" s="1">
        <f t="shared" si="16"/>
        <v>-2.75</v>
      </c>
      <c r="N96" s="1">
        <f t="shared" si="18"/>
        <v>29.65</v>
      </c>
      <c r="O96" s="1"/>
      <c r="P96" s="1">
        <v>5.6247999999999996</v>
      </c>
      <c r="Q96" s="1">
        <v>37.088799999999992</v>
      </c>
      <c r="R96" s="1">
        <f t="shared" si="19"/>
        <v>5.93</v>
      </c>
      <c r="S96" s="5">
        <f>12*R96-Q96-P96-H96</f>
        <v>11.252400000000005</v>
      </c>
      <c r="T96" s="5"/>
      <c r="U96" s="1"/>
      <c r="V96" s="1">
        <f t="shared" si="20"/>
        <v>12</v>
      </c>
      <c r="W96" s="1">
        <f t="shared" si="21"/>
        <v>10.102462057335581</v>
      </c>
      <c r="X96" s="1">
        <v>5.9336000000000002</v>
      </c>
      <c r="Y96" s="1">
        <v>4.1395999999999997</v>
      </c>
      <c r="Z96" s="1">
        <v>4.9691999999999998</v>
      </c>
      <c r="AA96" s="1">
        <v>6.3422000000000001</v>
      </c>
      <c r="AB96" s="1">
        <v>6.8630000000000004</v>
      </c>
      <c r="AC96" s="1">
        <v>8.2775999999999996</v>
      </c>
      <c r="AD96" s="1"/>
      <c r="AE96" s="1">
        <f t="shared" si="22"/>
        <v>11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4" t="s">
        <v>136</v>
      </c>
      <c r="B97" s="14" t="s">
        <v>32</v>
      </c>
      <c r="C97" s="14"/>
      <c r="D97" s="14"/>
      <c r="E97" s="14"/>
      <c r="F97" s="14"/>
      <c r="G97" s="14">
        <f>IFERROR(VLOOKUP(A97,[1]TDSheet!$A:$B,2,0),0)</f>
        <v>0</v>
      </c>
      <c r="H97" s="14">
        <f t="shared" si="17"/>
        <v>0</v>
      </c>
      <c r="I97" s="15">
        <v>0</v>
      </c>
      <c r="J97" s="14">
        <v>60</v>
      </c>
      <c r="K97" s="14" t="s">
        <v>33</v>
      </c>
      <c r="L97" s="14"/>
      <c r="M97" s="14">
        <f t="shared" si="16"/>
        <v>0</v>
      </c>
      <c r="N97" s="14">
        <f t="shared" si="18"/>
        <v>0</v>
      </c>
      <c r="O97" s="14"/>
      <c r="P97" s="14"/>
      <c r="Q97" s="14"/>
      <c r="R97" s="14">
        <f t="shared" si="19"/>
        <v>0</v>
      </c>
      <c r="S97" s="16"/>
      <c r="T97" s="16"/>
      <c r="U97" s="14"/>
      <c r="V97" s="14" t="e">
        <f t="shared" si="20"/>
        <v>#DIV/0!</v>
      </c>
      <c r="W97" s="14" t="e">
        <f t="shared" si="21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 t="s">
        <v>40</v>
      </c>
      <c r="AE97" s="14">
        <f t="shared" si="22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137</v>
      </c>
      <c r="B98" s="1" t="s">
        <v>39</v>
      </c>
      <c r="C98" s="1">
        <v>161</v>
      </c>
      <c r="D98" s="1">
        <v>120</v>
      </c>
      <c r="E98" s="1">
        <v>115</v>
      </c>
      <c r="F98" s="1">
        <v>122</v>
      </c>
      <c r="G98" s="1">
        <f>IFERROR(VLOOKUP(A98,[1]TDSheet!$A:$B,2,0),0)</f>
        <v>0</v>
      </c>
      <c r="H98" s="1">
        <f t="shared" si="17"/>
        <v>122</v>
      </c>
      <c r="I98" s="6">
        <v>0.3</v>
      </c>
      <c r="J98" s="1">
        <v>40</v>
      </c>
      <c r="K98" s="1" t="s">
        <v>33</v>
      </c>
      <c r="L98" s="1">
        <v>117</v>
      </c>
      <c r="M98" s="1">
        <f t="shared" si="16"/>
        <v>-2</v>
      </c>
      <c r="N98" s="1">
        <f t="shared" si="18"/>
        <v>115</v>
      </c>
      <c r="O98" s="1"/>
      <c r="P98" s="1">
        <v>87.759999999999991</v>
      </c>
      <c r="Q98" s="1">
        <v>28.840000000000028</v>
      </c>
      <c r="R98" s="1">
        <f t="shared" si="19"/>
        <v>23</v>
      </c>
      <c r="S98" s="5">
        <f>12*R98-Q98-P98-H98</f>
        <v>37.399999999999977</v>
      </c>
      <c r="T98" s="5"/>
      <c r="U98" s="1"/>
      <c r="V98" s="1">
        <f t="shared" si="20"/>
        <v>12</v>
      </c>
      <c r="W98" s="1">
        <f t="shared" si="21"/>
        <v>10.373913043478263</v>
      </c>
      <c r="X98" s="1">
        <v>24.6</v>
      </c>
      <c r="Y98" s="1">
        <v>29.4</v>
      </c>
      <c r="Z98" s="1">
        <v>26.6</v>
      </c>
      <c r="AA98" s="1">
        <v>5.6</v>
      </c>
      <c r="AB98" s="1">
        <v>0.2</v>
      </c>
      <c r="AC98" s="1">
        <v>24.8</v>
      </c>
      <c r="AD98" s="1" t="s">
        <v>126</v>
      </c>
      <c r="AE98" s="1">
        <f t="shared" si="22"/>
        <v>11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138</v>
      </c>
      <c r="B99" s="1" t="s">
        <v>39</v>
      </c>
      <c r="C99" s="1">
        <v>145</v>
      </c>
      <c r="D99" s="1">
        <v>150</v>
      </c>
      <c r="E99" s="1">
        <v>104</v>
      </c>
      <c r="F99" s="1">
        <v>150</v>
      </c>
      <c r="G99" s="1">
        <f>IFERROR(VLOOKUP(A99,[1]TDSheet!$A:$B,2,0),0)</f>
        <v>0</v>
      </c>
      <c r="H99" s="1">
        <f t="shared" si="17"/>
        <v>150</v>
      </c>
      <c r="I99" s="6">
        <v>0.3</v>
      </c>
      <c r="J99" s="1">
        <v>40</v>
      </c>
      <c r="K99" s="1" t="s">
        <v>33</v>
      </c>
      <c r="L99" s="1">
        <v>116</v>
      </c>
      <c r="M99" s="1">
        <f t="shared" si="16"/>
        <v>-12</v>
      </c>
      <c r="N99" s="1">
        <f t="shared" si="18"/>
        <v>104</v>
      </c>
      <c r="O99" s="1"/>
      <c r="P99" s="1">
        <v>85.600000000000023</v>
      </c>
      <c r="Q99" s="1"/>
      <c r="R99" s="1">
        <f t="shared" si="19"/>
        <v>20.8</v>
      </c>
      <c r="S99" s="5">
        <f t="shared" ref="S99:S100" si="24">12*R99-Q99-P99-H99</f>
        <v>14</v>
      </c>
      <c r="T99" s="5"/>
      <c r="U99" s="1"/>
      <c r="V99" s="1">
        <f t="shared" si="20"/>
        <v>12</v>
      </c>
      <c r="W99" s="1">
        <f t="shared" si="21"/>
        <v>11.326923076923078</v>
      </c>
      <c r="X99" s="1">
        <v>23.2</v>
      </c>
      <c r="Y99" s="1">
        <v>30.8</v>
      </c>
      <c r="Z99" s="1">
        <v>28</v>
      </c>
      <c r="AA99" s="1">
        <v>5</v>
      </c>
      <c r="AB99" s="1">
        <v>0</v>
      </c>
      <c r="AC99" s="1">
        <v>25.8</v>
      </c>
      <c r="AD99" s="1" t="s">
        <v>126</v>
      </c>
      <c r="AE99" s="1">
        <f t="shared" si="22"/>
        <v>4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139</v>
      </c>
      <c r="B100" s="1" t="s">
        <v>32</v>
      </c>
      <c r="C100" s="1"/>
      <c r="D100" s="1">
        <v>71.903000000000006</v>
      </c>
      <c r="E100" s="1">
        <v>26.795000000000002</v>
      </c>
      <c r="F100" s="1">
        <v>45.107999999999997</v>
      </c>
      <c r="G100" s="1">
        <f>IFERROR(VLOOKUP(A100,[1]TDSheet!$A:$B,2,0),0)</f>
        <v>0</v>
      </c>
      <c r="H100" s="1">
        <f t="shared" si="17"/>
        <v>45.107999999999997</v>
      </c>
      <c r="I100" s="6">
        <v>1</v>
      </c>
      <c r="J100" s="1">
        <v>45</v>
      </c>
      <c r="K100" s="1" t="s">
        <v>33</v>
      </c>
      <c r="L100" s="1">
        <v>26.5</v>
      </c>
      <c r="M100" s="1">
        <f t="shared" si="16"/>
        <v>0.29500000000000171</v>
      </c>
      <c r="N100" s="1">
        <f t="shared" si="18"/>
        <v>26.795000000000002</v>
      </c>
      <c r="O100" s="1"/>
      <c r="P100" s="1">
        <v>10</v>
      </c>
      <c r="Q100" s="1"/>
      <c r="R100" s="1">
        <f t="shared" si="19"/>
        <v>5.359</v>
      </c>
      <c r="S100" s="5">
        <f t="shared" si="24"/>
        <v>9.1999999999999957</v>
      </c>
      <c r="T100" s="5"/>
      <c r="U100" s="1"/>
      <c r="V100" s="1">
        <f>(H100+P100+Q100+S100)/R100</f>
        <v>11.999999999999998</v>
      </c>
      <c r="W100" s="1">
        <f>(H100+P100+Q100)/R100</f>
        <v>10.283261802575106</v>
      </c>
      <c r="X100" s="1">
        <v>0</v>
      </c>
      <c r="Y100" s="1">
        <v>6.2953999999999999</v>
      </c>
      <c r="Z100" s="1">
        <v>6.2953999999999999</v>
      </c>
      <c r="AA100" s="1">
        <v>0</v>
      </c>
      <c r="AB100" s="1">
        <v>0</v>
      </c>
      <c r="AC100" s="1">
        <v>0</v>
      </c>
      <c r="AD100" s="1" t="s">
        <v>126</v>
      </c>
      <c r="AE100" s="1">
        <f t="shared" si="22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20" t="s">
        <v>143</v>
      </c>
      <c r="B101" s="21" t="s">
        <v>39</v>
      </c>
      <c r="C101" s="20"/>
      <c r="D101" s="20"/>
      <c r="E101" s="20"/>
      <c r="F101" s="20"/>
      <c r="G101" s="20"/>
      <c r="H101" s="20"/>
      <c r="I101" s="22">
        <v>0.33</v>
      </c>
      <c r="J101" s="20">
        <v>40</v>
      </c>
      <c r="K101" s="20" t="s">
        <v>33</v>
      </c>
      <c r="L101" s="20"/>
      <c r="M101" s="20"/>
      <c r="N101" s="20"/>
      <c r="O101" s="20"/>
      <c r="P101" s="20"/>
      <c r="Q101" s="20"/>
      <c r="R101" s="20">
        <f>E101/5</f>
        <v>0</v>
      </c>
      <c r="S101" s="23">
        <v>18</v>
      </c>
      <c r="T101" s="23"/>
      <c r="U101" s="20"/>
      <c r="V101" s="20" t="e">
        <f>(F101+P101+Q101+S101)/R101</f>
        <v>#DIV/0!</v>
      </c>
      <c r="W101" s="20" t="e">
        <f>(F101+P101+Q101)/R101</f>
        <v>#DIV/0!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 t="s">
        <v>126</v>
      </c>
      <c r="AE101" s="20">
        <f t="shared" ref="AE101:AE102" si="25">ROUND(S101*I101,0)</f>
        <v>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20" t="s">
        <v>144</v>
      </c>
      <c r="B102" s="21" t="s">
        <v>39</v>
      </c>
      <c r="C102" s="20"/>
      <c r="D102" s="20"/>
      <c r="E102" s="20"/>
      <c r="F102" s="20"/>
      <c r="G102" s="20"/>
      <c r="H102" s="20"/>
      <c r="I102" s="22">
        <v>0.33</v>
      </c>
      <c r="J102" s="20">
        <v>50</v>
      </c>
      <c r="K102" s="20" t="s">
        <v>33</v>
      </c>
      <c r="L102" s="20"/>
      <c r="M102" s="20"/>
      <c r="N102" s="20"/>
      <c r="O102" s="20"/>
      <c r="P102" s="20"/>
      <c r="Q102" s="20"/>
      <c r="R102" s="20">
        <f>E102/5</f>
        <v>0</v>
      </c>
      <c r="S102" s="23">
        <v>18</v>
      </c>
      <c r="T102" s="23"/>
      <c r="U102" s="20"/>
      <c r="V102" s="20" t="e">
        <f>(F102+P102+Q102+S102)/R102</f>
        <v>#DIV/0!</v>
      </c>
      <c r="W102" s="20" t="e">
        <f>(F102+P102+Q102)/R102</f>
        <v>#DIV/0!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 t="s">
        <v>126</v>
      </c>
      <c r="AE102" s="20">
        <f t="shared" si="25"/>
        <v>6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1"/>
      <c r="H500" s="1"/>
      <c r="I500" s="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E102" xr:uid="{A6E59AC4-07AA-4866-87D5-792B68CE8F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2024-10-31T12:38:17Z</dcterms:created>
  <dcterms:modified xsi:type="dcterms:W3CDTF">2024-11-01T07:16:05Z</dcterms:modified>
</cp:coreProperties>
</file>