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6933E15-AC19-4A6F-B5B7-8BF99AABDE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Y55" i="1" l="1"/>
  <c r="Y59" i="1"/>
  <c r="Y112" i="1"/>
  <c r="Y120" i="1"/>
  <c r="H9" i="1"/>
  <c r="A10" i="1"/>
  <c r="Y24" i="1"/>
  <c r="Y35" i="1"/>
  <c r="Y72" i="1"/>
  <c r="Y79" i="1"/>
  <c r="Y89" i="1"/>
  <c r="Y97" i="1"/>
  <c r="Y103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04" i="1" l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Z657" i="1" s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<sst xmlns="http://schemas.openxmlformats.org/spreadsheetml/2006/main" count="3077" uniqueCount="1090">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</sst>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0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126.9</v>
      </c>
      <c r="Y78" s="762">
        <f>IFERROR(IF(X78="",0,CEILING((X78/$H78),1)*$H78),"")</f>
        <v>126.9</v>
      </c>
      <c r="Z78" s="36">
        <f>IFERROR(IF(Y78=0,"",ROUNDUP(Y78/H78,0)*0.00753),"")</f>
        <v>0.35391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136.29999999999998</v>
      </c>
      <c r="BN78" s="64">
        <f>IFERROR(Y78*I78/H78,"0")</f>
        <v>136.29999999999998</v>
      </c>
      <c r="BO78" s="64">
        <f>IFERROR(1/J78*(X78/H78),"0")</f>
        <v>0.30128205128205127</v>
      </c>
      <c r="BP78" s="64">
        <f>IFERROR(1/J78*(Y78/H78),"0")</f>
        <v>0.30128205128205127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47</v>
      </c>
      <c r="Y79" s="763">
        <f>IFERROR(Y75/H75,"0")+IFERROR(Y76/H76,"0")+IFERROR(Y77/H77,"0")+IFERROR(Y78/H78,"0")</f>
        <v>47</v>
      </c>
      <c r="Z79" s="763">
        <f>IFERROR(IF(Z75="",0,Z75),"0")+IFERROR(IF(Z76="",0,Z76),"0")+IFERROR(IF(Z77="",0,Z77),"0")+IFERROR(IF(Z78="",0,Z78),"0")</f>
        <v>0.35391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126.9</v>
      </c>
      <c r="Y80" s="763">
        <f>IFERROR(SUM(Y75:Y78),"0")</f>
        <v>126.9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81.600000000000009</v>
      </c>
      <c r="Y102" s="762">
        <f>IFERROR(IF(X102="",0,CEILING((X102/$H102),1)*$H102),"")</f>
        <v>81.599999999999994</v>
      </c>
      <c r="Z102" s="36">
        <f>IFERROR(IF(Y102=0,"",ROUNDUP(Y102/H102,0)*0.00902),"")</f>
        <v>0.30668000000000001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88.740000000000009</v>
      </c>
      <c r="BN102" s="64">
        <f>IFERROR(Y102*I102/H102,"0")</f>
        <v>88.74</v>
      </c>
      <c r="BO102" s="64">
        <f>IFERROR(1/J102*(X102/H102),"0")</f>
        <v>0.25757575757575762</v>
      </c>
      <c r="BP102" s="64">
        <f>IFERROR(1/J102*(Y102/H102),"0")</f>
        <v>0.25757575757575757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34.000000000000007</v>
      </c>
      <c r="Y103" s="763">
        <f>IFERROR(Y100/H100,"0")+IFERROR(Y101/H101,"0")+IFERROR(Y102/H102,"0")</f>
        <v>34</v>
      </c>
      <c r="Z103" s="763">
        <f>IFERROR(IF(Z100="",0,Z100),"0")+IFERROR(IF(Z101="",0,Z101),"0")+IFERROR(IF(Z102="",0,Z102),"0")</f>
        <v>0.30668000000000001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81.600000000000009</v>
      </c>
      <c r="Y104" s="763">
        <f>IFERROR(SUM(Y100:Y102),"0")</f>
        <v>81.599999999999994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81</v>
      </c>
      <c r="Y118" s="762">
        <f>IFERROR(IF(X118="",0,CEILING((X118/$H118),1)*$H118),"")</f>
        <v>81</v>
      </c>
      <c r="Z118" s="36">
        <f>IFERROR(IF(Y118=0,"",ROUNDUP(Y118/H118,0)*0.00902),"")</f>
        <v>0.27060000000000001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89.639999999999986</v>
      </c>
      <c r="BN118" s="64">
        <f>IFERROR(Y118*I118/H118,"0")</f>
        <v>89.639999999999986</v>
      </c>
      <c r="BO118" s="64">
        <f>IFERROR(1/J118*(X118/H118),"0")</f>
        <v>0.22727272727272727</v>
      </c>
      <c r="BP118" s="64">
        <f>IFERROR(1/J118*(Y118/H118),"0")</f>
        <v>0.22727272727272727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29.999999999999996</v>
      </c>
      <c r="Y119" s="763">
        <f>IFERROR(Y114/H114,"0")+IFERROR(Y115/H115,"0")+IFERROR(Y116/H116,"0")+IFERROR(Y117/H117,"0")+IFERROR(Y118/H118,"0")</f>
        <v>29.999999999999996</v>
      </c>
      <c r="Z119" s="763">
        <f>IFERROR(IF(Z114="",0,Z114),"0")+IFERROR(IF(Z115="",0,Z115),"0")+IFERROR(IF(Z116="",0,Z116),"0")+IFERROR(IF(Z117="",0,Z117),"0")+IFERROR(IF(Z118="",0,Z118),"0")</f>
        <v>0.27060000000000001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81</v>
      </c>
      <c r="Y120" s="763">
        <f>IFERROR(SUM(Y114:Y118),"0")</f>
        <v>81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63</v>
      </c>
      <c r="Y144" s="762">
        <f t="shared" si="26"/>
        <v>63</v>
      </c>
      <c r="Z144" s="36">
        <f>IFERROR(IF(Y144=0,"",ROUNDUP(Y144/H144,0)*0.00753),"")</f>
        <v>0.26355000000000001</v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70</v>
      </c>
      <c r="BN144" s="64">
        <f t="shared" si="28"/>
        <v>70</v>
      </c>
      <c r="BO144" s="64">
        <f t="shared" si="29"/>
        <v>0.22435897435897434</v>
      </c>
      <c r="BP144" s="64">
        <f t="shared" si="30"/>
        <v>0.22435897435897434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35</v>
      </c>
      <c r="Y146" s="763">
        <f>IFERROR(Y139/H139,"0")+IFERROR(Y140/H140,"0")+IFERROR(Y141/H141,"0")+IFERROR(Y142/H142,"0")+IFERROR(Y143/H143,"0")+IFERROR(Y144/H144,"0")+IFERROR(Y145/H145,"0")</f>
        <v>35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0.26355000000000001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63</v>
      </c>
      <c r="Y147" s="763">
        <f>IFERROR(SUM(Y139:Y145),"0")</f>
        <v>63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22.4</v>
      </c>
      <c r="Y178" s="762">
        <f>IFERROR(IF(X178="",0,CEILING((X178/$H178),1)*$H178),"")</f>
        <v>22.4</v>
      </c>
      <c r="Z178" s="36">
        <f>IFERROR(IF(Y178=0,"",ROUNDUP(Y178/H178,0)*0.00502),"")</f>
        <v>4.0160000000000001E-2</v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23.52</v>
      </c>
      <c r="BN178" s="64">
        <f>IFERROR(Y178*I178/H178,"0")</f>
        <v>23.52</v>
      </c>
      <c r="BO178" s="64">
        <f>IFERROR(1/J178*(X178/H178),"0")</f>
        <v>3.4188034188034191E-2</v>
      </c>
      <c r="BP178" s="64">
        <f>IFERROR(1/J178*(Y178/H178),"0")</f>
        <v>3.4188034188034191E-2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8</v>
      </c>
      <c r="Y180" s="763">
        <f>IFERROR(Y175/H175,"0")+IFERROR(Y176/H176,"0")+IFERROR(Y177/H177,"0")+IFERROR(Y178/H178,"0")+IFERROR(Y179/H179,"0")</f>
        <v>8</v>
      </c>
      <c r="Z180" s="763">
        <f>IFERROR(IF(Z175="",0,Z175),"0")+IFERROR(IF(Z176="",0,Z176),"0")+IFERROR(IF(Z177="",0,Z177),"0")+IFERROR(IF(Z178="",0,Z178),"0")+IFERROR(IF(Z179="",0,Z179),"0")</f>
        <v>4.0160000000000001E-2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22.4</v>
      </c>
      <c r="Y181" s="763">
        <f>IFERROR(SUM(Y175:Y179),"0")</f>
        <v>22.4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79.2</v>
      </c>
      <c r="Y234" s="762">
        <f t="shared" si="41"/>
        <v>79.2</v>
      </c>
      <c r="Z234" s="36">
        <f t="shared" si="46"/>
        <v>0.24849000000000002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88.176000000000016</v>
      </c>
      <c r="BN234" s="64">
        <f t="shared" si="43"/>
        <v>88.176000000000016</v>
      </c>
      <c r="BO234" s="64">
        <f t="shared" si="44"/>
        <v>0.21153846153846154</v>
      </c>
      <c r="BP234" s="64">
        <f t="shared" si="45"/>
        <v>0.21153846153846154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76.800000000000011</v>
      </c>
      <c r="Y235" s="762">
        <f t="shared" si="41"/>
        <v>76.8</v>
      </c>
      <c r="Z235" s="36">
        <f t="shared" si="46"/>
        <v>0.24096000000000001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85.504000000000019</v>
      </c>
      <c r="BN235" s="64">
        <f t="shared" si="43"/>
        <v>85.504000000000005</v>
      </c>
      <c r="BO235" s="64">
        <f t="shared" si="44"/>
        <v>0.20512820512820518</v>
      </c>
      <c r="BP235" s="64">
        <f t="shared" si="45"/>
        <v>0.20512820512820512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48</v>
      </c>
      <c r="Y237" s="762">
        <f t="shared" si="41"/>
        <v>48</v>
      </c>
      <c r="Z237" s="36">
        <f t="shared" si="46"/>
        <v>0.15060000000000001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53.440000000000005</v>
      </c>
      <c r="BN237" s="64">
        <f t="shared" si="43"/>
        <v>53.440000000000005</v>
      </c>
      <c r="BO237" s="64">
        <f t="shared" si="44"/>
        <v>0.12820512820512819</v>
      </c>
      <c r="BP237" s="64">
        <f t="shared" si="45"/>
        <v>0.12820512820512819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85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85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0.64005000000000001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204</v>
      </c>
      <c r="Y240" s="763">
        <f>IFERROR(SUM(Y228:Y238),"0")</f>
        <v>204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160</v>
      </c>
      <c r="Y268" s="762">
        <f t="shared" si="52"/>
        <v>160</v>
      </c>
      <c r="Z268" s="36">
        <f>IFERROR(IF(Y268=0,"",ROUNDUP(Y268/H268,0)*0.00902),"")</f>
        <v>0.36080000000000001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168.4</v>
      </c>
      <c r="BN268" s="64">
        <f t="shared" si="54"/>
        <v>168.4</v>
      </c>
      <c r="BO268" s="64">
        <f t="shared" si="55"/>
        <v>0.30303030303030304</v>
      </c>
      <c r="BP268" s="64">
        <f t="shared" si="56"/>
        <v>0.30303030303030304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111</v>
      </c>
      <c r="Y269" s="762">
        <f t="shared" si="52"/>
        <v>111</v>
      </c>
      <c r="Z269" s="36">
        <f>IFERROR(IF(Y269=0,"",ROUNDUP(Y269/H269,0)*0.00902),"")</f>
        <v>0.27060000000000001</v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117.3</v>
      </c>
      <c r="BN269" s="64">
        <f t="shared" si="54"/>
        <v>117.3</v>
      </c>
      <c r="BO269" s="64">
        <f t="shared" si="55"/>
        <v>0.22727272727272729</v>
      </c>
      <c r="BP269" s="64">
        <f t="shared" si="56"/>
        <v>0.22727272727272729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120</v>
      </c>
      <c r="Y271" s="762">
        <f t="shared" si="52"/>
        <v>120</v>
      </c>
      <c r="Z271" s="36">
        <f>IFERROR(IF(Y271=0,"",ROUNDUP(Y271/H271,0)*0.00902),"")</f>
        <v>0.27060000000000001</v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126.3</v>
      </c>
      <c r="BN271" s="64">
        <f t="shared" si="54"/>
        <v>126.3</v>
      </c>
      <c r="BO271" s="64">
        <f t="shared" si="55"/>
        <v>0.22727272727272729</v>
      </c>
      <c r="BP271" s="64">
        <f t="shared" si="56"/>
        <v>0.22727272727272729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100</v>
      </c>
      <c r="Y272" s="763">
        <f>IFERROR(Y263/H263,"0")+IFERROR(Y264/H264,"0")+IFERROR(Y265/H265,"0")+IFERROR(Y266/H266,"0")+IFERROR(Y267/H267,"0")+IFERROR(Y268/H268,"0")+IFERROR(Y269/H269,"0")+IFERROR(Y270/H270,"0")+IFERROR(Y271/H271,"0")</f>
        <v>100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0.90199999999999991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391</v>
      </c>
      <c r="Y273" s="763">
        <f>IFERROR(SUM(Y263:Y271),"0")</f>
        <v>391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100.8</v>
      </c>
      <c r="Y307" s="762">
        <f t="shared" si="62"/>
        <v>100.8</v>
      </c>
      <c r="Z307" s="36">
        <f>IFERROR(IF(Y307=0,"",ROUNDUP(Y307/H307,0)*0.00902),"")</f>
        <v>0.27060000000000001</v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108.53999999999999</v>
      </c>
      <c r="BN307" s="64">
        <f t="shared" si="64"/>
        <v>108.53999999999999</v>
      </c>
      <c r="BO307" s="64">
        <f t="shared" si="65"/>
        <v>0.22727272727272729</v>
      </c>
      <c r="BP307" s="64">
        <f t="shared" si="66"/>
        <v>0.22727272727272729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264</v>
      </c>
      <c r="Y309" s="762">
        <f t="shared" si="62"/>
        <v>264</v>
      </c>
      <c r="Z309" s="36">
        <f>IFERROR(IF(Y309=0,"",ROUNDUP(Y309/H309,0)*0.00753),"")</f>
        <v>0.82830000000000004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293.92</v>
      </c>
      <c r="BN309" s="64">
        <f t="shared" si="64"/>
        <v>293.92</v>
      </c>
      <c r="BO309" s="64">
        <f t="shared" si="65"/>
        <v>0.70512820512820507</v>
      </c>
      <c r="BP309" s="64">
        <f t="shared" si="66"/>
        <v>0.70512820512820507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264</v>
      </c>
      <c r="Y310" s="762">
        <f t="shared" si="62"/>
        <v>264</v>
      </c>
      <c r="Z310" s="36">
        <f>IFERROR(IF(Y310=0,"",ROUNDUP(Y310/H310,0)*0.00753),"")</f>
        <v>0.82830000000000004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286</v>
      </c>
      <c r="BN310" s="64">
        <f t="shared" si="64"/>
        <v>286</v>
      </c>
      <c r="BO310" s="64">
        <f t="shared" si="65"/>
        <v>0.70512820512820507</v>
      </c>
      <c r="BP310" s="64">
        <f t="shared" si="66"/>
        <v>0.70512820512820507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181.44</v>
      </c>
      <c r="Y311" s="762">
        <f t="shared" si="62"/>
        <v>181.44</v>
      </c>
      <c r="Z311" s="36">
        <f>IFERROR(IF(Y311=0,"",ROUNDUP(Y311/H311,0)*0.00937),"")</f>
        <v>0.50597999999999999</v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192.77999999999997</v>
      </c>
      <c r="BN311" s="64">
        <f t="shared" si="64"/>
        <v>192.77999999999997</v>
      </c>
      <c r="BO311" s="64">
        <f t="shared" si="65"/>
        <v>0.45</v>
      </c>
      <c r="BP311" s="64">
        <f t="shared" si="66"/>
        <v>0.45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304</v>
      </c>
      <c r="Y312" s="763">
        <f>IFERROR(Y306/H306,"0")+IFERROR(Y307/H307,"0")+IFERROR(Y308/H308,"0")+IFERROR(Y309/H309,"0")+IFERROR(Y310/H310,"0")+IFERROR(Y311/H311,"0")</f>
        <v>304</v>
      </c>
      <c r="Z312" s="763">
        <f>IFERROR(IF(Z306="",0,Z306),"0")+IFERROR(IF(Z307="",0,Z307),"0")+IFERROR(IF(Z308="",0,Z308),"0")+IFERROR(IF(Z309="",0,Z309),"0")+IFERROR(IF(Z310="",0,Z310),"0")+IFERROR(IF(Z311="",0,Z311),"0")</f>
        <v>2.4331800000000001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810.24</v>
      </c>
      <c r="Y313" s="763">
        <f>IFERROR(SUM(Y306:Y311),"0")</f>
        <v>810.24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40.799999999999997</v>
      </c>
      <c r="Y389" s="762">
        <f>IFERROR(IF(X389="",0,CEILING((X389/$H389),1)*$H389),"")</f>
        <v>40.799999999999997</v>
      </c>
      <c r="Z389" s="36">
        <f>IFERROR(IF(Y389=0,"",ROUNDUP(Y389/H389,0)*0.00753),"")</f>
        <v>0.12048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47.6</v>
      </c>
      <c r="BN389" s="64">
        <f>IFERROR(Y389*I389/H389,"0")</f>
        <v>47.6</v>
      </c>
      <c r="BO389" s="64">
        <f>IFERROR(1/J389*(X389/H389),"0")</f>
        <v>0.10256410256410256</v>
      </c>
      <c r="BP389" s="64">
        <f>IFERROR(1/J389*(Y389/H389),"0")</f>
        <v>0.10256410256410256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16</v>
      </c>
      <c r="Y391" s="763">
        <f>IFERROR(Y387/H387,"0")+IFERROR(Y388/H388,"0")+IFERROR(Y389/H389,"0")+IFERROR(Y390/H390,"0")</f>
        <v>16</v>
      </c>
      <c r="Z391" s="763">
        <f>IFERROR(IF(Z387="",0,Z387),"0")+IFERROR(IF(Z388="",0,Z388),"0")+IFERROR(IF(Z389="",0,Z389),"0")+IFERROR(IF(Z390="",0,Z390),"0")</f>
        <v>0.12048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40.799999999999997</v>
      </c>
      <c r="Y392" s="763">
        <f>IFERROR(SUM(Y387:Y390),"0")</f>
        <v>40.799999999999997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52</v>
      </c>
      <c r="Y396" s="762">
        <f>IFERROR(IF(X396="",0,CEILING((X396/$H396),1)*$H396),"")</f>
        <v>52</v>
      </c>
      <c r="Z396" s="36">
        <f>IFERROR(IF(Y396=0,"",ROUNDUP(Y396/H396,0)*0.00474),"")</f>
        <v>0.12324</v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58.240000000000009</v>
      </c>
      <c r="BN396" s="64">
        <f>IFERROR(Y396*I396/H396,"0")</f>
        <v>58.240000000000009</v>
      </c>
      <c r="BO396" s="64">
        <f>IFERROR(1/J396*(X396/H396),"0")</f>
        <v>0.1092436974789916</v>
      </c>
      <c r="BP396" s="64">
        <f>IFERROR(1/J396*(Y396/H396),"0")</f>
        <v>0.1092436974789916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26</v>
      </c>
      <c r="Y397" s="763">
        <f>IFERROR(Y394/H394,"0")+IFERROR(Y395/H395,"0")+IFERROR(Y396/H396,"0")</f>
        <v>26</v>
      </c>
      <c r="Z397" s="763">
        <f>IFERROR(IF(Z394="",0,Z394),"0")+IFERROR(IF(Z395="",0,Z395),"0")+IFERROR(IF(Z396="",0,Z396),"0")</f>
        <v>0.12324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52</v>
      </c>
      <c r="Y398" s="763">
        <f>IFERROR(SUM(Y394:Y396),"0")</f>
        <v>52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36</v>
      </c>
      <c r="Y401" s="762">
        <f>IFERROR(IF(X401="",0,CEILING((X401/$H401),1)*$H401),"")</f>
        <v>36</v>
      </c>
      <c r="Z401" s="36">
        <f>IFERROR(IF(Y401=0,"",ROUNDUP(Y401/H401,0)*0.00753),"")</f>
        <v>0.15060000000000001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40.96</v>
      </c>
      <c r="BN401" s="64">
        <f>IFERROR(Y401*I401/H401,"0")</f>
        <v>40.96</v>
      </c>
      <c r="BO401" s="64">
        <f>IFERROR(1/J401*(X401/H401),"0")</f>
        <v>0.12820512820512819</v>
      </c>
      <c r="BP401" s="64">
        <f>IFERROR(1/J401*(Y401/H401),"0")</f>
        <v>0.12820512820512819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20</v>
      </c>
      <c r="Y402" s="763">
        <f>IFERROR(Y401/H401,"0")</f>
        <v>20</v>
      </c>
      <c r="Z402" s="763">
        <f>IFERROR(IF(Z401="",0,Z401),"0")</f>
        <v>0.15060000000000001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36</v>
      </c>
      <c r="Y403" s="763">
        <f>IFERROR(SUM(Y401:Y401),"0")</f>
        <v>36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252</v>
      </c>
      <c r="Y406" s="762">
        <f>IFERROR(IF(X406="",0,CEILING((X406/$H406),1)*$H406),"")</f>
        <v>252</v>
      </c>
      <c r="Z406" s="36">
        <f>IFERROR(IF(Y406=0,"",ROUNDUP(Y406/H406,0)*0.00753),"")</f>
        <v>0.90360000000000007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284.63999999999993</v>
      </c>
      <c r="BN406" s="64">
        <f>IFERROR(Y406*I406/H406,"0")</f>
        <v>284.63999999999993</v>
      </c>
      <c r="BO406" s="64">
        <f>IFERROR(1/J406*(X406/H406),"0")</f>
        <v>0.76923076923076916</v>
      </c>
      <c r="BP406" s="64">
        <f>IFERROR(1/J406*(Y406/H406),"0")</f>
        <v>0.76923076923076916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147</v>
      </c>
      <c r="Y407" s="762">
        <f>IFERROR(IF(X407="",0,CEILING((X407/$H407),1)*$H407),"")</f>
        <v>147</v>
      </c>
      <c r="Z407" s="36">
        <f>IFERROR(IF(Y407=0,"",ROUNDUP(Y407/H407,0)*0.00753),"")</f>
        <v>0.52710000000000001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165.19999999999996</v>
      </c>
      <c r="BN407" s="64">
        <f>IFERROR(Y407*I407/H407,"0")</f>
        <v>165.19999999999996</v>
      </c>
      <c r="BO407" s="64">
        <f>IFERROR(1/J407*(X407/H407),"0")</f>
        <v>0.44871794871794868</v>
      </c>
      <c r="BP407" s="64">
        <f>IFERROR(1/J407*(Y407/H407),"0")</f>
        <v>0.44871794871794868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190</v>
      </c>
      <c r="Y408" s="763">
        <f>IFERROR(Y405/H405,"0")+IFERROR(Y406/H406,"0")+IFERROR(Y407/H407,"0")</f>
        <v>190</v>
      </c>
      <c r="Z408" s="763">
        <f>IFERROR(IF(Z405="",0,Z405),"0")+IFERROR(IF(Z406="",0,Z406),"0")+IFERROR(IF(Z407="",0,Z407),"0")</f>
        <v>1.4307000000000001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399</v>
      </c>
      <c r="Y409" s="763">
        <f>IFERROR(SUM(Y405:Y407),"0")</f>
        <v>399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0</v>
      </c>
      <c r="Y414" s="762">
        <f t="shared" si="77"/>
        <v>0</v>
      </c>
      <c r="Z414" s="36" t="str">
        <f>IFERROR(IF(Y414=0,"",ROUNDUP(Y414/H414,0)*0.02175),"")</f>
        <v/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170</v>
      </c>
      <c r="Y423" s="762">
        <f t="shared" si="77"/>
        <v>170</v>
      </c>
      <c r="Z423" s="36">
        <f>IFERROR(IF(Y423=0,"",ROUNDUP(Y423/H423,0)*0.00902),"")</f>
        <v>0.30668000000000001</v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177.14000000000001</v>
      </c>
      <c r="BN423" s="64">
        <f t="shared" si="79"/>
        <v>177.14000000000001</v>
      </c>
      <c r="BO423" s="64">
        <f t="shared" si="80"/>
        <v>0.25757575757575757</v>
      </c>
      <c r="BP423" s="64">
        <f t="shared" si="81"/>
        <v>0.25757575757575757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34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0.30668000000000001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170</v>
      </c>
      <c r="Y425" s="763">
        <f>IFERROR(SUM(Y413:Y423),"0")</f>
        <v>170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64</v>
      </c>
      <c r="Y428" s="762">
        <f>IFERROR(IF(X428="",0,CEILING((X428/$H428),1)*$H428),"")</f>
        <v>64</v>
      </c>
      <c r="Z428" s="36">
        <f>IFERROR(IF(Y428=0,"",ROUNDUP(Y428/H428,0)*0.00902),"")</f>
        <v>0.14432</v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67.36</v>
      </c>
      <c r="BN428" s="64">
        <f>IFERROR(Y428*I428/H428,"0")</f>
        <v>67.36</v>
      </c>
      <c r="BO428" s="64">
        <f>IFERROR(1/J428*(X428/H428),"0")</f>
        <v>0.12121212121212122</v>
      </c>
      <c r="BP428" s="64">
        <f>IFERROR(1/J428*(Y428/H428),"0")</f>
        <v>0.12121212121212122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16</v>
      </c>
      <c r="Y429" s="763">
        <f>IFERROR(Y427/H427,"0")+IFERROR(Y428/H428,"0")</f>
        <v>16</v>
      </c>
      <c r="Z429" s="763">
        <f>IFERROR(IF(Z427="",0,Z427),"0")+IFERROR(IF(Z428="",0,Z428),"0")</f>
        <v>0.14432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64</v>
      </c>
      <c r="Y430" s="763">
        <f>IFERROR(SUM(Y427:Y428),"0")</f>
        <v>64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655.20000000000005</v>
      </c>
      <c r="Y439" s="762">
        <f>IFERROR(IF(X439="",0,CEILING((X439/$H439),1)*$H439),"")</f>
        <v>655.19999999999993</v>
      </c>
      <c r="Z439" s="36">
        <f>IFERROR(IF(Y439=0,"",ROUNDUP(Y439/H439,0)*0.02175),"")</f>
        <v>1.827</v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702.57600000000014</v>
      </c>
      <c r="BN439" s="64">
        <f>IFERROR(Y439*I439/H439,"0")</f>
        <v>702.57600000000002</v>
      </c>
      <c r="BO439" s="64">
        <f>IFERROR(1/J439*(X439/H439),"0")</f>
        <v>1.5000000000000002</v>
      </c>
      <c r="BP439" s="64">
        <f>IFERROR(1/J439*(Y439/H439),"0")</f>
        <v>1.5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84.000000000000014</v>
      </c>
      <c r="Y440" s="763">
        <f>IFERROR(Y438/H438,"0")+IFERROR(Y439/H439,"0")</f>
        <v>84</v>
      </c>
      <c r="Z440" s="763">
        <f>IFERROR(IF(Z438="",0,Z438),"0")+IFERROR(IF(Z439="",0,Z439),"0")</f>
        <v>1.827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655.20000000000005</v>
      </c>
      <c r="Y441" s="763">
        <f>IFERROR(SUM(Y438:Y439),"0")</f>
        <v>655.19999999999993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120</v>
      </c>
      <c r="Y462" s="762">
        <f>IFERROR(IF(X462="",0,CEILING((X462/$H462),1)*$H462),"")</f>
        <v>120</v>
      </c>
      <c r="Z462" s="36">
        <f>IFERROR(IF(Y462=0,"",ROUNDUP(Y462/H462,0)*0.00753),"")</f>
        <v>0.3765</v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134.20000000000002</v>
      </c>
      <c r="BN462" s="64">
        <f>IFERROR(Y462*I462/H462,"0")</f>
        <v>134.20000000000002</v>
      </c>
      <c r="BO462" s="64">
        <f>IFERROR(1/J462*(X462/H462),"0")</f>
        <v>0.32051282051282048</v>
      </c>
      <c r="BP462" s="64">
        <f>IFERROR(1/J462*(Y462/H462),"0")</f>
        <v>0.32051282051282048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50</v>
      </c>
      <c r="Y464" s="763">
        <f>IFERROR(Y459/H459,"0")+IFERROR(Y460/H460,"0")+IFERROR(Y461/H461,"0")+IFERROR(Y462/H462,"0")+IFERROR(Y463/H463,"0")</f>
        <v>50</v>
      </c>
      <c r="Z464" s="763">
        <f>IFERROR(IF(Z459="",0,Z459),"0")+IFERROR(IF(Z460="",0,Z460),"0")+IFERROR(IF(Z461="",0,Z461),"0")+IFERROR(IF(Z462="",0,Z462),"0")+IFERROR(IF(Z463="",0,Z463),"0")</f>
        <v>0.3765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120</v>
      </c>
      <c r="Y465" s="763">
        <f>IFERROR(SUM(Y459:Y463),"0")</f>
        <v>120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64.8</v>
      </c>
      <c r="Y473" s="762">
        <f>IFERROR(IF(X473="",0,CEILING((X473/$H473),1)*$H473),"")</f>
        <v>64.800000000000011</v>
      </c>
      <c r="Z473" s="36">
        <f>IFERROR(IF(Y473=0,"",ROUNDUP(Y473/H473,0)*0.00753),"")</f>
        <v>0.18071999999999999</v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69.599999999999994</v>
      </c>
      <c r="BN473" s="64">
        <f>IFERROR(Y473*I473/H473,"0")</f>
        <v>69.599999999999994</v>
      </c>
      <c r="BO473" s="64">
        <f>IFERROR(1/J473*(X473/H473),"0")</f>
        <v>0.15384615384615383</v>
      </c>
      <c r="BP473" s="64">
        <f>IFERROR(1/J473*(Y473/H473),"0")</f>
        <v>0.15384615384615385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23.999999999999996</v>
      </c>
      <c r="Y474" s="763">
        <f>IFERROR(Y473/H473,"0")</f>
        <v>24.000000000000004</v>
      </c>
      <c r="Z474" s="763">
        <f>IFERROR(IF(Z473="",0,Z473),"0")</f>
        <v>0.18071999999999999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64.8</v>
      </c>
      <c r="Y475" s="763">
        <f>IFERROR(SUM(Y473:Y473),"0")</f>
        <v>64.800000000000011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21</v>
      </c>
      <c r="Y484" s="762">
        <f t="shared" si="88"/>
        <v>21</v>
      </c>
      <c r="Z484" s="36">
        <f t="shared" si="93"/>
        <v>5.0200000000000002E-2</v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22.299999999999997</v>
      </c>
      <c r="BN484" s="64">
        <f t="shared" si="90"/>
        <v>22.299999999999997</v>
      </c>
      <c r="BO484" s="64">
        <f t="shared" si="91"/>
        <v>4.2735042735042736E-2</v>
      </c>
      <c r="BP484" s="64">
        <f t="shared" si="92"/>
        <v>4.2735042735042736E-2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29.4</v>
      </c>
      <c r="Y488" s="762">
        <f t="shared" si="88"/>
        <v>29.400000000000002</v>
      </c>
      <c r="Z488" s="36">
        <f t="shared" si="93"/>
        <v>7.0280000000000009E-2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31.22</v>
      </c>
      <c r="BN488" s="64">
        <f t="shared" si="90"/>
        <v>31.22</v>
      </c>
      <c r="BO488" s="64">
        <f t="shared" si="91"/>
        <v>5.9829059829059825E-2</v>
      </c>
      <c r="BP488" s="64">
        <f t="shared" si="92"/>
        <v>5.9829059829059839E-2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42</v>
      </c>
      <c r="Y491" s="762">
        <f t="shared" si="88"/>
        <v>42</v>
      </c>
      <c r="Z491" s="36">
        <f t="shared" si="93"/>
        <v>0.1004</v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44.599999999999994</v>
      </c>
      <c r="BN491" s="64">
        <f t="shared" si="90"/>
        <v>44.599999999999994</v>
      </c>
      <c r="BO491" s="64">
        <f t="shared" si="91"/>
        <v>8.5470085470085472E-2</v>
      </c>
      <c r="BP491" s="64">
        <f t="shared" si="92"/>
        <v>8.5470085470085472E-2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60.9</v>
      </c>
      <c r="Y493" s="762">
        <f t="shared" si="88"/>
        <v>60.900000000000006</v>
      </c>
      <c r="Z493" s="36">
        <f t="shared" si="93"/>
        <v>0.14558000000000001</v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64.669999999999987</v>
      </c>
      <c r="BN493" s="64">
        <f t="shared" si="90"/>
        <v>64.67</v>
      </c>
      <c r="BO493" s="64">
        <f t="shared" si="91"/>
        <v>0.12393162393162394</v>
      </c>
      <c r="BP493" s="64">
        <f t="shared" si="92"/>
        <v>0.12393162393162395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73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73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0.36646000000000001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153.30000000000001</v>
      </c>
      <c r="Y497" s="763">
        <f>IFERROR(SUM(Y477:Y495),"0")</f>
        <v>153.30000000000001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105.6</v>
      </c>
      <c r="Y499" s="762">
        <f>IFERROR(IF(X499="",0,CEILING((X499/$H499),1)*$H499),"")</f>
        <v>105.6</v>
      </c>
      <c r="Z499" s="36">
        <f>IFERROR(IF(Y499=0,"",ROUNDUP(Y499/H499,0)*0.00902),"")</f>
        <v>0.39688000000000001</v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116.42400000000001</v>
      </c>
      <c r="BN499" s="64">
        <f>IFERROR(Y499*I499/H499,"0")</f>
        <v>116.42400000000001</v>
      </c>
      <c r="BO499" s="64">
        <f>IFERROR(1/J499*(X499/H499),"0")</f>
        <v>0.33333333333333337</v>
      </c>
      <c r="BP499" s="64">
        <f>IFERROR(1/J499*(Y499/H499),"0")</f>
        <v>0.33333333333333337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44</v>
      </c>
      <c r="Y501" s="763">
        <f>IFERROR(Y499/H499,"0")+IFERROR(Y500/H500,"0")</f>
        <v>44</v>
      </c>
      <c r="Z501" s="763">
        <f>IFERROR(IF(Z499="",0,Z499),"0")+IFERROR(IF(Z500="",0,Z500),"0")</f>
        <v>0.39688000000000001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105.6</v>
      </c>
      <c r="Y502" s="763">
        <f>IFERROR(SUM(Y499:Y500),"0")</f>
        <v>105.6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417.6</v>
      </c>
      <c r="Y555" s="762">
        <f t="shared" si="94"/>
        <v>417.59999999999997</v>
      </c>
      <c r="Z555" s="36">
        <f>IFERROR(IF(Y555=0,"",ROUNDUP(Y555/H555,0)*0.00937),"")</f>
        <v>0.81518999999999997</v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605.5200000000001</v>
      </c>
      <c r="BN555" s="64">
        <f t="shared" si="97"/>
        <v>605.52</v>
      </c>
      <c r="BO555" s="64">
        <f t="shared" si="98"/>
        <v>0.72500000000000009</v>
      </c>
      <c r="BP555" s="64">
        <f t="shared" si="99"/>
        <v>0.72499999999999998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87.000000000000014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87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0.81518999999999997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417.6</v>
      </c>
      <c r="Y557" s="763">
        <f>IFERROR(SUM(Y545:Y555),"0")</f>
        <v>417.59999999999997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4058.4399999999996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4058.4399999999996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4560.8099999999995</v>
      </c>
      <c r="Y653" s="763">
        <f>IFERROR(SUM(BN22:BN649),"0")</f>
        <v>4560.8099999999995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10</v>
      </c>
      <c r="Y654" s="38">
        <f>ROUNDUP(SUM(BP22:BP649),0)</f>
        <v>10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4810.8099999999995</v>
      </c>
      <c r="Y655" s="763">
        <f>GrossWeightTotalR+PalletQtyTotalR*25</f>
        <v>4810.8099999999995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1307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1307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11.448899999999997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208.5</v>
      </c>
      <c r="E662" s="46">
        <f>IFERROR(Y107*1,"0")+IFERROR(Y108*1,"0")+IFERROR(Y109*1,"0")+IFERROR(Y110*1,"0")+IFERROR(Y114*1,"0")+IFERROR(Y115*1,"0")+IFERROR(Y116*1,"0")+IFERROR(Y117*1,"0")+IFERROR(Y118*1,"0")</f>
        <v>81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63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22.4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391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810.24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92.8</v>
      </c>
      <c r="V662" s="46">
        <f>IFERROR(Y401*1,"0")+IFERROR(Y405*1,"0")+IFERROR(Y406*1,"0")+IFERROR(Y407*1,"0")</f>
        <v>435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889.19999999999993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120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323.70000000000005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417.59999999999997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2024-11-07T06:34:39Z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