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C339EB3-C94F-4127-9FC0-39213437AA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Z239" i="1" s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585" i="1" l="1"/>
  <c r="Y654" i="1"/>
  <c r="Z451" i="1"/>
  <c r="Z435" i="1"/>
  <c r="Z302" i="1"/>
  <c r="Z290" i="1"/>
  <c r="Z604" i="1"/>
  <c r="Z625" i="1"/>
  <c r="Z272" i="1"/>
  <c r="Z225" i="1"/>
  <c r="Z180" i="1"/>
  <c r="Z119" i="1"/>
  <c r="Z72" i="1"/>
  <c r="Z35" i="1"/>
  <c r="Z657" i="1" s="1"/>
  <c r="Y656" i="1"/>
  <c r="Y653" i="1"/>
  <c r="Y655" i="1" s="1"/>
  <c r="Z362" i="1"/>
  <c r="Y652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<sst xmlns="http://schemas.openxmlformats.org/spreadsheetml/2006/main" count="3077" uniqueCount="1090">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</sst>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4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867</v>
      </c>
      <c r="Y107" s="762">
        <f>IFERROR(IF(X107="",0,CEILING((X107/$H107),1)*$H107),"")</f>
        <v>874.80000000000007</v>
      </c>
      <c r="Z107" s="36">
        <f>IFERROR(IF(Y107=0,"",ROUNDUP(Y107/H107,0)*0.02175),"")</f>
        <v>1.7617499999999999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905.5333333333333</v>
      </c>
      <c r="BN107" s="64">
        <f>IFERROR(Y107*I107/H107,"0")</f>
        <v>913.68</v>
      </c>
      <c r="BO107" s="64">
        <f>IFERROR(1/J107*(X107/H107),"0")</f>
        <v>1.4335317460317458</v>
      </c>
      <c r="BP107" s="64">
        <f>IFERROR(1/J107*(Y107/H107),"0")</f>
        <v>1.4464285714285714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80.277777777777771</v>
      </c>
      <c r="Y111" s="763">
        <f>IFERROR(Y107/H107,"0")+IFERROR(Y108/H108,"0")+IFERROR(Y109/H109,"0")+IFERROR(Y110/H110,"0")</f>
        <v>81</v>
      </c>
      <c r="Z111" s="763">
        <f>IFERROR(IF(Z107="",0,Z107),"0")+IFERROR(IF(Z108="",0,Z108),"0")+IFERROR(IF(Z109="",0,Z109),"0")+IFERROR(IF(Z110="",0,Z110),"0")</f>
        <v>1.7617499999999999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867</v>
      </c>
      <c r="Y112" s="763">
        <f>IFERROR(SUM(Y107:Y110),"0")</f>
        <v>874.80000000000007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1178</v>
      </c>
      <c r="Y124" s="762">
        <f>IFERROR(IF(X124="",0,CEILING((X124/$H124),1)*$H124),"")</f>
        <v>1187.1999999999998</v>
      </c>
      <c r="Z124" s="36">
        <f>IFERROR(IF(Y124=0,"",ROUNDUP(Y124/H124,0)*0.02175),"")</f>
        <v>2.3054999999999999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1228.4857142857143</v>
      </c>
      <c r="BN124" s="64">
        <f>IFERROR(Y124*I124/H124,"0")</f>
        <v>1238.08</v>
      </c>
      <c r="BO124" s="64">
        <f>IFERROR(1/J124*(X124/H124),"0")</f>
        <v>1.878188775510204</v>
      </c>
      <c r="BP124" s="64">
        <f>IFERROR(1/J124*(Y124/H124),"0")</f>
        <v>1.8928571428571426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105.17857142857143</v>
      </c>
      <c r="Y128" s="763">
        <f>IFERROR(Y123/H123,"0")+IFERROR(Y124/H124,"0")+IFERROR(Y125/H125,"0")+IFERROR(Y126/H126,"0")+IFERROR(Y127/H127,"0")</f>
        <v>105.99999999999999</v>
      </c>
      <c r="Z128" s="763">
        <f>IFERROR(IF(Z123="",0,Z123),"0")+IFERROR(IF(Z124="",0,Z124),"0")+IFERROR(IF(Z125="",0,Z125),"0")+IFERROR(IF(Z126="",0,Z126),"0")+IFERROR(IF(Z127="",0,Z127),"0")</f>
        <v>2.3054999999999999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1178</v>
      </c>
      <c r="Y129" s="763">
        <f>IFERROR(SUM(Y123:Y127),"0")</f>
        <v>1187.1999999999998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2</v>
      </c>
      <c r="Y135" s="762">
        <f>IFERROR(IF(X135="",0,CEILING((X135/$H135),1)*$H135),"")</f>
        <v>2.4</v>
      </c>
      <c r="Z135" s="36">
        <f>IFERROR(IF(Y135=0,"",ROUNDUP(Y135/H135,0)*0.00753),"")</f>
        <v>7.5300000000000002E-3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2.166666666666667</v>
      </c>
      <c r="BN135" s="64">
        <f>IFERROR(Y135*I135/H135,"0")</f>
        <v>2.6</v>
      </c>
      <c r="BO135" s="64">
        <f>IFERROR(1/J135*(X135/H135),"0")</f>
        <v>5.341880341880342E-3</v>
      </c>
      <c r="BP135" s="64">
        <f>IFERROR(1/J135*(Y135/H135),"0")</f>
        <v>6.41025641025641E-3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0.83333333333333337</v>
      </c>
      <c r="Y136" s="763">
        <f>IFERROR(Y131/H131,"0")+IFERROR(Y132/H132,"0")+IFERROR(Y133/H133,"0")+IFERROR(Y134/H134,"0")+IFERROR(Y135/H135,"0")</f>
        <v>1</v>
      </c>
      <c r="Z136" s="763">
        <f>IFERROR(IF(Z131="",0,Z131),"0")+IFERROR(IF(Z132="",0,Z132),"0")+IFERROR(IF(Z133="",0,Z133),"0")+IFERROR(IF(Z134="",0,Z134),"0")+IFERROR(IF(Z135="",0,Z135),"0")</f>
        <v>7.5300000000000002E-3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2</v>
      </c>
      <c r="Y137" s="763">
        <f>IFERROR(SUM(Y131:Y135),"0")</f>
        <v>2.4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162</v>
      </c>
      <c r="Y198" s="762">
        <f t="shared" si="31"/>
        <v>163.80000000000001</v>
      </c>
      <c r="Z198" s="36">
        <f>IFERROR(IF(Y198=0,"",ROUNDUP(Y198/H198,0)*0.00502),"")</f>
        <v>0.39156000000000002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172.02857142857141</v>
      </c>
      <c r="BN198" s="64">
        <f t="shared" si="33"/>
        <v>173.94</v>
      </c>
      <c r="BO198" s="64">
        <f t="shared" si="34"/>
        <v>0.32967032967032966</v>
      </c>
      <c r="BP198" s="64">
        <f t="shared" si="35"/>
        <v>0.33333333333333337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66</v>
      </c>
      <c r="Y200" s="762">
        <f t="shared" si="31"/>
        <v>67.2</v>
      </c>
      <c r="Z200" s="36">
        <f>IFERROR(IF(Y200=0,"",ROUNDUP(Y200/H200,0)*0.00502),"")</f>
        <v>0.16064000000000001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69.142857142857153</v>
      </c>
      <c r="BN200" s="64">
        <f t="shared" si="33"/>
        <v>70.400000000000006</v>
      </c>
      <c r="BO200" s="64">
        <f t="shared" si="34"/>
        <v>0.1343101343101343</v>
      </c>
      <c r="BP200" s="64">
        <f t="shared" si="35"/>
        <v>0.13675213675213677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108.57142857142857</v>
      </c>
      <c r="Y203" s="763">
        <f>IFERROR(Y195/H195,"0")+IFERROR(Y196/H196,"0")+IFERROR(Y197/H197,"0")+IFERROR(Y198/H198,"0")+IFERROR(Y199/H199,"0")+IFERROR(Y200/H200,"0")+IFERROR(Y201/H201,"0")+IFERROR(Y202/H202,"0")</f>
        <v>110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0.55220000000000002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228</v>
      </c>
      <c r="Y204" s="763">
        <f>IFERROR(SUM(Y195:Y202),"0")</f>
        <v>231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104</v>
      </c>
      <c r="Y217" s="762">
        <f t="shared" ref="Y217:Y224" si="36">IFERROR(IF(X217="",0,CEILING((X217/$H217),1)*$H217),"")</f>
        <v>108</v>
      </c>
      <c r="Z217" s="36">
        <f>IFERROR(IF(Y217=0,"",ROUNDUP(Y217/H217,0)*0.00902),"")</f>
        <v>0.1804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108.04444444444445</v>
      </c>
      <c r="BN217" s="64">
        <f t="shared" ref="BN217:BN224" si="38">IFERROR(Y217*I217/H217,"0")</f>
        <v>112.19999999999999</v>
      </c>
      <c r="BO217" s="64">
        <f t="shared" ref="BO217:BO224" si="39">IFERROR(1/J217*(X217/H217),"0")</f>
        <v>0.14590347923681257</v>
      </c>
      <c r="BP217" s="64">
        <f t="shared" ref="BP217:BP224" si="40">IFERROR(1/J217*(Y217/H217),"0")</f>
        <v>0.15151515151515152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19.25925925925926</v>
      </c>
      <c r="Y225" s="763">
        <f>IFERROR(Y217/H217,"0")+IFERROR(Y218/H218,"0")+IFERROR(Y219/H219,"0")+IFERROR(Y220/H220,"0")+IFERROR(Y221/H221,"0")+IFERROR(Y222/H222,"0")+IFERROR(Y223/H223,"0")+IFERROR(Y224/H224,"0")</f>
        <v>20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0.1804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104</v>
      </c>
      <c r="Y226" s="763">
        <f>IFERROR(SUM(Y217:Y224),"0")</f>
        <v>108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106</v>
      </c>
      <c r="Y232" s="762">
        <f t="shared" si="41"/>
        <v>108</v>
      </c>
      <c r="Z232" s="36">
        <f t="shared" ref="Z232:Z238" si="46">IFERROR(IF(Y232=0,"",ROUNDUP(Y232/H232,0)*0.00753),"")</f>
        <v>0.33884999999999998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118.80833333333334</v>
      </c>
      <c r="BN232" s="64">
        <f t="shared" si="43"/>
        <v>121.05</v>
      </c>
      <c r="BO232" s="64">
        <f t="shared" si="44"/>
        <v>0.28311965811965811</v>
      </c>
      <c r="BP232" s="64">
        <f t="shared" si="45"/>
        <v>0.28846153846153844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400</v>
      </c>
      <c r="Y234" s="762">
        <f t="shared" si="41"/>
        <v>400.8</v>
      </c>
      <c r="Z234" s="36">
        <f t="shared" si="46"/>
        <v>1.2575100000000001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445.33333333333331</v>
      </c>
      <c r="BN234" s="64">
        <f t="shared" si="43"/>
        <v>446.2240000000001</v>
      </c>
      <c r="BO234" s="64">
        <f t="shared" si="44"/>
        <v>1.0683760683760684</v>
      </c>
      <c r="BP234" s="64">
        <f t="shared" si="45"/>
        <v>1.0705128205128205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20</v>
      </c>
      <c r="Y235" s="762">
        <f t="shared" si="41"/>
        <v>21.599999999999998</v>
      </c>
      <c r="Z235" s="36">
        <f t="shared" si="46"/>
        <v>6.7769999999999997E-2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22.266666666666669</v>
      </c>
      <c r="BN235" s="64">
        <f t="shared" si="43"/>
        <v>24.047999999999998</v>
      </c>
      <c r="BO235" s="64">
        <f t="shared" si="44"/>
        <v>5.3418803418803423E-2</v>
      </c>
      <c r="BP235" s="64">
        <f t="shared" si="45"/>
        <v>5.7692307692307689E-2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96</v>
      </c>
      <c r="Y237" s="762">
        <f t="shared" si="41"/>
        <v>96</v>
      </c>
      <c r="Z237" s="36">
        <f t="shared" si="46"/>
        <v>0.30120000000000002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106.88000000000001</v>
      </c>
      <c r="BN237" s="64">
        <f t="shared" si="43"/>
        <v>106.88000000000001</v>
      </c>
      <c r="BO237" s="64">
        <f t="shared" si="44"/>
        <v>0.25641025641025639</v>
      </c>
      <c r="BP237" s="64">
        <f t="shared" si="45"/>
        <v>0.25641025641025639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142</v>
      </c>
      <c r="Y238" s="762">
        <f t="shared" si="41"/>
        <v>144</v>
      </c>
      <c r="Z238" s="36">
        <f t="shared" si="46"/>
        <v>0.45180000000000003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158.44833333333335</v>
      </c>
      <c r="BN238" s="64">
        <f t="shared" si="43"/>
        <v>160.68</v>
      </c>
      <c r="BO238" s="64">
        <f t="shared" si="44"/>
        <v>0.37927350427350431</v>
      </c>
      <c r="BP238" s="64">
        <f t="shared" si="45"/>
        <v>0.38461538461538458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318.33333333333343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321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2.4171300000000002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764</v>
      </c>
      <c r="Y240" s="763">
        <f>IFERROR(SUM(Y228:Y238),"0")</f>
        <v>770.4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23</v>
      </c>
      <c r="Y245" s="762">
        <f>IFERROR(IF(X245="",0,CEILING((X245/$H245),1)*$H245),"")</f>
        <v>24</v>
      </c>
      <c r="Z245" s="36">
        <f>IFERROR(IF(Y245=0,"",ROUNDUP(Y245/H245,0)*0.00753),"")</f>
        <v>7.5300000000000006E-2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25.606666666666669</v>
      </c>
      <c r="BN245" s="64">
        <f>IFERROR(Y245*I245/H245,"0")</f>
        <v>26.720000000000002</v>
      </c>
      <c r="BO245" s="64">
        <f>IFERROR(1/J245*(X245/H245),"0")</f>
        <v>6.1431623931623935E-2</v>
      </c>
      <c r="BP245" s="64">
        <f>IFERROR(1/J245*(Y245/H245),"0")</f>
        <v>6.4102564102564097E-2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24</v>
      </c>
      <c r="Y246" s="762">
        <f>IFERROR(IF(X246="",0,CEILING((X246/$H246),1)*$H246),"")</f>
        <v>24</v>
      </c>
      <c r="Z246" s="36">
        <f>IFERROR(IF(Y246=0,"",ROUNDUP(Y246/H246,0)*0.00753),"")</f>
        <v>7.5300000000000006E-2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26.720000000000002</v>
      </c>
      <c r="BN246" s="64">
        <f>IFERROR(Y246*I246/H246,"0")</f>
        <v>26.720000000000002</v>
      </c>
      <c r="BO246" s="64">
        <f>IFERROR(1/J246*(X246/H246),"0")</f>
        <v>6.4102564102564097E-2</v>
      </c>
      <c r="BP246" s="64">
        <f>IFERROR(1/J246*(Y246/H246),"0")</f>
        <v>6.4102564102564097E-2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19.583333333333336</v>
      </c>
      <c r="Y247" s="763">
        <f>IFERROR(Y242/H242,"0")+IFERROR(Y243/H243,"0")+IFERROR(Y244/H244,"0")+IFERROR(Y245/H245,"0")+IFERROR(Y246/H246,"0")</f>
        <v>20</v>
      </c>
      <c r="Z247" s="763">
        <f>IFERROR(IF(Z242="",0,Z242),"0")+IFERROR(IF(Z243="",0,Z243),"0")+IFERROR(IF(Z244="",0,Z244),"0")+IFERROR(IF(Z245="",0,Z245),"0")+IFERROR(IF(Z246="",0,Z246),"0")</f>
        <v>0.15060000000000001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47</v>
      </c>
      <c r="Y248" s="763">
        <f>IFERROR(SUM(Y242:Y246),"0")</f>
        <v>48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80</v>
      </c>
      <c r="Y310" s="762">
        <f t="shared" si="62"/>
        <v>81.599999999999994</v>
      </c>
      <c r="Z310" s="36">
        <f>IFERROR(IF(Y310=0,"",ROUNDUP(Y310/H310,0)*0.00753),"")</f>
        <v>0.25602000000000003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86.666666666666671</v>
      </c>
      <c r="BN310" s="64">
        <f t="shared" si="64"/>
        <v>88.4</v>
      </c>
      <c r="BO310" s="64">
        <f t="shared" si="65"/>
        <v>0.21367521367521369</v>
      </c>
      <c r="BP310" s="64">
        <f t="shared" si="66"/>
        <v>0.21794871794871795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33.333333333333336</v>
      </c>
      <c r="Y312" s="763">
        <f>IFERROR(Y306/H306,"0")+IFERROR(Y307/H307,"0")+IFERROR(Y308/H308,"0")+IFERROR(Y309/H309,"0")+IFERROR(Y310/H310,"0")+IFERROR(Y311/H311,"0")</f>
        <v>34</v>
      </c>
      <c r="Z312" s="763">
        <f>IFERROR(IF(Z306="",0,Z306),"0")+IFERROR(IF(Z307="",0,Z307),"0")+IFERROR(IF(Z308="",0,Z308),"0")+IFERROR(IF(Z309="",0,Z309),"0")+IFERROR(IF(Z310="",0,Z310),"0")+IFERROR(IF(Z311="",0,Z311),"0")</f>
        <v>0.25602000000000003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80</v>
      </c>
      <c r="Y313" s="763">
        <f>IFERROR(SUM(Y306:Y311),"0")</f>
        <v>81.599999999999994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17</v>
      </c>
      <c r="Y390" s="762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19.333333333333332</v>
      </c>
      <c r="BN390" s="64">
        <f>IFERROR(Y390*I390/H390,"0")</f>
        <v>20.299999999999997</v>
      </c>
      <c r="BO390" s="64">
        <f>IFERROR(1/J390*(X390/H390),"0")</f>
        <v>4.2735042735042736E-2</v>
      </c>
      <c r="BP390" s="64">
        <f>IFERROR(1/J390*(Y390/H390),"0")</f>
        <v>4.4871794871794872E-2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6.666666666666667</v>
      </c>
      <c r="Y391" s="763">
        <f>IFERROR(Y387/H387,"0")+IFERROR(Y388/H388,"0")+IFERROR(Y389/H389,"0")+IFERROR(Y390/H390,"0")</f>
        <v>7</v>
      </c>
      <c r="Z391" s="763">
        <f>IFERROR(IF(Z387="",0,Z387),"0")+IFERROR(IF(Z388="",0,Z388),"0")+IFERROR(IF(Z389="",0,Z389),"0")+IFERROR(IF(Z390="",0,Z390),"0")</f>
        <v>5.271E-2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17</v>
      </c>
      <c r="Y392" s="763">
        <f>IFERROR(SUM(Y387:Y390),"0")</f>
        <v>17.849999999999998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1004</v>
      </c>
      <c r="Y414" s="762">
        <f t="shared" si="77"/>
        <v>1005</v>
      </c>
      <c r="Z414" s="36">
        <f>IFERROR(IF(Y414=0,"",ROUNDUP(Y414/H414,0)*0.02175),"")</f>
        <v>1.4572499999999999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1036.1279999999999</v>
      </c>
      <c r="BN414" s="64">
        <f t="shared" si="79"/>
        <v>1037.1600000000001</v>
      </c>
      <c r="BO414" s="64">
        <f t="shared" si="80"/>
        <v>1.3944444444444444</v>
      </c>
      <c r="BP414" s="64">
        <f t="shared" si="81"/>
        <v>1.3958333333333333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489</v>
      </c>
      <c r="Y416" s="762">
        <f t="shared" si="77"/>
        <v>495</v>
      </c>
      <c r="Z416" s="36">
        <f>IFERROR(IF(Y416=0,"",ROUNDUP(Y416/H416,0)*0.02175),"")</f>
        <v>0.71775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504.64800000000002</v>
      </c>
      <c r="BN416" s="64">
        <f t="shared" si="79"/>
        <v>510.84000000000003</v>
      </c>
      <c r="BO416" s="64">
        <f t="shared" si="80"/>
        <v>0.6791666666666667</v>
      </c>
      <c r="BP416" s="64">
        <f t="shared" si="81"/>
        <v>0.6875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1418</v>
      </c>
      <c r="Y419" s="762">
        <f t="shared" si="77"/>
        <v>1425</v>
      </c>
      <c r="Z419" s="36">
        <f>IFERROR(IF(Y419=0,"",ROUNDUP(Y419/H419,0)*0.02175),"")</f>
        <v>2.0662499999999997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1463.376</v>
      </c>
      <c r="BN419" s="64">
        <f t="shared" si="79"/>
        <v>1470.6</v>
      </c>
      <c r="BO419" s="64">
        <f t="shared" si="80"/>
        <v>1.9694444444444443</v>
      </c>
      <c r="BP419" s="64">
        <f t="shared" si="81"/>
        <v>1.9791666666666665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194.06666666666666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195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4.2412499999999991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2911</v>
      </c>
      <c r="Y425" s="763">
        <f>IFERROR(SUM(Y413:Y423),"0")</f>
        <v>2925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1640</v>
      </c>
      <c r="Y459" s="762">
        <f>IFERROR(IF(X459="",0,CEILING((X459/$H459),1)*$H459),"")</f>
        <v>1645.8</v>
      </c>
      <c r="Z459" s="36">
        <f>IFERROR(IF(Y459=0,"",ROUNDUP(Y459/H459,0)*0.02175),"")</f>
        <v>4.5892499999999998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1758.5846153846155</v>
      </c>
      <c r="BN459" s="64">
        <f>IFERROR(Y459*I459/H459,"0")</f>
        <v>1764.8040000000003</v>
      </c>
      <c r="BO459" s="64">
        <f>IFERROR(1/J459*(X459/H459),"0")</f>
        <v>3.7545787545787541</v>
      </c>
      <c r="BP459" s="64">
        <f>IFERROR(1/J459*(Y459/H459),"0")</f>
        <v>3.7678571428571428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210.25641025641025</v>
      </c>
      <c r="Y464" s="763">
        <f>IFERROR(Y459/H459,"0")+IFERROR(Y460/H460,"0")+IFERROR(Y461/H461,"0")+IFERROR(Y462/H462,"0")+IFERROR(Y463/H463,"0")</f>
        <v>211</v>
      </c>
      <c r="Z464" s="763">
        <f>IFERROR(IF(Z459="",0,Z459),"0")+IFERROR(IF(Z460="",0,Z460),"0")+IFERROR(IF(Z461="",0,Z461),"0")+IFERROR(IF(Z462="",0,Z462),"0")+IFERROR(IF(Z463="",0,Z463),"0")</f>
        <v>4.5892499999999998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1640</v>
      </c>
      <c r="Y465" s="763">
        <f>IFERROR(SUM(Y459:Y463),"0")</f>
        <v>1645.8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40</v>
      </c>
      <c r="Y478" s="762">
        <f t="shared" si="88"/>
        <v>42</v>
      </c>
      <c r="Z478" s="36">
        <f>IFERROR(IF(Y478=0,"",ROUNDUP(Y478/H478,0)*0.00753),"")</f>
        <v>7.5300000000000006E-2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42.190476190476183</v>
      </c>
      <c r="BN478" s="64">
        <f t="shared" si="90"/>
        <v>44.3</v>
      </c>
      <c r="BO478" s="64">
        <f t="shared" si="91"/>
        <v>6.1050061050061048E-2</v>
      </c>
      <c r="BP478" s="64">
        <f t="shared" si="92"/>
        <v>6.4102564102564097E-2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9.5238095238095237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7.5300000000000006E-2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40</v>
      </c>
      <c r="Y497" s="763">
        <f>IFERROR(SUM(Y477:Y495),"0")</f>
        <v>42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4</v>
      </c>
      <c r="Y533" s="762">
        <f>IFERROR(IF(X533="",0,CEILING((X533/$H533),1)*$H533),"")</f>
        <v>4.8</v>
      </c>
      <c r="Z533" s="36">
        <f>IFERROR(IF(Y533=0,"",ROUNDUP(Y533/H533,0)*0.00502),"")</f>
        <v>2.0080000000000001E-2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6.7333333333333334</v>
      </c>
      <c r="BN533" s="64">
        <f>IFERROR(Y533*I533/H533,"0")</f>
        <v>8.08</v>
      </c>
      <c r="BO533" s="64">
        <f>IFERROR(1/J533*(X533/H533),"0")</f>
        <v>1.4245014245014247E-2</v>
      </c>
      <c r="BP533" s="64">
        <f>IFERROR(1/J533*(Y533/H533),"0")</f>
        <v>1.7094017094017096E-2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3.3333333333333335</v>
      </c>
      <c r="Y535" s="763">
        <f>IFERROR(Y531/H531,"0")+IFERROR(Y532/H532,"0")+IFERROR(Y533/H533,"0")+IFERROR(Y534/H534,"0")</f>
        <v>4</v>
      </c>
      <c r="Z535" s="763">
        <f>IFERROR(IF(Z531="",0,Z531),"0")+IFERROR(IF(Z532="",0,Z532),"0")+IFERROR(IF(Z533="",0,Z533),"0")+IFERROR(IF(Z534="",0,Z534),"0")</f>
        <v>2.0080000000000001E-2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4</v>
      </c>
      <c r="Y536" s="763">
        <f>IFERROR(SUM(Y531:Y534),"0")</f>
        <v>4.8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1367</v>
      </c>
      <c r="Y548" s="762">
        <f t="shared" si="94"/>
        <v>1367.52</v>
      </c>
      <c r="Z548" s="36">
        <f t="shared" si="95"/>
        <v>3.0976400000000002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1460.2045454545453</v>
      </c>
      <c r="BN548" s="64">
        <f t="shared" si="97"/>
        <v>1460.7599999999998</v>
      </c>
      <c r="BO548" s="64">
        <f t="shared" si="98"/>
        <v>2.4894376456876457</v>
      </c>
      <c r="BP548" s="64">
        <f t="shared" si="99"/>
        <v>2.4903846153846154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1435</v>
      </c>
      <c r="Y550" s="762">
        <f t="shared" si="94"/>
        <v>1436.16</v>
      </c>
      <c r="Z550" s="36">
        <f t="shared" si="95"/>
        <v>3.25312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1532.840909090909</v>
      </c>
      <c r="BN550" s="64">
        <f t="shared" si="97"/>
        <v>1534.08</v>
      </c>
      <c r="BO550" s="64">
        <f t="shared" si="98"/>
        <v>2.6132721445221443</v>
      </c>
      <c r="BP550" s="64">
        <f t="shared" si="99"/>
        <v>2.6153846153846154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530.68181818181813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531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6.3507600000000002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2802</v>
      </c>
      <c r="Y557" s="763">
        <f>IFERROR(SUM(Y545:Y555),"0")</f>
        <v>2803.6800000000003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1294</v>
      </c>
      <c r="Y559" s="762">
        <f>IFERROR(IF(X559="",0,CEILING((X559/$H559),1)*$H559),"")</f>
        <v>1298.8800000000001</v>
      </c>
      <c r="Z559" s="36">
        <f>IFERROR(IF(Y559=0,"",ROUNDUP(Y559/H559,0)*0.01196),"")</f>
        <v>2.9421599999999999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1382.2272727272727</v>
      </c>
      <c r="BN559" s="64">
        <f>IFERROR(Y559*I559/H559,"0")</f>
        <v>1387.44</v>
      </c>
      <c r="BO559" s="64">
        <f>IFERROR(1/J559*(X559/H559),"0")</f>
        <v>2.3564976689976689</v>
      </c>
      <c r="BP559" s="64">
        <f>IFERROR(1/J559*(Y559/H559),"0")</f>
        <v>2.3653846153846154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245.07575757575756</v>
      </c>
      <c r="Y562" s="763">
        <f>IFERROR(Y559/H559,"0")+IFERROR(Y560/H560,"0")+IFERROR(Y561/H561,"0")</f>
        <v>246</v>
      </c>
      <c r="Z562" s="763">
        <f>IFERROR(IF(Z559="",0,Z559),"0")+IFERROR(IF(Z560="",0,Z560),"0")+IFERROR(IF(Z561="",0,Z561),"0")</f>
        <v>2.9421599999999999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1294</v>
      </c>
      <c r="Y563" s="763">
        <f>IFERROR(SUM(Y559:Y561),"0")</f>
        <v>1298.8800000000001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1523</v>
      </c>
      <c r="Y567" s="762">
        <f t="shared" si="100"/>
        <v>1525.92</v>
      </c>
      <c r="Z567" s="36">
        <f>IFERROR(IF(Y567=0,"",ROUNDUP(Y567/H567,0)*0.01196),"")</f>
        <v>3.4564400000000002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1626.8409090909088</v>
      </c>
      <c r="BN567" s="64">
        <f t="shared" si="102"/>
        <v>1629.9599999999998</v>
      </c>
      <c r="BO567" s="64">
        <f t="shared" si="103"/>
        <v>2.7735285547785549</v>
      </c>
      <c r="BP567" s="64">
        <f t="shared" si="104"/>
        <v>2.7788461538461542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288.44696969696969</v>
      </c>
      <c r="Y574" s="763">
        <f>IFERROR(Y565/H565,"0")+IFERROR(Y566/H566,"0")+IFERROR(Y567/H567,"0")+IFERROR(Y568/H568,"0")+IFERROR(Y569/H569,"0")+IFERROR(Y570/H570,"0")+IFERROR(Y571/H571,"0")+IFERROR(Y572/H572,"0")+IFERROR(Y573/H573,"0")</f>
        <v>289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3.4564400000000002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1523</v>
      </c>
      <c r="Y575" s="763">
        <f>IFERROR(SUM(Y565:Y573),"0")</f>
        <v>1525.92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13501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13567.33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14309.238981906983</v>
      </c>
      <c r="Y653" s="763">
        <f>IFERROR(SUM(BN22:BN649),"0")</f>
        <v>14379.945999999998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25</v>
      </c>
      <c r="Y654" s="38">
        <f>ROUNDUP(SUM(BP22:BP649),0)</f>
        <v>25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14934.238981906983</v>
      </c>
      <c r="Y655" s="763">
        <f>GrossWeightTotalR+PalletQtyTotalR*25</f>
        <v>15004.945999999998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2173.4218022718019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2186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29.359079999999999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874.80000000000007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1189.5999999999999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231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926.4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81.599999999999994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17.849999999999998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2925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1645.8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42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4.8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5628.4800000000005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2024-11-07T07:09:31Z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