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"/>
    </mc:Choice>
  </mc:AlternateContent>
  <xr:revisionPtr revIDLastSave="0" documentId="13_ncr:1_{2FF48689-7251-4B57-85FE-036AA00BD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Sheet!$A$3:$AJ$75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6" i="1" l="1"/>
  <c r="AE76" i="1"/>
  <c r="AC76" i="1"/>
  <c r="R76" i="1" l="1"/>
  <c r="AH70" i="1"/>
  <c r="AH16" i="1"/>
  <c r="F73" i="1" l="1"/>
  <c r="E73" i="1"/>
  <c r="F27" i="1"/>
  <c r="E27" i="1"/>
  <c r="AJ75" i="1"/>
  <c r="AI75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E16" i="1" s="1"/>
  <c r="R16" i="1" s="1"/>
  <c r="AJ15" i="1"/>
  <c r="AI15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E8" i="1" l="1"/>
  <c r="AF8" i="1" s="1"/>
  <c r="AE12" i="1"/>
  <c r="AF12" i="1" s="1"/>
  <c r="AE30" i="1"/>
  <c r="AF30" i="1" s="1"/>
  <c r="AE72" i="1"/>
  <c r="AF72" i="1" s="1"/>
  <c r="AC8" i="1"/>
  <c r="AC12" i="1"/>
  <c r="AC14" i="1"/>
  <c r="AC18" i="1"/>
  <c r="AC26" i="1"/>
  <c r="AC28" i="1"/>
  <c r="AC30" i="1"/>
  <c r="AC31" i="1"/>
  <c r="AC32" i="1"/>
  <c r="AC33" i="1"/>
  <c r="AC35" i="1"/>
  <c r="AC36" i="1"/>
  <c r="AC37" i="1"/>
  <c r="AC38" i="1"/>
  <c r="AC39" i="1"/>
  <c r="AC41" i="1"/>
  <c r="AC42" i="1"/>
  <c r="AC44" i="1"/>
  <c r="AC46" i="1"/>
  <c r="AC48" i="1"/>
  <c r="AC50" i="1"/>
  <c r="AC54" i="1"/>
  <c r="AC56" i="1"/>
  <c r="AC57" i="1"/>
  <c r="AC58" i="1"/>
  <c r="AC59" i="1"/>
  <c r="AC60" i="1"/>
  <c r="AC68" i="1"/>
  <c r="AC69" i="1"/>
  <c r="AC72" i="1"/>
  <c r="AC74" i="1"/>
  <c r="AC6" i="1"/>
  <c r="O7" i="1"/>
  <c r="O8" i="1"/>
  <c r="O9" i="1"/>
  <c r="O10" i="1"/>
  <c r="O11" i="1"/>
  <c r="Q11" i="1" s="1"/>
  <c r="O12" i="1"/>
  <c r="O13" i="1"/>
  <c r="Q13" i="1" s="1"/>
  <c r="O14" i="1"/>
  <c r="O15" i="1"/>
  <c r="O16" i="1"/>
  <c r="O17" i="1"/>
  <c r="O18" i="1"/>
  <c r="AE18" i="1" s="1"/>
  <c r="AF18" i="1" s="1"/>
  <c r="O19" i="1"/>
  <c r="O20" i="1"/>
  <c r="Q20" i="1" s="1"/>
  <c r="AE20" i="1" s="1"/>
  <c r="AF20" i="1" s="1"/>
  <c r="O21" i="1"/>
  <c r="O22" i="1"/>
  <c r="Q22" i="1" s="1"/>
  <c r="AE22" i="1" s="1"/>
  <c r="AF22" i="1" s="1"/>
  <c r="O23" i="1"/>
  <c r="O24" i="1"/>
  <c r="Q24" i="1" s="1"/>
  <c r="AE24" i="1" s="1"/>
  <c r="AF24" i="1" s="1"/>
  <c r="O25" i="1"/>
  <c r="Q25" i="1" s="1"/>
  <c r="O26" i="1"/>
  <c r="O27" i="1"/>
  <c r="Q27" i="1" s="1"/>
  <c r="O28" i="1"/>
  <c r="AE28" i="1" s="1"/>
  <c r="AF28" i="1" s="1"/>
  <c r="O29" i="1"/>
  <c r="O30" i="1"/>
  <c r="O31" i="1"/>
  <c r="O32" i="1"/>
  <c r="AE32" i="1" s="1"/>
  <c r="AF32" i="1" s="1"/>
  <c r="O33" i="1"/>
  <c r="O34" i="1"/>
  <c r="Q34" i="1" s="1"/>
  <c r="AE34" i="1" s="1"/>
  <c r="AF34" i="1" s="1"/>
  <c r="O35" i="1"/>
  <c r="O36" i="1"/>
  <c r="O37" i="1"/>
  <c r="O38" i="1"/>
  <c r="AE38" i="1" s="1"/>
  <c r="AF38" i="1" s="1"/>
  <c r="O39" i="1"/>
  <c r="O40" i="1"/>
  <c r="O41" i="1"/>
  <c r="O42" i="1"/>
  <c r="AE42" i="1" s="1"/>
  <c r="AF42" i="1" s="1"/>
  <c r="O43" i="1"/>
  <c r="Q43" i="1" s="1"/>
  <c r="O44" i="1"/>
  <c r="AE44" i="1" s="1"/>
  <c r="AF44" i="1" s="1"/>
  <c r="O45" i="1"/>
  <c r="O46" i="1"/>
  <c r="AE46" i="1" s="1"/>
  <c r="AF46" i="1" s="1"/>
  <c r="O47" i="1"/>
  <c r="O48" i="1"/>
  <c r="AE48" i="1" s="1"/>
  <c r="AF48" i="1" s="1"/>
  <c r="O49" i="1"/>
  <c r="O50" i="1"/>
  <c r="AE50" i="1" s="1"/>
  <c r="AF50" i="1" s="1"/>
  <c r="O51" i="1"/>
  <c r="O52" i="1"/>
  <c r="Q52" i="1" s="1"/>
  <c r="AE52" i="1" s="1"/>
  <c r="AF52" i="1" s="1"/>
  <c r="O53" i="1"/>
  <c r="Q53" i="1" s="1"/>
  <c r="O54" i="1"/>
  <c r="AE54" i="1" s="1"/>
  <c r="AF54" i="1" s="1"/>
  <c r="O55" i="1"/>
  <c r="Q55" i="1" s="1"/>
  <c r="O56" i="1"/>
  <c r="O57" i="1"/>
  <c r="O58" i="1"/>
  <c r="O59" i="1"/>
  <c r="O60" i="1"/>
  <c r="O61" i="1"/>
  <c r="O62" i="1"/>
  <c r="Q62" i="1" s="1"/>
  <c r="AE62" i="1" s="1"/>
  <c r="AF62" i="1" s="1"/>
  <c r="O63" i="1"/>
  <c r="Q63" i="1" s="1"/>
  <c r="O64" i="1"/>
  <c r="Q64" i="1" s="1"/>
  <c r="AE64" i="1" s="1"/>
  <c r="AF64" i="1" s="1"/>
  <c r="O65" i="1"/>
  <c r="Q65" i="1" s="1"/>
  <c r="O66" i="1"/>
  <c r="Q66" i="1" s="1"/>
  <c r="AE66" i="1" s="1"/>
  <c r="O67" i="1"/>
  <c r="O68" i="1"/>
  <c r="O69" i="1"/>
  <c r="O70" i="1"/>
  <c r="O71" i="1"/>
  <c r="O72" i="1"/>
  <c r="O73" i="1"/>
  <c r="Q73" i="1" s="1"/>
  <c r="O74" i="1"/>
  <c r="O75" i="1"/>
  <c r="O6" i="1"/>
  <c r="AE6" i="1" s="1"/>
  <c r="AF6" i="1" s="1"/>
  <c r="AH5" i="1" l="1"/>
  <c r="AG5" i="1"/>
  <c r="Q70" i="1"/>
  <c r="AE70" i="1" s="1"/>
  <c r="R70" i="1" s="1"/>
  <c r="Q10" i="1"/>
  <c r="AE10" i="1" s="1"/>
  <c r="Q40" i="1"/>
  <c r="AC40" i="1" s="1"/>
  <c r="AC64" i="1"/>
  <c r="AC20" i="1"/>
  <c r="R64" i="1"/>
  <c r="U64" i="1" s="1"/>
  <c r="R52" i="1"/>
  <c r="U52" i="1" s="1"/>
  <c r="R32" i="1"/>
  <c r="U32" i="1" s="1"/>
  <c r="R18" i="1"/>
  <c r="U18" i="1" s="1"/>
  <c r="AE40" i="1"/>
  <c r="AF40" i="1" s="1"/>
  <c r="AC70" i="1"/>
  <c r="AC52" i="1"/>
  <c r="AC24" i="1"/>
  <c r="R46" i="1"/>
  <c r="U46" i="1" s="1"/>
  <c r="R22" i="1"/>
  <c r="U22" i="1" s="1"/>
  <c r="AC66" i="1"/>
  <c r="AC62" i="1"/>
  <c r="AC34" i="1"/>
  <c r="AC22" i="1"/>
  <c r="R28" i="1"/>
  <c r="U28" i="1" s="1"/>
  <c r="R54" i="1"/>
  <c r="U54" i="1" s="1"/>
  <c r="R50" i="1"/>
  <c r="U50" i="1" s="1"/>
  <c r="R42" i="1"/>
  <c r="U42" i="1" s="1"/>
  <c r="R24" i="1"/>
  <c r="U24" i="1" s="1"/>
  <c r="R20" i="1"/>
  <c r="U20" i="1" s="1"/>
  <c r="R6" i="1"/>
  <c r="U6" i="1" s="1"/>
  <c r="R48" i="1"/>
  <c r="U48" i="1" s="1"/>
  <c r="R44" i="1"/>
  <c r="U44" i="1" s="1"/>
  <c r="R38" i="1"/>
  <c r="U38" i="1" s="1"/>
  <c r="AE75" i="1"/>
  <c r="AC75" i="1"/>
  <c r="AE73" i="1"/>
  <c r="AC73" i="1"/>
  <c r="AE71" i="1"/>
  <c r="AC71" i="1"/>
  <c r="AE67" i="1"/>
  <c r="AC67" i="1"/>
  <c r="AE65" i="1"/>
  <c r="AC65" i="1"/>
  <c r="AE63" i="1"/>
  <c r="AC63" i="1"/>
  <c r="AE61" i="1"/>
  <c r="AC61" i="1"/>
  <c r="AE55" i="1"/>
  <c r="AC55" i="1"/>
  <c r="AC53" i="1"/>
  <c r="AE53" i="1"/>
  <c r="AE51" i="1"/>
  <c r="AC51" i="1"/>
  <c r="AC49" i="1"/>
  <c r="AE49" i="1"/>
  <c r="AE47" i="1"/>
  <c r="AC47" i="1"/>
  <c r="AC45" i="1"/>
  <c r="AE45" i="1"/>
  <c r="AE43" i="1"/>
  <c r="AC43" i="1"/>
  <c r="AE29" i="1"/>
  <c r="AC29" i="1"/>
  <c r="AE27" i="1"/>
  <c r="AC27" i="1"/>
  <c r="AC25" i="1"/>
  <c r="AE25" i="1"/>
  <c r="AE23" i="1"/>
  <c r="AC23" i="1"/>
  <c r="AC21" i="1"/>
  <c r="AE21" i="1"/>
  <c r="AE19" i="1"/>
  <c r="AC19" i="1"/>
  <c r="AC17" i="1"/>
  <c r="AE17" i="1"/>
  <c r="AE15" i="1"/>
  <c r="AC15" i="1"/>
  <c r="AE13" i="1"/>
  <c r="AC13" i="1"/>
  <c r="AE11" i="1"/>
  <c r="AC11" i="1"/>
  <c r="AE9" i="1"/>
  <c r="AC9" i="1"/>
  <c r="AE7" i="1"/>
  <c r="AC7" i="1"/>
  <c r="AF66" i="1"/>
  <c r="R66" i="1"/>
  <c r="U66" i="1" s="1"/>
  <c r="R34" i="1"/>
  <c r="U34" i="1" s="1"/>
  <c r="R72" i="1"/>
  <c r="U72" i="1" s="1"/>
  <c r="R62" i="1"/>
  <c r="U62" i="1" s="1"/>
  <c r="R30" i="1"/>
  <c r="U30" i="1" s="1"/>
  <c r="R12" i="1"/>
  <c r="U12" i="1" s="1"/>
  <c r="R8" i="1"/>
  <c r="U8" i="1" s="1"/>
  <c r="V6" i="1"/>
  <c r="U74" i="1"/>
  <c r="V74" i="1"/>
  <c r="V72" i="1"/>
  <c r="V70" i="1"/>
  <c r="U68" i="1"/>
  <c r="V68" i="1"/>
  <c r="V66" i="1"/>
  <c r="V64" i="1"/>
  <c r="V62" i="1"/>
  <c r="U60" i="1"/>
  <c r="V60" i="1"/>
  <c r="U58" i="1"/>
  <c r="V58" i="1"/>
  <c r="U56" i="1"/>
  <c r="V56" i="1"/>
  <c r="V54" i="1"/>
  <c r="V52" i="1"/>
  <c r="V50" i="1"/>
  <c r="V48" i="1"/>
  <c r="V46" i="1"/>
  <c r="V44" i="1"/>
  <c r="V42" i="1"/>
  <c r="U39" i="1"/>
  <c r="V39" i="1"/>
  <c r="U37" i="1"/>
  <c r="V37" i="1"/>
  <c r="U35" i="1"/>
  <c r="V35" i="1"/>
  <c r="U33" i="1"/>
  <c r="V33" i="1"/>
  <c r="U31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75" i="1"/>
  <c r="V73" i="1"/>
  <c r="V71" i="1"/>
  <c r="U69" i="1"/>
  <c r="V69" i="1"/>
  <c r="V67" i="1"/>
  <c r="V65" i="1"/>
  <c r="V63" i="1"/>
  <c r="V61" i="1"/>
  <c r="U59" i="1"/>
  <c r="V59" i="1"/>
  <c r="U57" i="1"/>
  <c r="V57" i="1"/>
  <c r="V55" i="1"/>
  <c r="V53" i="1"/>
  <c r="V51" i="1"/>
  <c r="V49" i="1"/>
  <c r="V47" i="1"/>
  <c r="V45" i="1"/>
  <c r="V43" i="1"/>
  <c r="U41" i="1"/>
  <c r="V41" i="1"/>
  <c r="V40" i="1"/>
  <c r="V38" i="1"/>
  <c r="U36" i="1"/>
  <c r="V36" i="1"/>
  <c r="V34" i="1"/>
  <c r="V32" i="1"/>
  <c r="V30" i="1"/>
  <c r="V28" i="1"/>
  <c r="U26" i="1"/>
  <c r="V26" i="1"/>
  <c r="V24" i="1"/>
  <c r="V22" i="1"/>
  <c r="V20" i="1"/>
  <c r="V18" i="1"/>
  <c r="V16" i="1"/>
  <c r="U14" i="1"/>
  <c r="V14" i="1"/>
  <c r="V12" i="1"/>
  <c r="V10" i="1"/>
  <c r="V8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S5" i="1"/>
  <c r="O5" i="1"/>
  <c r="N5" i="1"/>
  <c r="M5" i="1"/>
  <c r="L5" i="1"/>
  <c r="J5" i="1"/>
  <c r="F5" i="1"/>
  <c r="E5" i="1"/>
  <c r="AC10" i="1" l="1"/>
  <c r="AF70" i="1"/>
  <c r="U70" i="1"/>
  <c r="AF10" i="1"/>
  <c r="R10" i="1"/>
  <c r="U10" i="1" s="1"/>
  <c r="Q5" i="1"/>
  <c r="AF16" i="1"/>
  <c r="U16" i="1"/>
  <c r="R40" i="1"/>
  <c r="U40" i="1" s="1"/>
  <c r="AC16" i="1"/>
  <c r="AE5" i="1"/>
  <c r="AF17" i="1"/>
  <c r="R17" i="1"/>
  <c r="U17" i="1" s="1"/>
  <c r="AF21" i="1"/>
  <c r="R21" i="1"/>
  <c r="U21" i="1" s="1"/>
  <c r="AF25" i="1"/>
  <c r="R25" i="1"/>
  <c r="U25" i="1" s="1"/>
  <c r="AF45" i="1"/>
  <c r="R45" i="1"/>
  <c r="U45" i="1" s="1"/>
  <c r="AF49" i="1"/>
  <c r="R49" i="1"/>
  <c r="U49" i="1" s="1"/>
  <c r="AF53" i="1"/>
  <c r="R53" i="1"/>
  <c r="U53" i="1" s="1"/>
  <c r="AF7" i="1"/>
  <c r="R7" i="1"/>
  <c r="U7" i="1" s="1"/>
  <c r="AF9" i="1"/>
  <c r="R9" i="1"/>
  <c r="U9" i="1" s="1"/>
  <c r="AF11" i="1"/>
  <c r="R11" i="1"/>
  <c r="U11" i="1" s="1"/>
  <c r="AF13" i="1"/>
  <c r="R13" i="1"/>
  <c r="U13" i="1" s="1"/>
  <c r="AF15" i="1"/>
  <c r="R15" i="1"/>
  <c r="U15" i="1" s="1"/>
  <c r="AF19" i="1"/>
  <c r="R19" i="1"/>
  <c r="U19" i="1" s="1"/>
  <c r="AF23" i="1"/>
  <c r="R23" i="1"/>
  <c r="U23" i="1" s="1"/>
  <c r="AF27" i="1"/>
  <c r="R27" i="1"/>
  <c r="U27" i="1" s="1"/>
  <c r="AF29" i="1"/>
  <c r="R29" i="1"/>
  <c r="U29" i="1" s="1"/>
  <c r="AF43" i="1"/>
  <c r="R43" i="1"/>
  <c r="U43" i="1" s="1"/>
  <c r="AF47" i="1"/>
  <c r="R47" i="1"/>
  <c r="U47" i="1" s="1"/>
  <c r="AF51" i="1"/>
  <c r="R51" i="1"/>
  <c r="U51" i="1" s="1"/>
  <c r="AF55" i="1"/>
  <c r="R55" i="1"/>
  <c r="U55" i="1" s="1"/>
  <c r="AF61" i="1"/>
  <c r="R61" i="1"/>
  <c r="U61" i="1" s="1"/>
  <c r="AF63" i="1"/>
  <c r="R63" i="1"/>
  <c r="U63" i="1" s="1"/>
  <c r="AF65" i="1"/>
  <c r="R65" i="1"/>
  <c r="U65" i="1" s="1"/>
  <c r="AF67" i="1"/>
  <c r="R67" i="1"/>
  <c r="U67" i="1" s="1"/>
  <c r="AF71" i="1"/>
  <c r="R71" i="1"/>
  <c r="U71" i="1" s="1"/>
  <c r="AF73" i="1"/>
  <c r="R73" i="1"/>
  <c r="U73" i="1" s="1"/>
  <c r="AF75" i="1"/>
  <c r="R75" i="1"/>
  <c r="U75" i="1" s="1"/>
  <c r="K5" i="1"/>
  <c r="AC5" i="1" l="1"/>
  <c r="AF5" i="1"/>
  <c r="R5" i="1"/>
</calcChain>
</file>

<file path=xl/sharedStrings.xml><?xml version="1.0" encoding="utf-8"?>
<sst xmlns="http://schemas.openxmlformats.org/spreadsheetml/2006/main" count="320" uniqueCount="138">
  <si>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</si>
  <si>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</si>
  <si>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</si>
  <si>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</si>
  <si>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</si>
  <si>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</si>
  <si>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</si>
  <si>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</si>
  <si>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</si>
  <si>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</si>
  <si>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</si>
  <si>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</si>
  <si>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</si>
  <si>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</si>
  <si>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</si>
  <si>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</si>
  <si>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</si>
  <si>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</si>
  <si>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</si>
  <si>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</si>
  <si>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</si>
  <si>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</si>
  <si>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</si>
  <si>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</si>
  <si>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</si>
  <si>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</si>
  <si>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07,11,</t>
  </si>
  <si>
    <t>31,10,</t>
  </si>
  <si>
    <t>24,10,</t>
  </si>
  <si>
    <t>17,10,</t>
  </si>
  <si>
    <t>10,10,</t>
  </si>
  <si>
    <t>03,10,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</si>
  <si>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</si>
  <si>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</si>
  <si>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</si>
  <si>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</si>
  <si>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шт</t>
  </si>
  <si>
    <t>C 14.10.2024 скю введено в сеть "Обжора"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</si>
  <si>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</si>
  <si>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</si>
  <si>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Акция октябрь сеть "Галактика"</t>
  </si>
  <si>
    <t>Готовые чебупели с мясом ТМ Горячая штучка Без свинины 0,3 кг  ПОКОМ</t>
  </si>
  <si>
    <t>Галактика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</si>
  <si>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</si>
  <si>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</si>
  <si>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необходимо увеличить продажи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</si>
  <si>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</si>
  <si>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</si>
  <si>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не в матрице</t>
  </si>
  <si>
    <t>вывод / нужно продавать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</si>
  <si>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</si>
  <si>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</si>
  <si>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</si>
  <si>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вместо фрай-пиццы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</si>
  <si>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</si>
  <si>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</si>
  <si>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</si>
  <si>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</si>
  <si>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</si>
  <si>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</si>
  <si>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</si>
  <si>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</si>
  <si>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</si>
  <si>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дубль / неправильно поставлен приход</t>
  </si>
  <si>
    <t>Наггетсы с индейкой 0,25кг ТМ Вязанка ТС Няняггетсы Сливушки НД2 замор.  ПОКОМ</t>
  </si>
  <si>
    <t>есть дубль / Акция на октябрь для сети "Обжора". Предварительный заказ сети на данную позицию составляет 1 300 шт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</si>
  <si>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</si>
  <si>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</si>
  <si>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</si>
  <si>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</si>
  <si>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нет потребности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</si>
  <si>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</si>
  <si>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</si>
  <si>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</si>
  <si>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</si>
  <si>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</si>
  <si>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</si>
  <si>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</si>
  <si>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</si>
  <si>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</si>
  <si>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</si>
  <si>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</si>
  <si>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</si>
  <si>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</si>
  <si>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</si>
  <si>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</si>
  <si>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</si>
  <si>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</si>
  <si>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</si>
  <si>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необходимо увеличить продажи / Акция октябрь сеть "Галактика"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</si>
  <si>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</si>
  <si>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</si>
  <si>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</si>
  <si>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</si>
  <si>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</si>
  <si>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</si>
  <si>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</si>
  <si>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</si>
  <si>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</si>
  <si>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Умелый повар равиоли ВЕС ПОКОМ</t>
  </si>
  <si>
    <t>ошибка завода / нужно продавать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</si>
  <si>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</si>
  <si>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</si>
  <si>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</si>
  <si>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</si>
  <si>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</si>
  <si>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</si>
  <si>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</si>
  <si>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Галактика / сеть "Обжора"</t>
  </si>
  <si>
    <t>Чебупай спелая вишня ТМ Горячая штучка ТС Чебупай 0,2 кг УВС. зам  ПОКОМ</t>
  </si>
  <si>
    <t>нет в бланке / Галактика / сеть "Обжора"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</si>
  <si>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</si>
  <si>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</si>
  <si>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</si>
  <si>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</si>
  <si>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</si>
  <si>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</si>
  <si>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есть дубль</t>
  </si>
  <si>
    <t>Чебуреки сочные, ВЕС, куриные жарен. зам  ПОКОМ</t>
  </si>
  <si>
    <t>Чебуречище горячая штучка 0,14кг Поком</t>
  </si>
  <si>
    <t>нет</t>
  </si>
  <si>
    <t>ряд</t>
  </si>
  <si>
    <t>паллет</t>
  </si>
  <si>
    <t>потребность</t>
  </si>
  <si>
    <t>кратно рядам</t>
  </si>
  <si>
    <t>отгрузит завод</t>
  </si>
  <si>
    <t>необходимо увеличить продажи / новинка</t>
  </si>
  <si>
    <t>необходимо увеличить продажи!!!</t>
  </si>
  <si>
    <t>необходимо увеличить продажи / Акция на октябрь для сети "Обжора". Предварительный заказ сети на данную позицию составляет 1 600 шт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</si>
  <si>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  <family val="2"/>
        <charset val="204"/>
      </rPr>
      <t xml:space="preserve"> / Акция на октябрь для сети "Обжора". Предварительный заказ сети на данную позицию составляет 2 800 шт</t>
    </r>
  </si>
  <si>
    <t>необходимо увеличить продажи / Галактика</t>
  </si>
  <si>
    <t>Акционная газета в сети "Обжора" на ноябрь 2024.</t>
  </si>
  <si>
    <t>ИТОГО</t>
  </si>
  <si>
    <t>11,11,(1)</t>
  </si>
  <si>
    <t>11,11,(2)</t>
  </si>
  <si>
    <t>Снеки «ЖАР-ладушки с мясом» Фикс.вес 0,2 ТМ «Стародворье»</t>
  </si>
  <si>
    <t>новинка</t>
  </si>
  <si>
    <t>необходимо увеличить продажи / 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</si>
</sst>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4C5"/>
        <bgColor rgb="FFFFFF9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4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5" fillId="5" borderId="1" xfId="1" applyNumberFormat="1" applyFont="1" applyFill="1"/>
    <xf numFmtId="2" fontId="4" fillId="0" borderId="1" xfId="1" applyNumberFormat="1" applyFont="1"/>
    <xf numFmtId="165" fontId="4" fillId="0" borderId="1" xfId="1" applyNumberFormat="1" applyFont="1"/>
    <xf numFmtId="164" fontId="6" fillId="0" borderId="1" xfId="1" applyNumberFormat="1" applyFon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5" fontId="1" fillId="8" borderId="1" xfId="1" applyNumberFormat="1" applyFill="1"/>
    <xf numFmtId="164" fontId="1" fillId="9" borderId="1" xfId="1" applyNumberFormat="1" applyFill="1"/>
    <xf numFmtId="164" fontId="7" fillId="7" borderId="1" xfId="1" applyNumberFormat="1" applyFont="1" applyFill="1"/>
    <xf numFmtId="164" fontId="4" fillId="7" borderId="1" xfId="1" applyNumberFormat="1" applyFont="1" applyFill="1"/>
    <xf numFmtId="164" fontId="8" fillId="7" borderId="1" xfId="1" applyNumberFormat="1" applyFont="1" applyFill="1"/>
    <xf numFmtId="164" fontId="4" fillId="0" borderId="2" xfId="1" applyNumberFormat="1" applyFont="1" applyBorder="1"/>
    <xf numFmtId="164" fontId="1" fillId="10" borderId="1" xfId="1" applyNumberFormat="1" applyFill="1"/>
    <xf numFmtId="164" fontId="1" fillId="9" borderId="2" xfId="1" applyNumberFormat="1" applyFill="1" applyBorder="1"/>
    <xf numFmtId="164" fontId="1" fillId="11" borderId="1" xfId="1" applyNumberFormat="1" applyFill="1"/>
    <xf numFmtId="164" fontId="1" fillId="0" borderId="1" xfId="1" applyNumberFormat="1" applyFont="1"/>
    <xf numFmtId="164" fontId="1" fillId="4" borderId="1" xfId="1" applyNumberFormat="1" applyFill="1"/>
    <xf numFmtId="164" fontId="1" fillId="0" borderId="3" xfId="1" applyNumberFormat="1" applyBorder="1"/>
    <xf numFmtId="164" fontId="1" fillId="7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85;&#1077;&#1094;&#1082;/&#1076;&#1074;%2031,10,24%20&#1076;&#1085;&#1088;&#1089;&#1095;%20&#1087;&#1086;&#1082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Q1" t="str">
            <v>отгрузит завод</v>
          </cell>
        </row>
        <row r="2">
          <cell r="N2" t="str">
            <v>получен</v>
          </cell>
          <cell r="P2" t="str">
            <v>потребность</v>
          </cell>
          <cell r="Q2" t="str">
            <v>кратно рядам</v>
          </cell>
          <cell r="AB2" t="str">
            <v>потребность</v>
          </cell>
          <cell r="AE2" t="str">
            <v>кратно рядам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ср нов</v>
          </cell>
          <cell r="P3" t="str">
            <v>расчет</v>
          </cell>
          <cell r="Q3" t="str">
            <v>расчет</v>
          </cell>
          <cell r="R3" t="str">
            <v>заказ филиала</v>
          </cell>
          <cell r="S3" t="str">
            <v>Комментарии филиала</v>
          </cell>
          <cell r="T3" t="str">
            <v>кон ост</v>
          </cell>
          <cell r="U3" t="str">
            <v>факт</v>
          </cell>
          <cell r="V3" t="str">
            <v>ср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ср</v>
          </cell>
          <cell r="AA3" t="str">
            <v>комментарии</v>
          </cell>
          <cell r="AB3" t="str">
            <v>вес</v>
          </cell>
          <cell r="AC3" t="str">
            <v>крат кор</v>
          </cell>
          <cell r="AD3" t="str">
            <v>заказ кор.</v>
          </cell>
          <cell r="AE3" t="str">
            <v>ВЕС</v>
          </cell>
          <cell r="AF3" t="str">
            <v>ряд</v>
          </cell>
          <cell r="AG3" t="str">
            <v>паллет</v>
          </cell>
        </row>
        <row r="4">
          <cell r="N4" t="str">
            <v>Луганск</v>
          </cell>
          <cell r="O4" t="str">
            <v>31,10,</v>
          </cell>
          <cell r="V4" t="str">
            <v>24,10,</v>
          </cell>
          <cell r="W4" t="str">
            <v>17,10,</v>
          </cell>
          <cell r="X4" t="str">
            <v>10,10,</v>
          </cell>
          <cell r="Y4" t="str">
            <v>03,10,</v>
          </cell>
          <cell r="Z4" t="str">
            <v>26,09,</v>
          </cell>
          <cell r="AD4" t="str">
            <v>04,11,</v>
          </cell>
        </row>
        <row r="5">
          <cell r="E5">
            <v>39517</v>
          </cell>
          <cell r="F5">
            <v>44294.1</v>
          </cell>
          <cell r="J5">
            <v>39353</v>
          </cell>
          <cell r="K5">
            <v>164.00000000000003</v>
          </cell>
          <cell r="L5">
            <v>9945</v>
          </cell>
          <cell r="M5">
            <v>29572</v>
          </cell>
          <cell r="N5">
            <v>15895.999999999998</v>
          </cell>
          <cell r="O5">
            <v>1988.9999999999998</v>
          </cell>
          <cell r="P5">
            <v>4989.5</v>
          </cell>
          <cell r="Q5">
            <v>5118</v>
          </cell>
          <cell r="R5">
            <v>0</v>
          </cell>
          <cell r="V5">
            <v>2100.6800000000003</v>
          </cell>
          <cell r="W5">
            <v>2015.7799999999993</v>
          </cell>
          <cell r="X5">
            <v>2658.02</v>
          </cell>
          <cell r="Y5">
            <v>1773.8599999999997</v>
          </cell>
          <cell r="Z5">
            <v>1885.5868</v>
          </cell>
          <cell r="AB5">
            <v>2007.4000000000003</v>
          </cell>
          <cell r="AD5">
            <v>604</v>
          </cell>
          <cell r="AE5">
            <v>2109.12</v>
          </cell>
        </row>
        <row r="6">
          <cell r="A6" t="str">
            <v>Вареники замороженные постные Благолепные с картофелем и луком классическая форма, ВЕС,  ПОКОМ</v>
          </cell>
          <cell r="B6" t="str">
            <v>кг</v>
          </cell>
          <cell r="C6">
            <v>50</v>
          </cell>
          <cell r="D6">
            <v>240</v>
          </cell>
          <cell r="F6">
            <v>270</v>
          </cell>
          <cell r="G6">
            <v>1</v>
          </cell>
          <cell r="H6">
            <v>90</v>
          </cell>
          <cell r="I6" t="str">
            <v>матрица</v>
          </cell>
          <cell r="K6">
            <v>0</v>
          </cell>
          <cell r="L6">
            <v>0</v>
          </cell>
          <cell r="N6">
            <v>180</v>
          </cell>
          <cell r="O6">
            <v>0</v>
          </cell>
          <cell r="Q6">
            <v>0</v>
          </cell>
          <cell r="T6" t="e">
            <v>#DIV/0!</v>
          </cell>
          <cell r="U6" t="e">
            <v>#DIV/0!</v>
          </cell>
          <cell r="V6">
            <v>6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 t="str">
            <v>новинка</v>
          </cell>
          <cell r="AB6">
            <v>0</v>
          </cell>
          <cell r="AC6">
            <v>5</v>
          </cell>
          <cell r="AD6">
            <v>0</v>
          </cell>
          <cell r="AE6">
            <v>0</v>
          </cell>
          <cell r="AF6">
            <v>12</v>
          </cell>
          <cell r="AG6">
            <v>144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395</v>
          </cell>
          <cell r="D7">
            <v>840</v>
          </cell>
          <cell r="E7">
            <v>483</v>
          </cell>
          <cell r="F7">
            <v>728</v>
          </cell>
          <cell r="G7">
            <v>0.3</v>
          </cell>
          <cell r="H7">
            <v>180</v>
          </cell>
          <cell r="I7" t="str">
            <v>матрица</v>
          </cell>
          <cell r="J7">
            <v>487</v>
          </cell>
          <cell r="K7">
            <v>-4</v>
          </cell>
          <cell r="L7">
            <v>147</v>
          </cell>
          <cell r="M7">
            <v>336</v>
          </cell>
          <cell r="N7">
            <v>336</v>
          </cell>
          <cell r="O7">
            <v>29.4</v>
          </cell>
          <cell r="Q7">
            <v>0</v>
          </cell>
          <cell r="T7">
            <v>24.761904761904763</v>
          </cell>
          <cell r="U7">
            <v>24.761904761904763</v>
          </cell>
          <cell r="V7">
            <v>31.6</v>
          </cell>
          <cell r="W7">
            <v>28.4</v>
          </cell>
          <cell r="X7">
            <v>37</v>
          </cell>
          <cell r="Y7">
            <v>25.4</v>
          </cell>
          <cell r="Z7">
            <v>20.2</v>
          </cell>
          <cell r="AA7" t="str">
            <v>C 14.10.2024 скю введено в сеть "Обжора"</v>
          </cell>
          <cell r="AB7">
            <v>0</v>
          </cell>
          <cell r="AC7">
            <v>12</v>
          </cell>
          <cell r="AD7">
            <v>0</v>
          </cell>
          <cell r="AE7">
            <v>0</v>
          </cell>
          <cell r="AF7">
            <v>14</v>
          </cell>
          <cell r="AG7">
            <v>70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346</v>
          </cell>
          <cell r="D8">
            <v>1848</v>
          </cell>
          <cell r="E8">
            <v>1261</v>
          </cell>
          <cell r="F8">
            <v>897</v>
          </cell>
          <cell r="G8">
            <v>0.3</v>
          </cell>
          <cell r="H8">
            <v>180</v>
          </cell>
          <cell r="I8" t="str">
            <v>матрица</v>
          </cell>
          <cell r="J8">
            <v>1261</v>
          </cell>
          <cell r="K8">
            <v>0</v>
          </cell>
          <cell r="L8">
            <v>253</v>
          </cell>
          <cell r="M8">
            <v>1008</v>
          </cell>
          <cell r="N8">
            <v>672</v>
          </cell>
          <cell r="O8">
            <v>50.6</v>
          </cell>
          <cell r="Q8">
            <v>0</v>
          </cell>
          <cell r="T8">
            <v>17.727272727272727</v>
          </cell>
          <cell r="U8">
            <v>17.727272727272727</v>
          </cell>
          <cell r="V8">
            <v>39.4</v>
          </cell>
          <cell r="W8">
            <v>29.6</v>
          </cell>
          <cell r="X8">
            <v>44.6</v>
          </cell>
          <cell r="Y8">
            <v>18.600000000000001</v>
          </cell>
          <cell r="Z8">
            <v>35.799999999999997</v>
          </cell>
          <cell r="AB8">
            <v>0</v>
          </cell>
          <cell r="AC8">
            <v>12</v>
          </cell>
          <cell r="AD8">
            <v>0</v>
          </cell>
          <cell r="AE8">
            <v>0</v>
          </cell>
          <cell r="AF8">
            <v>14</v>
          </cell>
          <cell r="AG8">
            <v>70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253</v>
          </cell>
          <cell r="D9">
            <v>3192</v>
          </cell>
          <cell r="E9">
            <v>1573</v>
          </cell>
          <cell r="F9">
            <v>1847</v>
          </cell>
          <cell r="G9">
            <v>0.3</v>
          </cell>
          <cell r="H9">
            <v>180</v>
          </cell>
          <cell r="I9" t="str">
            <v>матрица</v>
          </cell>
          <cell r="J9">
            <v>1572</v>
          </cell>
          <cell r="K9">
            <v>1</v>
          </cell>
          <cell r="L9">
            <v>397</v>
          </cell>
          <cell r="M9">
            <v>1176</v>
          </cell>
          <cell r="N9">
            <v>1176</v>
          </cell>
          <cell r="O9">
            <v>79.400000000000006</v>
          </cell>
          <cell r="Q9">
            <v>0</v>
          </cell>
          <cell r="T9">
            <v>23.261964735516372</v>
          </cell>
          <cell r="U9">
            <v>23.261964735516372</v>
          </cell>
          <cell r="V9">
            <v>77</v>
          </cell>
          <cell r="W9">
            <v>62.8</v>
          </cell>
          <cell r="X9">
            <v>68.400000000000006</v>
          </cell>
          <cell r="Y9">
            <v>44</v>
          </cell>
          <cell r="Z9">
            <v>44.8</v>
          </cell>
          <cell r="AA9" t="str">
            <v>Акция октябрь сеть "Галактика"</v>
          </cell>
          <cell r="AB9">
            <v>0</v>
          </cell>
          <cell r="AC9">
            <v>12</v>
          </cell>
          <cell r="AD9">
            <v>0</v>
          </cell>
          <cell r="AE9">
            <v>0</v>
          </cell>
          <cell r="AF9">
            <v>14</v>
          </cell>
          <cell r="AG9">
            <v>70</v>
          </cell>
        </row>
        <row r="10">
          <cell r="A10" t="str">
            <v>Готовые чебупели с мясом ТМ Горячая штучка Без свинины 0,3 кг  ПОКОМ</v>
          </cell>
          <cell r="B10" t="str">
            <v>шт</v>
          </cell>
          <cell r="C10">
            <v>341</v>
          </cell>
          <cell r="D10">
            <v>1848</v>
          </cell>
          <cell r="E10">
            <v>1747</v>
          </cell>
          <cell r="F10">
            <v>407</v>
          </cell>
          <cell r="G10">
            <v>0.3</v>
          </cell>
          <cell r="H10">
            <v>180</v>
          </cell>
          <cell r="I10" t="str">
            <v>матрица</v>
          </cell>
          <cell r="J10">
            <v>1747</v>
          </cell>
          <cell r="K10">
            <v>0</v>
          </cell>
          <cell r="L10">
            <v>235</v>
          </cell>
          <cell r="M10">
            <v>1512</v>
          </cell>
          <cell r="N10">
            <v>0</v>
          </cell>
          <cell r="O10">
            <v>47</v>
          </cell>
          <cell r="P10">
            <v>392</v>
          </cell>
          <cell r="Q10">
            <v>336</v>
          </cell>
          <cell r="T10">
            <v>15.808510638297872</v>
          </cell>
          <cell r="U10">
            <v>8.6595744680851059</v>
          </cell>
          <cell r="V10">
            <v>43.4</v>
          </cell>
          <cell r="W10">
            <v>27</v>
          </cell>
          <cell r="X10">
            <v>47.4</v>
          </cell>
          <cell r="Y10">
            <v>26.2</v>
          </cell>
          <cell r="Z10">
            <v>24.6</v>
          </cell>
          <cell r="AA10" t="str">
            <v>Галактика</v>
          </cell>
          <cell r="AB10">
            <v>117.6</v>
          </cell>
          <cell r="AC10">
            <v>12</v>
          </cell>
          <cell r="AD10">
            <v>28</v>
          </cell>
          <cell r="AE10">
            <v>100.8</v>
          </cell>
          <cell r="AF10">
            <v>14</v>
          </cell>
          <cell r="AG10">
            <v>70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247</v>
          </cell>
          <cell r="D11">
            <v>1344</v>
          </cell>
          <cell r="E11">
            <v>516</v>
          </cell>
          <cell r="F11">
            <v>1026</v>
          </cell>
          <cell r="G11">
            <v>0.3</v>
          </cell>
          <cell r="H11">
            <v>180</v>
          </cell>
          <cell r="I11" t="str">
            <v>матрица</v>
          </cell>
          <cell r="J11">
            <v>516</v>
          </cell>
          <cell r="K11">
            <v>0</v>
          </cell>
          <cell r="L11">
            <v>516</v>
          </cell>
          <cell r="N11">
            <v>336</v>
          </cell>
          <cell r="O11">
            <v>103.2</v>
          </cell>
          <cell r="P11">
            <v>728.40000000000009</v>
          </cell>
          <cell r="Q11">
            <v>672</v>
          </cell>
          <cell r="T11">
            <v>16.453488372093023</v>
          </cell>
          <cell r="U11">
            <v>9.9418604651162781</v>
          </cell>
          <cell r="V11">
            <v>85.4</v>
          </cell>
          <cell r="W11">
            <v>79.599999999999994</v>
          </cell>
          <cell r="X11">
            <v>68.599999999999994</v>
          </cell>
          <cell r="Y11">
            <v>62</v>
          </cell>
          <cell r="Z11">
            <v>59</v>
          </cell>
          <cell r="AA11" t="str">
            <v>Акция октябрь сеть "Галактика"</v>
          </cell>
          <cell r="AB11">
            <v>218.52</v>
          </cell>
          <cell r="AC11">
            <v>12</v>
          </cell>
          <cell r="AD11">
            <v>56</v>
          </cell>
          <cell r="AE11">
            <v>201.6</v>
          </cell>
          <cell r="AF11">
            <v>14</v>
          </cell>
          <cell r="AG11">
            <v>70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101</v>
          </cell>
          <cell r="D12">
            <v>2016</v>
          </cell>
          <cell r="E12">
            <v>1421</v>
          </cell>
          <cell r="F12">
            <v>689</v>
          </cell>
          <cell r="G12">
            <v>0.09</v>
          </cell>
          <cell r="H12">
            <v>180</v>
          </cell>
          <cell r="I12" t="str">
            <v>матрица</v>
          </cell>
          <cell r="J12">
            <v>1421</v>
          </cell>
          <cell r="K12">
            <v>0</v>
          </cell>
          <cell r="L12">
            <v>77</v>
          </cell>
          <cell r="M12">
            <v>1344</v>
          </cell>
          <cell r="N12">
            <v>336</v>
          </cell>
          <cell r="O12">
            <v>15.4</v>
          </cell>
          <cell r="Q12">
            <v>0</v>
          </cell>
          <cell r="T12">
            <v>44.740259740259738</v>
          </cell>
          <cell r="U12">
            <v>44.740259740259738</v>
          </cell>
          <cell r="V12">
            <v>10.8</v>
          </cell>
          <cell r="W12">
            <v>28.2</v>
          </cell>
          <cell r="X12">
            <v>8.1999999999999993</v>
          </cell>
          <cell r="Y12">
            <v>5.8</v>
          </cell>
          <cell r="Z12">
            <v>18</v>
          </cell>
          <cell r="AA12" t="str">
            <v>необходимо увеличить продажи</v>
          </cell>
          <cell r="AB12">
            <v>0</v>
          </cell>
          <cell r="AC12">
            <v>24</v>
          </cell>
          <cell r="AD12">
            <v>0</v>
          </cell>
          <cell r="AE12">
            <v>0</v>
          </cell>
          <cell r="AF12">
            <v>14</v>
          </cell>
          <cell r="AG12">
            <v>126</v>
          </cell>
        </row>
        <row r="13">
          <cell r="A13" t="str">
            <v>Готовые чебуреки со свининой и говядиной ТМ Горячая штучка ТС Базовый ассортимент 0,36 кг  ПОКОМ</v>
          </cell>
          <cell r="B13" t="str">
            <v>шт</v>
          </cell>
          <cell r="C13">
            <v>172</v>
          </cell>
          <cell r="D13">
            <v>3508</v>
          </cell>
          <cell r="E13">
            <v>2968</v>
          </cell>
          <cell r="F13">
            <v>696</v>
          </cell>
          <cell r="G13">
            <v>0.36</v>
          </cell>
          <cell r="H13">
            <v>180</v>
          </cell>
          <cell r="I13" t="str">
            <v>матрица</v>
          </cell>
          <cell r="J13">
            <v>3044</v>
          </cell>
          <cell r="K13">
            <v>-76</v>
          </cell>
          <cell r="L13">
            <v>168</v>
          </cell>
          <cell r="M13">
            <v>2800</v>
          </cell>
          <cell r="N13">
            <v>280</v>
          </cell>
          <cell r="O13">
            <v>33.6</v>
          </cell>
          <cell r="Q13">
            <v>0</v>
          </cell>
          <cell r="T13">
            <v>20.714285714285712</v>
          </cell>
          <cell r="U13">
            <v>20.714285714285712</v>
          </cell>
          <cell r="V13">
            <v>41.6</v>
          </cell>
          <cell r="W13">
            <v>23.8</v>
          </cell>
          <cell r="X13">
            <v>26.2</v>
          </cell>
          <cell r="Y13">
            <v>21.6</v>
          </cell>
          <cell r="Z13">
            <v>8.8000000000000007</v>
          </cell>
          <cell r="AA13" t="str">
            <v>C 14.10.2024 скю введено в сеть "Обжора"</v>
          </cell>
          <cell r="AB13">
            <v>0</v>
          </cell>
          <cell r="AC13">
            <v>10</v>
          </cell>
          <cell r="AD13">
            <v>0</v>
          </cell>
          <cell r="AE13">
            <v>0</v>
          </cell>
          <cell r="AF13">
            <v>14</v>
          </cell>
          <cell r="AG13">
            <v>70</v>
          </cell>
        </row>
        <row r="14">
          <cell r="A14" t="str">
            <v>Жар-ладушки с клубникой и вишней ТМ Зареченские ТС Зареченские продукты.  Поком</v>
          </cell>
          <cell r="B14" t="str">
            <v>кг</v>
          </cell>
          <cell r="C14">
            <v>51.8</v>
          </cell>
          <cell r="E14">
            <v>7.4</v>
          </cell>
          <cell r="F14">
            <v>44.4</v>
          </cell>
          <cell r="G14">
            <v>0</v>
          </cell>
          <cell r="H14">
            <v>180</v>
          </cell>
          <cell r="I14" t="str">
            <v>не в матрице</v>
          </cell>
          <cell r="J14">
            <v>7.4</v>
          </cell>
          <cell r="K14">
            <v>0</v>
          </cell>
          <cell r="L14">
            <v>7.4</v>
          </cell>
          <cell r="N14">
            <v>0</v>
          </cell>
          <cell r="O14">
            <v>1.48</v>
          </cell>
          <cell r="T14">
            <v>30</v>
          </cell>
          <cell r="U14">
            <v>30</v>
          </cell>
          <cell r="V14">
            <v>4.4400000000000004</v>
          </cell>
          <cell r="W14">
            <v>2.68</v>
          </cell>
          <cell r="X14">
            <v>2.96</v>
          </cell>
          <cell r="Y14">
            <v>0</v>
          </cell>
          <cell r="Z14">
            <v>0</v>
          </cell>
          <cell r="AA14" t="str">
            <v>вывод / нужно продавать</v>
          </cell>
          <cell r="AB14">
            <v>0</v>
          </cell>
          <cell r="AC14">
            <v>0</v>
          </cell>
        </row>
        <row r="15">
          <cell r="A15" t="str">
            <v>Круггетсы с сырным соусом ТМ Горячая штучка 0,25 кг зам  ПОКОМ</v>
          </cell>
          <cell r="B15" t="str">
            <v>шт</v>
          </cell>
          <cell r="C15">
            <v>3505</v>
          </cell>
          <cell r="D15">
            <v>1008</v>
          </cell>
          <cell r="E15">
            <v>967</v>
          </cell>
          <cell r="F15">
            <v>3495</v>
          </cell>
          <cell r="G15">
            <v>0.25</v>
          </cell>
          <cell r="H15">
            <v>180</v>
          </cell>
          <cell r="I15" t="str">
            <v>матрица</v>
          </cell>
          <cell r="J15">
            <v>968</v>
          </cell>
          <cell r="K15">
            <v>-1</v>
          </cell>
          <cell r="L15">
            <v>295</v>
          </cell>
          <cell r="M15">
            <v>672</v>
          </cell>
          <cell r="N15">
            <v>336</v>
          </cell>
          <cell r="O15">
            <v>59</v>
          </cell>
          <cell r="Q15">
            <v>0</v>
          </cell>
          <cell r="T15">
            <v>59.237288135593218</v>
          </cell>
          <cell r="U15">
            <v>59.237288135593218</v>
          </cell>
          <cell r="V15">
            <v>57</v>
          </cell>
          <cell r="W15">
            <v>84.4</v>
          </cell>
          <cell r="X15">
            <v>292.60000000000002</v>
          </cell>
          <cell r="Y15">
            <v>73</v>
          </cell>
          <cell r="Z15">
            <v>36</v>
          </cell>
          <cell r="AA15" t="str">
            <v>Акция на октябрь для сети "Обжора". Предварительный заказ сети на данную позицию составляет 1 600 шт</v>
          </cell>
          <cell r="AB15">
            <v>0</v>
          </cell>
          <cell r="AC15">
            <v>12</v>
          </cell>
          <cell r="AD15">
            <v>0</v>
          </cell>
          <cell r="AE15">
            <v>0</v>
          </cell>
          <cell r="AF15">
            <v>14</v>
          </cell>
          <cell r="AG15">
            <v>70</v>
          </cell>
        </row>
        <row r="16">
          <cell r="A16" t="str">
            <v>Круггетсы сочные ТМ Горячая штучка ТС Круггетсы 0,25 кг зам  ПОКОМ</v>
          </cell>
          <cell r="B16" t="str">
            <v>шт</v>
          </cell>
          <cell r="C16">
            <v>638</v>
          </cell>
          <cell r="D16">
            <v>672</v>
          </cell>
          <cell r="E16">
            <v>207</v>
          </cell>
          <cell r="F16">
            <v>1019</v>
          </cell>
          <cell r="G16">
            <v>0.25</v>
          </cell>
          <cell r="H16">
            <v>180</v>
          </cell>
          <cell r="I16" t="str">
            <v>матрица</v>
          </cell>
          <cell r="J16">
            <v>207</v>
          </cell>
          <cell r="K16">
            <v>0</v>
          </cell>
          <cell r="L16">
            <v>207</v>
          </cell>
          <cell r="N16">
            <v>504</v>
          </cell>
          <cell r="O16">
            <v>41.4</v>
          </cell>
          <cell r="Q16">
            <v>0</v>
          </cell>
          <cell r="T16">
            <v>24.613526570048311</v>
          </cell>
          <cell r="U16">
            <v>24.613526570048311</v>
          </cell>
          <cell r="V16">
            <v>56.6</v>
          </cell>
          <cell r="W16">
            <v>44.6</v>
          </cell>
          <cell r="X16">
            <v>70.8</v>
          </cell>
          <cell r="Y16">
            <v>60</v>
          </cell>
          <cell r="Z16">
            <v>29.6</v>
          </cell>
          <cell r="AB16">
            <v>0</v>
          </cell>
          <cell r="AC16">
            <v>12</v>
          </cell>
          <cell r="AD16">
            <v>0</v>
          </cell>
          <cell r="AE16">
            <v>0</v>
          </cell>
          <cell r="AF16">
            <v>14</v>
          </cell>
          <cell r="AG16">
            <v>70</v>
          </cell>
        </row>
        <row r="17">
          <cell r="A17" t="str">
            <v>Мини-пицца с ветчиной и сыром ТМ Зареченские продукты. ВЕС  Поком</v>
          </cell>
          <cell r="B17" t="str">
            <v>кг</v>
          </cell>
          <cell r="C17">
            <v>39</v>
          </cell>
          <cell r="E17">
            <v>12</v>
          </cell>
          <cell r="F17">
            <v>27</v>
          </cell>
          <cell r="G17">
            <v>1</v>
          </cell>
          <cell r="H17">
            <v>180</v>
          </cell>
          <cell r="I17" t="str">
            <v>матрица</v>
          </cell>
          <cell r="J17">
            <v>12</v>
          </cell>
          <cell r="K17">
            <v>0</v>
          </cell>
          <cell r="L17">
            <v>12</v>
          </cell>
          <cell r="N17">
            <v>0</v>
          </cell>
          <cell r="O17">
            <v>2.4</v>
          </cell>
          <cell r="P17">
            <v>21</v>
          </cell>
          <cell r="Q17">
            <v>42</v>
          </cell>
          <cell r="T17">
            <v>28.75</v>
          </cell>
          <cell r="U17">
            <v>11.25</v>
          </cell>
          <cell r="V17">
            <v>0.6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 t="str">
            <v>вместо фрай-пиццы</v>
          </cell>
          <cell r="AB17">
            <v>21</v>
          </cell>
          <cell r="AC17">
            <v>3</v>
          </cell>
          <cell r="AD17">
            <v>14</v>
          </cell>
          <cell r="AE17">
            <v>42</v>
          </cell>
          <cell r="AF17">
            <v>14</v>
          </cell>
          <cell r="AG17">
            <v>126</v>
          </cell>
        </row>
        <row r="18">
          <cell r="A18" t="str">
            <v>Мини-сосиски в тесте ТМ Зареченские . ВЕС  Поком</v>
          </cell>
          <cell r="B18" t="str">
            <v>кг</v>
          </cell>
          <cell r="C18">
            <v>100.7</v>
          </cell>
          <cell r="D18">
            <v>414.4</v>
          </cell>
          <cell r="E18">
            <v>83.7</v>
          </cell>
          <cell r="F18">
            <v>424</v>
          </cell>
          <cell r="G18">
            <v>1</v>
          </cell>
          <cell r="H18">
            <v>180</v>
          </cell>
          <cell r="I18" t="str">
            <v>матрица</v>
          </cell>
          <cell r="J18">
            <v>81.8</v>
          </cell>
          <cell r="K18">
            <v>1.9000000000000057</v>
          </cell>
          <cell r="L18">
            <v>83.7</v>
          </cell>
          <cell r="N18">
            <v>155.4</v>
          </cell>
          <cell r="O18">
            <v>16.740000000000002</v>
          </cell>
          <cell r="Q18">
            <v>0</v>
          </cell>
          <cell r="T18">
            <v>25.328554360812422</v>
          </cell>
          <cell r="U18">
            <v>25.328554360812422</v>
          </cell>
          <cell r="V18">
            <v>26.12</v>
          </cell>
          <cell r="W18">
            <v>17.38</v>
          </cell>
          <cell r="X18">
            <v>21.46</v>
          </cell>
          <cell r="Y18">
            <v>20.7</v>
          </cell>
          <cell r="Z18">
            <v>10.36</v>
          </cell>
          <cell r="AB18">
            <v>0</v>
          </cell>
          <cell r="AC18">
            <v>3.7</v>
          </cell>
          <cell r="AD18">
            <v>0</v>
          </cell>
          <cell r="AE18">
            <v>0</v>
          </cell>
          <cell r="AF18">
            <v>14</v>
          </cell>
          <cell r="AG18">
            <v>126</v>
          </cell>
        </row>
        <row r="19">
          <cell r="A19" t="str">
            <v>Мини-чебуреки с мясом ТМ Зареченские ТС Зареченские продукты ПОКОМ</v>
          </cell>
          <cell r="B19" t="str">
            <v>кг</v>
          </cell>
          <cell r="C19">
            <v>126.5</v>
          </cell>
          <cell r="D19">
            <v>132</v>
          </cell>
          <cell r="E19">
            <v>66</v>
          </cell>
          <cell r="F19">
            <v>192.5</v>
          </cell>
          <cell r="G19">
            <v>1</v>
          </cell>
          <cell r="H19">
            <v>180</v>
          </cell>
          <cell r="I19" t="str">
            <v>матрица</v>
          </cell>
          <cell r="J19">
            <v>62.5</v>
          </cell>
          <cell r="K19">
            <v>3.5</v>
          </cell>
          <cell r="L19">
            <v>66</v>
          </cell>
          <cell r="N19">
            <v>132</v>
          </cell>
          <cell r="O19">
            <v>13.2</v>
          </cell>
          <cell r="P19">
            <v>45.099999999999994</v>
          </cell>
          <cell r="Q19">
            <v>66</v>
          </cell>
          <cell r="T19">
            <v>19.583333333333336</v>
          </cell>
          <cell r="U19">
            <v>14.583333333333334</v>
          </cell>
          <cell r="V19">
            <v>8.8000000000000007</v>
          </cell>
          <cell r="W19">
            <v>5.68</v>
          </cell>
          <cell r="X19">
            <v>9.9</v>
          </cell>
          <cell r="Y19">
            <v>9.34</v>
          </cell>
          <cell r="Z19">
            <v>4.4000000000000004</v>
          </cell>
          <cell r="AB19">
            <v>45.099999999999994</v>
          </cell>
          <cell r="AC19">
            <v>5.5</v>
          </cell>
          <cell r="AD19">
            <v>12</v>
          </cell>
          <cell r="AE19">
            <v>66</v>
          </cell>
          <cell r="AF19">
            <v>12</v>
          </cell>
          <cell r="AG19">
            <v>84</v>
          </cell>
        </row>
        <row r="20">
          <cell r="A20" t="str">
            <v>Мини-шарики с курочкой и сыром ТМ Зареченские ВЕС ПОКОМ</v>
          </cell>
          <cell r="B20" t="str">
            <v>кг</v>
          </cell>
          <cell r="C20">
            <v>60</v>
          </cell>
          <cell r="D20">
            <v>126</v>
          </cell>
          <cell r="E20">
            <v>87</v>
          </cell>
          <cell r="F20">
            <v>99</v>
          </cell>
          <cell r="G20">
            <v>1</v>
          </cell>
          <cell r="H20">
            <v>180</v>
          </cell>
          <cell r="I20" t="str">
            <v>матрица</v>
          </cell>
          <cell r="J20">
            <v>87</v>
          </cell>
          <cell r="K20">
            <v>0</v>
          </cell>
          <cell r="L20">
            <v>87</v>
          </cell>
          <cell r="N20">
            <v>0</v>
          </cell>
          <cell r="O20">
            <v>17.399999999999999</v>
          </cell>
          <cell r="P20">
            <v>196.79999999999995</v>
          </cell>
          <cell r="Q20">
            <v>210</v>
          </cell>
          <cell r="T20">
            <v>17.758620689655174</v>
          </cell>
          <cell r="U20">
            <v>5.6896551724137936</v>
          </cell>
          <cell r="V20">
            <v>14.4</v>
          </cell>
          <cell r="W20">
            <v>16.2</v>
          </cell>
          <cell r="X20">
            <v>7.8</v>
          </cell>
          <cell r="Y20">
            <v>17.399999999999999</v>
          </cell>
          <cell r="Z20">
            <v>8.4</v>
          </cell>
          <cell r="AB20">
            <v>196.79999999999995</v>
          </cell>
          <cell r="AC20">
            <v>3</v>
          </cell>
          <cell r="AD20">
            <v>70</v>
          </cell>
          <cell r="AE20">
            <v>210</v>
          </cell>
          <cell r="AF20">
            <v>14</v>
          </cell>
          <cell r="AG20">
            <v>126</v>
          </cell>
        </row>
        <row r="21">
          <cell r="A21" t="str">
            <v>Наггетсы Нагетосы Сочная курочка ТМ Горячая штучка 0,25 кг зам  ПОКОМ</v>
          </cell>
          <cell r="B21" t="str">
            <v>шт</v>
          </cell>
          <cell r="C21">
            <v>194</v>
          </cell>
          <cell r="D21">
            <v>2196</v>
          </cell>
          <cell r="E21">
            <v>1247</v>
          </cell>
          <cell r="F21">
            <v>1083</v>
          </cell>
          <cell r="G21">
            <v>0.25</v>
          </cell>
          <cell r="H21">
            <v>180</v>
          </cell>
          <cell r="I21" t="str">
            <v>матрица</v>
          </cell>
          <cell r="J21">
            <v>1252</v>
          </cell>
          <cell r="K21">
            <v>-5</v>
          </cell>
          <cell r="L21">
            <v>239</v>
          </cell>
          <cell r="M21">
            <v>1008</v>
          </cell>
          <cell r="N21">
            <v>672</v>
          </cell>
          <cell r="O21">
            <v>47.8</v>
          </cell>
          <cell r="Q21">
            <v>0</v>
          </cell>
          <cell r="T21">
            <v>22.656903765690377</v>
          </cell>
          <cell r="U21">
            <v>22.656903765690377</v>
          </cell>
          <cell r="V21">
            <v>47.6</v>
          </cell>
          <cell r="W21">
            <v>52.8</v>
          </cell>
          <cell r="X21">
            <v>43.6</v>
          </cell>
          <cell r="Y21">
            <v>37.200000000000003</v>
          </cell>
          <cell r="Z21">
            <v>40.4</v>
          </cell>
          <cell r="AB21">
            <v>0</v>
          </cell>
          <cell r="AC21">
            <v>6</v>
          </cell>
          <cell r="AD21">
            <v>0</v>
          </cell>
          <cell r="AE21">
            <v>0</v>
          </cell>
          <cell r="AF21">
            <v>14</v>
          </cell>
          <cell r="AG21">
            <v>126</v>
          </cell>
        </row>
        <row r="22">
          <cell r="A22" t="str">
            <v>Наггетсы Нагетосы Сочная курочка в хруст панир со сметаной и зеленью ТМ Горячая штучка 0,25 ПОКОМ</v>
          </cell>
          <cell r="B22" t="str">
            <v>шт</v>
          </cell>
          <cell r="C22">
            <v>144</v>
          </cell>
          <cell r="D22">
            <v>1101</v>
          </cell>
          <cell r="E22">
            <v>928</v>
          </cell>
          <cell r="F22">
            <v>288</v>
          </cell>
          <cell r="G22">
            <v>0.25</v>
          </cell>
          <cell r="H22">
            <v>180</v>
          </cell>
          <cell r="I22" t="str">
            <v>матрица</v>
          </cell>
          <cell r="J22">
            <v>928</v>
          </cell>
          <cell r="K22">
            <v>0</v>
          </cell>
          <cell r="L22">
            <v>256</v>
          </cell>
          <cell r="M22">
            <v>672</v>
          </cell>
          <cell r="N22">
            <v>84</v>
          </cell>
          <cell r="O22">
            <v>51.2</v>
          </cell>
          <cell r="P22">
            <v>582.40000000000009</v>
          </cell>
          <cell r="Q22">
            <v>588</v>
          </cell>
          <cell r="T22">
            <v>17.109375</v>
          </cell>
          <cell r="U22">
            <v>5.625</v>
          </cell>
          <cell r="V22">
            <v>30.8</v>
          </cell>
          <cell r="W22">
            <v>34.4</v>
          </cell>
          <cell r="X22">
            <v>25.8</v>
          </cell>
          <cell r="Y22">
            <v>21.6</v>
          </cell>
          <cell r="Z22">
            <v>32.6</v>
          </cell>
          <cell r="AA22" t="str">
            <v>Акция октябрь сеть "Галактика"</v>
          </cell>
          <cell r="AB22">
            <v>145.60000000000002</v>
          </cell>
          <cell r="AC22">
            <v>6</v>
          </cell>
          <cell r="AD22">
            <v>98</v>
          </cell>
          <cell r="AE22">
            <v>147</v>
          </cell>
          <cell r="AF22">
            <v>14</v>
          </cell>
          <cell r="AG22">
            <v>126</v>
          </cell>
        </row>
        <row r="23">
          <cell r="A23" t="str">
            <v>Наггетсы Нагетосы Сочная курочка со сладкой паприкой ТМ Горячая штучка ф/в 0,25 кг  ПОКОМ</v>
          </cell>
          <cell r="B23" t="str">
            <v>шт</v>
          </cell>
          <cell r="C23">
            <v>109</v>
          </cell>
          <cell r="D23">
            <v>1428</v>
          </cell>
          <cell r="E23">
            <v>719</v>
          </cell>
          <cell r="F23">
            <v>783</v>
          </cell>
          <cell r="G23">
            <v>0.25</v>
          </cell>
          <cell r="H23">
            <v>180</v>
          </cell>
          <cell r="I23" t="str">
            <v>матрица</v>
          </cell>
          <cell r="J23">
            <v>719</v>
          </cell>
          <cell r="K23">
            <v>0</v>
          </cell>
          <cell r="L23">
            <v>131</v>
          </cell>
          <cell r="M23">
            <v>588</v>
          </cell>
          <cell r="N23">
            <v>672</v>
          </cell>
          <cell r="O23">
            <v>26.2</v>
          </cell>
          <cell r="Q23">
            <v>0</v>
          </cell>
          <cell r="T23">
            <v>29.885496183206108</v>
          </cell>
          <cell r="U23">
            <v>29.885496183206108</v>
          </cell>
          <cell r="V23">
            <v>18.2</v>
          </cell>
          <cell r="W23">
            <v>21.6</v>
          </cell>
          <cell r="X23">
            <v>18.600000000000001</v>
          </cell>
          <cell r="Y23">
            <v>14.2</v>
          </cell>
          <cell r="Z23">
            <v>24.6</v>
          </cell>
          <cell r="AB23">
            <v>0</v>
          </cell>
          <cell r="AC23">
            <v>6</v>
          </cell>
          <cell r="AD23">
            <v>0</v>
          </cell>
          <cell r="AE23">
            <v>0</v>
          </cell>
          <cell r="AF23">
            <v>14</v>
          </cell>
          <cell r="AG23">
            <v>126</v>
          </cell>
        </row>
        <row r="24">
          <cell r="A24" t="str">
            <v>Наггетсы Хрустящие ТМ Зареченские ТС Зареченские продукты. Поком</v>
          </cell>
          <cell r="B24" t="str">
            <v>кг</v>
          </cell>
          <cell r="C24">
            <v>246</v>
          </cell>
          <cell r="D24">
            <v>936</v>
          </cell>
          <cell r="E24">
            <v>210</v>
          </cell>
          <cell r="F24">
            <v>936</v>
          </cell>
          <cell r="G24">
            <v>1</v>
          </cell>
          <cell r="H24">
            <v>180</v>
          </cell>
          <cell r="I24" t="str">
            <v>матрица</v>
          </cell>
          <cell r="J24">
            <v>207.7</v>
          </cell>
          <cell r="K24">
            <v>2.3000000000000114</v>
          </cell>
          <cell r="L24">
            <v>210</v>
          </cell>
          <cell r="N24">
            <v>288</v>
          </cell>
          <cell r="O24">
            <v>42</v>
          </cell>
          <cell r="Q24">
            <v>0</v>
          </cell>
          <cell r="T24">
            <v>22.285714285714285</v>
          </cell>
          <cell r="U24">
            <v>22.285714285714285</v>
          </cell>
          <cell r="V24">
            <v>58.8</v>
          </cell>
          <cell r="W24">
            <v>42</v>
          </cell>
          <cell r="X24">
            <v>52.8</v>
          </cell>
          <cell r="Y24">
            <v>30</v>
          </cell>
          <cell r="Z24">
            <v>50.4</v>
          </cell>
          <cell r="AB24">
            <v>0</v>
          </cell>
          <cell r="AC24">
            <v>6</v>
          </cell>
          <cell r="AD24">
            <v>0</v>
          </cell>
          <cell r="AE24">
            <v>0</v>
          </cell>
          <cell r="AF24">
            <v>12</v>
          </cell>
          <cell r="AG24">
            <v>84</v>
          </cell>
        </row>
        <row r="25">
          <cell r="A25" t="str">
            <v>Наггетсы из печи 0,25кг ТМ Вязанка замор.  ПОКОМ</v>
          </cell>
          <cell r="B25" t="str">
            <v>шт</v>
          </cell>
          <cell r="C25">
            <v>258</v>
          </cell>
          <cell r="D25">
            <v>5116</v>
          </cell>
          <cell r="E25">
            <v>3819</v>
          </cell>
          <cell r="F25">
            <v>1501</v>
          </cell>
          <cell r="G25">
            <v>0.25</v>
          </cell>
          <cell r="H25">
            <v>365</v>
          </cell>
          <cell r="I25" t="str">
            <v>матрица</v>
          </cell>
          <cell r="J25">
            <v>3819</v>
          </cell>
          <cell r="K25">
            <v>0</v>
          </cell>
          <cell r="L25">
            <v>459</v>
          </cell>
          <cell r="M25">
            <v>3360</v>
          </cell>
          <cell r="N25">
            <v>336</v>
          </cell>
          <cell r="O25">
            <v>91.8</v>
          </cell>
          <cell r="Q25">
            <v>0</v>
          </cell>
          <cell r="T25">
            <v>16.350762527233115</v>
          </cell>
          <cell r="U25">
            <v>16.350762527233115</v>
          </cell>
          <cell r="V25">
            <v>112.8</v>
          </cell>
          <cell r="W25">
            <v>70.8</v>
          </cell>
          <cell r="X25">
            <v>77.400000000000006</v>
          </cell>
          <cell r="Y25">
            <v>85.8</v>
          </cell>
          <cell r="Z25">
            <v>74.400000000000006</v>
          </cell>
          <cell r="AA25" t="str">
            <v>Акция октябрь сеть "Галактика"</v>
          </cell>
          <cell r="AB25">
            <v>0</v>
          </cell>
          <cell r="AC25">
            <v>12</v>
          </cell>
          <cell r="AD25">
            <v>0</v>
          </cell>
          <cell r="AE25">
            <v>0</v>
          </cell>
          <cell r="AF25">
            <v>14</v>
          </cell>
          <cell r="AG25">
            <v>70</v>
          </cell>
        </row>
        <row r="26">
          <cell r="A26" t="str">
            <v>Наггетсы с индейкой 0,25кг ТМ Вязанка ТС Из печи Сливушки ПОКОМ</v>
          </cell>
          <cell r="B26" t="str">
            <v>шт</v>
          </cell>
          <cell r="C26">
            <v>579</v>
          </cell>
          <cell r="D26">
            <v>504</v>
          </cell>
          <cell r="E26">
            <v>261</v>
          </cell>
          <cell r="F26">
            <v>730</v>
          </cell>
          <cell r="G26">
            <v>0</v>
          </cell>
          <cell r="H26">
            <v>180</v>
          </cell>
          <cell r="I26" t="str">
            <v>не в матрице</v>
          </cell>
          <cell r="J26">
            <v>261</v>
          </cell>
          <cell r="K26">
            <v>0</v>
          </cell>
          <cell r="L26">
            <v>261</v>
          </cell>
          <cell r="N26">
            <v>0</v>
          </cell>
          <cell r="O26">
            <v>52.2</v>
          </cell>
          <cell r="T26">
            <v>13.984674329501916</v>
          </cell>
          <cell r="U26">
            <v>13.984674329501916</v>
          </cell>
          <cell r="V26">
            <v>50.6</v>
          </cell>
          <cell r="W26">
            <v>72.2</v>
          </cell>
          <cell r="X26">
            <v>78.2</v>
          </cell>
          <cell r="Y26">
            <v>61.4</v>
          </cell>
          <cell r="Z26">
            <v>54.2</v>
          </cell>
          <cell r="AA26" t="str">
            <v>дубль / неправильно поставлен приход</v>
          </cell>
          <cell r="AB26">
            <v>0</v>
          </cell>
          <cell r="AC26">
            <v>0</v>
          </cell>
        </row>
        <row r="27">
          <cell r="A27" t="str">
            <v>Наггетсы с индейкой 0,25кг ТМ Вязанка ТС Няняггетсы Сливушки НД2 замор.  ПОКОМ</v>
          </cell>
          <cell r="B27" t="str">
            <v>шт</v>
          </cell>
          <cell r="C27">
            <v>194</v>
          </cell>
          <cell r="D27">
            <v>840</v>
          </cell>
          <cell r="E27">
            <v>398</v>
          </cell>
          <cell r="F27">
            <v>1612</v>
          </cell>
          <cell r="G27">
            <v>0.25</v>
          </cell>
          <cell r="H27">
            <v>365</v>
          </cell>
          <cell r="I27" t="str">
            <v>матрица</v>
          </cell>
          <cell r="J27">
            <v>138</v>
          </cell>
          <cell r="K27">
            <v>260</v>
          </cell>
          <cell r="L27">
            <v>398</v>
          </cell>
          <cell r="N27">
            <v>504</v>
          </cell>
          <cell r="O27">
            <v>79.599999999999994</v>
          </cell>
          <cell r="Q27">
            <v>0</v>
          </cell>
          <cell r="T27">
            <v>20.251256281407038</v>
          </cell>
          <cell r="U27">
            <v>20.251256281407038</v>
          </cell>
          <cell r="V27">
            <v>107.8</v>
          </cell>
          <cell r="W27">
            <v>125.6</v>
          </cell>
          <cell r="X27">
            <v>135.4</v>
          </cell>
          <cell r="Y27">
            <v>103</v>
          </cell>
          <cell r="Z27">
            <v>93.6</v>
          </cell>
          <cell r="AA27" t="str">
            <v>есть дубль / Акция на октябрь для сети "Обжора". Предварительный заказ сети на данную позицию составляет 1 300 шт</v>
          </cell>
          <cell r="AB27">
            <v>0</v>
          </cell>
          <cell r="AC27">
            <v>12</v>
          </cell>
          <cell r="AD27">
            <v>0</v>
          </cell>
          <cell r="AE27">
            <v>0</v>
          </cell>
          <cell r="AF27">
            <v>14</v>
          </cell>
          <cell r="AG27">
            <v>70</v>
          </cell>
        </row>
        <row r="28">
          <cell r="A28" t="str">
            <v>Наггетсы с куриным филе и сыром ТМ Вязанка ТС Из печи Сливушки 0,25 кг.  Поком</v>
          </cell>
          <cell r="B28" t="str">
            <v>шт</v>
          </cell>
          <cell r="C28">
            <v>257</v>
          </cell>
          <cell r="D28">
            <v>1344</v>
          </cell>
          <cell r="E28">
            <v>223</v>
          </cell>
          <cell r="F28">
            <v>1342</v>
          </cell>
          <cell r="G28">
            <v>0.25</v>
          </cell>
          <cell r="H28">
            <v>180</v>
          </cell>
          <cell r="I28" t="str">
            <v>матрица</v>
          </cell>
          <cell r="J28">
            <v>247</v>
          </cell>
          <cell r="K28">
            <v>-24</v>
          </cell>
          <cell r="L28">
            <v>223</v>
          </cell>
          <cell r="N28">
            <v>168</v>
          </cell>
          <cell r="O28">
            <v>44.6</v>
          </cell>
          <cell r="Q28">
            <v>0</v>
          </cell>
          <cell r="T28">
            <v>30.089686098654706</v>
          </cell>
          <cell r="U28">
            <v>30.089686098654706</v>
          </cell>
          <cell r="V28">
            <v>95.6</v>
          </cell>
          <cell r="W28">
            <v>37.4</v>
          </cell>
          <cell r="X28">
            <v>58.8</v>
          </cell>
          <cell r="Y28">
            <v>32.799999999999997</v>
          </cell>
          <cell r="Z28">
            <v>48.8</v>
          </cell>
          <cell r="AA28" t="str">
            <v>Акция октябрь сеть "Галактика"</v>
          </cell>
          <cell r="AB28">
            <v>0</v>
          </cell>
          <cell r="AC28">
            <v>12</v>
          </cell>
          <cell r="AD28">
            <v>0</v>
          </cell>
          <cell r="AE28">
            <v>0</v>
          </cell>
          <cell r="AF28">
            <v>14</v>
          </cell>
          <cell r="AG28">
            <v>70</v>
          </cell>
        </row>
        <row r="29">
          <cell r="A29" t="str">
            <v>Нагетосы Сочная курочка в хрустящей панировке Наггетсы ГШ Фикс.вес 0,25 Лоток Горячая штучка Поком</v>
          </cell>
          <cell r="B29" t="str">
            <v>шт</v>
          </cell>
          <cell r="C29">
            <v>27</v>
          </cell>
          <cell r="D29">
            <v>252</v>
          </cell>
          <cell r="E29">
            <v>109</v>
          </cell>
          <cell r="F29">
            <v>151</v>
          </cell>
          <cell r="G29">
            <v>0.25</v>
          </cell>
          <cell r="H29">
            <v>180</v>
          </cell>
          <cell r="I29" t="str">
            <v>матрица</v>
          </cell>
          <cell r="J29">
            <v>109</v>
          </cell>
          <cell r="K29">
            <v>0</v>
          </cell>
          <cell r="L29">
            <v>109</v>
          </cell>
          <cell r="N29">
            <v>0</v>
          </cell>
          <cell r="O29">
            <v>21.8</v>
          </cell>
          <cell r="P29">
            <v>219.60000000000002</v>
          </cell>
          <cell r="Q29">
            <v>252</v>
          </cell>
          <cell r="T29">
            <v>18.486238532110089</v>
          </cell>
          <cell r="U29">
            <v>6.9266055045871555</v>
          </cell>
          <cell r="V29">
            <v>19.2</v>
          </cell>
          <cell r="W29">
            <v>16.600000000000001</v>
          </cell>
          <cell r="X29">
            <v>15.6</v>
          </cell>
          <cell r="Y29">
            <v>12.2</v>
          </cell>
          <cell r="Z29">
            <v>19.2</v>
          </cell>
          <cell r="AA29" t="str">
            <v>Галактика</v>
          </cell>
          <cell r="AB29">
            <v>54.900000000000006</v>
          </cell>
          <cell r="AC29">
            <v>6</v>
          </cell>
          <cell r="AD29">
            <v>42</v>
          </cell>
          <cell r="AE29">
            <v>63</v>
          </cell>
          <cell r="AF29">
            <v>14</v>
          </cell>
          <cell r="AG29">
            <v>126</v>
          </cell>
        </row>
        <row r="30">
          <cell r="A30" t="str">
            <v>Пекерсы с индейкой в сливочном соусе ТМ Горячая штучка 0,25 кг зам  ПОКОМ</v>
          </cell>
          <cell r="B30" t="str">
            <v>шт</v>
          </cell>
          <cell r="C30">
            <v>90</v>
          </cell>
          <cell r="D30">
            <v>1176</v>
          </cell>
          <cell r="E30">
            <v>593</v>
          </cell>
          <cell r="F30">
            <v>667</v>
          </cell>
          <cell r="G30">
            <v>0.25</v>
          </cell>
          <cell r="H30">
            <v>180</v>
          </cell>
          <cell r="I30" t="str">
            <v>матрица</v>
          </cell>
          <cell r="J30">
            <v>598</v>
          </cell>
          <cell r="K30">
            <v>-5</v>
          </cell>
          <cell r="L30">
            <v>89</v>
          </cell>
          <cell r="M30">
            <v>504</v>
          </cell>
          <cell r="N30">
            <v>336</v>
          </cell>
          <cell r="O30">
            <v>17.8</v>
          </cell>
          <cell r="Q30">
            <v>0</v>
          </cell>
          <cell r="T30">
            <v>37.471910112359552</v>
          </cell>
          <cell r="U30">
            <v>37.471910112359552</v>
          </cell>
          <cell r="V30">
            <v>22.8</v>
          </cell>
          <cell r="W30">
            <v>24.8</v>
          </cell>
          <cell r="X30">
            <v>13.8</v>
          </cell>
          <cell r="Y30">
            <v>23.8</v>
          </cell>
          <cell r="Z30">
            <v>16.399999999999999</v>
          </cell>
          <cell r="AA30" t="str">
            <v>Галактика</v>
          </cell>
          <cell r="AB30">
            <v>0</v>
          </cell>
          <cell r="AC30">
            <v>12</v>
          </cell>
          <cell r="AD30">
            <v>0</v>
          </cell>
          <cell r="AE30">
            <v>0</v>
          </cell>
          <cell r="AF30">
            <v>14</v>
          </cell>
          <cell r="AG30">
            <v>70</v>
          </cell>
        </row>
        <row r="31">
          <cell r="A31" t="str">
            <v>Пельмени Grandmeni с говядиной ТМ Горячая штучка флоупак сфера 0,75 кг. ПОКОМ</v>
          </cell>
          <cell r="B31" t="str">
            <v>шт</v>
          </cell>
          <cell r="G31">
            <v>0</v>
          </cell>
          <cell r="H31">
            <v>180</v>
          </cell>
          <cell r="I31" t="str">
            <v>матрица</v>
          </cell>
          <cell r="K31">
            <v>0</v>
          </cell>
          <cell r="L31">
            <v>0</v>
          </cell>
          <cell r="N31">
            <v>0</v>
          </cell>
          <cell r="O31">
            <v>0</v>
          </cell>
          <cell r="T31" t="e">
            <v>#DIV/0!</v>
          </cell>
          <cell r="U31" t="e">
            <v>#DIV/0!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 t="str">
            <v>нет потребности</v>
          </cell>
          <cell r="AB31">
            <v>0</v>
          </cell>
          <cell r="AC31">
            <v>0</v>
          </cell>
          <cell r="AF31">
            <v>12</v>
          </cell>
          <cell r="AG31">
            <v>84</v>
          </cell>
        </row>
        <row r="32">
          <cell r="A32" t="str">
            <v>Пельмени Grandmeni с говядиной в сливочном соусе ТМ Горячая штучка флоупак сфера 0,75 кг.  ПОКОМ</v>
          </cell>
          <cell r="B32" t="str">
            <v>шт</v>
          </cell>
          <cell r="C32">
            <v>4283</v>
          </cell>
          <cell r="D32">
            <v>672</v>
          </cell>
          <cell r="E32">
            <v>804</v>
          </cell>
          <cell r="F32">
            <v>4129</v>
          </cell>
          <cell r="G32">
            <v>0.75</v>
          </cell>
          <cell r="H32">
            <v>180</v>
          </cell>
          <cell r="I32" t="str">
            <v>матрица</v>
          </cell>
          <cell r="J32">
            <v>804</v>
          </cell>
          <cell r="K32">
            <v>0</v>
          </cell>
          <cell r="L32">
            <v>132</v>
          </cell>
          <cell r="M32">
            <v>672</v>
          </cell>
          <cell r="N32">
            <v>96</v>
          </cell>
          <cell r="O32">
            <v>26.4</v>
          </cell>
          <cell r="Q32">
            <v>0</v>
          </cell>
          <cell r="T32">
            <v>156.40151515151516</v>
          </cell>
          <cell r="U32">
            <v>156.40151515151516</v>
          </cell>
          <cell r="V32">
            <v>25.2</v>
          </cell>
          <cell r="W32">
            <v>46.4</v>
          </cell>
          <cell r="X32">
            <v>336.2</v>
          </cell>
          <cell r="Y32">
            <v>0</v>
          </cell>
          <cell r="Z32">
            <v>0</v>
          </cell>
          <cell r="AA32" t="str">
            <v>Акция на октябрь для сети "Обжора". Предварительный заказ сети на данную позицию составляет 2 800 шт</v>
          </cell>
          <cell r="AB32">
            <v>0</v>
          </cell>
          <cell r="AC32">
            <v>8</v>
          </cell>
          <cell r="AD32">
            <v>0</v>
          </cell>
          <cell r="AE32">
            <v>0</v>
          </cell>
          <cell r="AF32">
            <v>12</v>
          </cell>
          <cell r="AG32">
            <v>84</v>
          </cell>
        </row>
        <row r="33">
          <cell r="A33" t="str">
            <v>Пельмени Grandmeni с говядиной и свининой Grandmeni 0,75 Сфера Горячая штучка  Поком</v>
          </cell>
          <cell r="B33" t="str">
            <v>шт</v>
          </cell>
          <cell r="D33">
            <v>96</v>
          </cell>
          <cell r="F33">
            <v>96</v>
          </cell>
          <cell r="G33">
            <v>0</v>
          </cell>
          <cell r="H33">
            <v>180</v>
          </cell>
          <cell r="I33" t="str">
            <v>матрица</v>
          </cell>
          <cell r="K33">
            <v>0</v>
          </cell>
          <cell r="L33">
            <v>0</v>
          </cell>
          <cell r="N33">
            <v>96</v>
          </cell>
          <cell r="O33">
            <v>0</v>
          </cell>
          <cell r="T33" t="e">
            <v>#DIV/0!</v>
          </cell>
          <cell r="U33" t="e">
            <v>#DIV/0!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 t="str">
            <v>нет потребности</v>
          </cell>
          <cell r="AB33">
            <v>0</v>
          </cell>
          <cell r="AC33">
            <v>0</v>
          </cell>
          <cell r="AF33">
            <v>12</v>
          </cell>
          <cell r="AG33">
            <v>84</v>
          </cell>
        </row>
        <row r="34">
          <cell r="A34" t="str">
            <v>Пельмени Grandmeni со сливочным маслом Горячая штучка 0,75 кг ПОКОМ</v>
          </cell>
          <cell r="B34" t="str">
            <v>шт</v>
          </cell>
          <cell r="C34">
            <v>353</v>
          </cell>
          <cell r="D34">
            <v>1440</v>
          </cell>
          <cell r="E34">
            <v>1320</v>
          </cell>
          <cell r="F34">
            <v>439</v>
          </cell>
          <cell r="G34">
            <v>0.75</v>
          </cell>
          <cell r="H34">
            <v>180</v>
          </cell>
          <cell r="I34" t="str">
            <v>матрица</v>
          </cell>
          <cell r="J34">
            <v>1320</v>
          </cell>
          <cell r="K34">
            <v>0</v>
          </cell>
          <cell r="L34">
            <v>168</v>
          </cell>
          <cell r="M34">
            <v>1152</v>
          </cell>
          <cell r="N34">
            <v>96</v>
          </cell>
          <cell r="O34">
            <v>33.6</v>
          </cell>
          <cell r="P34">
            <v>132.20000000000005</v>
          </cell>
          <cell r="Q34">
            <v>96</v>
          </cell>
          <cell r="T34">
            <v>15.922619047619047</v>
          </cell>
          <cell r="U34">
            <v>13.06547619047619</v>
          </cell>
          <cell r="V34">
            <v>28.8</v>
          </cell>
          <cell r="W34">
            <v>27.6</v>
          </cell>
          <cell r="X34">
            <v>43.4</v>
          </cell>
          <cell r="Y34">
            <v>40.6</v>
          </cell>
          <cell r="Z34">
            <v>42.6</v>
          </cell>
          <cell r="AB34">
            <v>99.150000000000034</v>
          </cell>
          <cell r="AC34">
            <v>8</v>
          </cell>
          <cell r="AD34">
            <v>12</v>
          </cell>
          <cell r="AE34">
            <v>72</v>
          </cell>
          <cell r="AF34">
            <v>12</v>
          </cell>
          <cell r="AG34">
            <v>84</v>
          </cell>
        </row>
        <row r="35">
          <cell r="A35" t="str">
            <v>Пельмени «Бигбули с мясом» 0,43 Сфера ТМ «Горячая штучка»  Поком</v>
          </cell>
          <cell r="B35" t="str">
            <v>шт</v>
          </cell>
          <cell r="G35">
            <v>0</v>
          </cell>
          <cell r="H35">
            <v>180</v>
          </cell>
          <cell r="I35" t="str">
            <v>матрица</v>
          </cell>
          <cell r="K35">
            <v>0</v>
          </cell>
          <cell r="L35">
            <v>0</v>
          </cell>
          <cell r="N35">
            <v>0</v>
          </cell>
          <cell r="O35">
            <v>0</v>
          </cell>
          <cell r="T35" t="e">
            <v>#DIV/0!</v>
          </cell>
          <cell r="U35" t="e">
            <v>#DIV/0!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 t="str">
            <v>нет потребности</v>
          </cell>
          <cell r="AB35">
            <v>0</v>
          </cell>
          <cell r="AC35">
            <v>0</v>
          </cell>
          <cell r="AF35">
            <v>12</v>
          </cell>
          <cell r="AG35">
            <v>84</v>
          </cell>
        </row>
        <row r="36">
          <cell r="A36" t="str">
            <v>Пельмени Бигбули #МЕГАВКУСИЩЕ с сочной грудинкой  ТМ Горячая штучка  флоу-пак сфера 0,7 кг.  Поком</v>
          </cell>
          <cell r="B36" t="str">
            <v>шт</v>
          </cell>
          <cell r="D36">
            <v>720</v>
          </cell>
          <cell r="E36">
            <v>720</v>
          </cell>
          <cell r="G36">
            <v>0</v>
          </cell>
          <cell r="H36" t="e">
            <v>#N/A</v>
          </cell>
          <cell r="I36" t="str">
            <v>не в матрице</v>
          </cell>
          <cell r="J36">
            <v>720</v>
          </cell>
          <cell r="K36">
            <v>0</v>
          </cell>
          <cell r="L36">
            <v>0</v>
          </cell>
          <cell r="M36">
            <v>720</v>
          </cell>
          <cell r="O36">
            <v>0</v>
          </cell>
          <cell r="T36" t="e">
            <v>#DIV/0!</v>
          </cell>
          <cell r="U36" t="e">
            <v>#DIV/0!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 t="str">
            <v>Пельмени Бигбули #МЕГАВКУСИЩЕ с сочной грудинкой  ТМ Горячая штучка флоу-пак сфера 0,4.  Поком</v>
          </cell>
          <cell r="B37" t="str">
            <v>шт</v>
          </cell>
          <cell r="D37">
            <v>576</v>
          </cell>
          <cell r="E37">
            <v>576</v>
          </cell>
          <cell r="G37">
            <v>0</v>
          </cell>
          <cell r="H37" t="e">
            <v>#N/A</v>
          </cell>
          <cell r="I37" t="str">
            <v>не в матрице</v>
          </cell>
          <cell r="J37">
            <v>576</v>
          </cell>
          <cell r="K37">
            <v>0</v>
          </cell>
          <cell r="L37">
            <v>0</v>
          </cell>
          <cell r="M37">
            <v>576</v>
          </cell>
          <cell r="O37">
            <v>0</v>
          </cell>
          <cell r="T37" t="e">
            <v>#DIV/0!</v>
          </cell>
          <cell r="U37" t="e">
            <v>#DIV/0!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 t="str">
            <v>Пельмени Бигбули #МЕГАВКУСИЩЕ с сочной грудинкой ТМ Горячая шту БУЛЬМЕНИ ТС Бигбули  сфера 0,9 ПОКОМ</v>
          </cell>
          <cell r="B38" t="str">
            <v>шт</v>
          </cell>
          <cell r="D38">
            <v>96</v>
          </cell>
          <cell r="F38">
            <v>96</v>
          </cell>
          <cell r="G38">
            <v>0</v>
          </cell>
          <cell r="H38">
            <v>180</v>
          </cell>
          <cell r="I38" t="str">
            <v>матрица</v>
          </cell>
          <cell r="K38">
            <v>0</v>
          </cell>
          <cell r="L38">
            <v>0</v>
          </cell>
          <cell r="N38">
            <v>96</v>
          </cell>
          <cell r="O38">
            <v>0</v>
          </cell>
          <cell r="T38" t="e">
            <v>#DIV/0!</v>
          </cell>
          <cell r="U38" t="e">
            <v>#DIV/0!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 t="str">
            <v>нет потребности</v>
          </cell>
          <cell r="AB38">
            <v>0</v>
          </cell>
          <cell r="AC38">
            <v>0</v>
          </cell>
          <cell r="AF38">
            <v>12</v>
          </cell>
          <cell r="AG38">
            <v>84</v>
          </cell>
        </row>
        <row r="39">
          <cell r="A39" t="str">
            <v>Пельмени Бигбули #МЕГАВКУСИЩЕ с сочной грудинкой ТМ Горячая штучка ТС Бигбули  сфера 0,43  ПОКОМ</v>
          </cell>
          <cell r="B39" t="str">
            <v>шт</v>
          </cell>
          <cell r="G39">
            <v>0</v>
          </cell>
          <cell r="H39">
            <v>180</v>
          </cell>
          <cell r="I39" t="str">
            <v>матрица</v>
          </cell>
          <cell r="K39">
            <v>0</v>
          </cell>
          <cell r="L39">
            <v>0</v>
          </cell>
          <cell r="N39">
            <v>0</v>
          </cell>
          <cell r="O39">
            <v>0</v>
          </cell>
          <cell r="T39" t="e">
            <v>#DIV/0!</v>
          </cell>
          <cell r="U39" t="e">
            <v>#DIV/0!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 t="str">
            <v>нет потребности</v>
          </cell>
          <cell r="AB39">
            <v>0</v>
          </cell>
          <cell r="AC39">
            <v>0</v>
          </cell>
          <cell r="AF39">
            <v>12</v>
          </cell>
          <cell r="AG39">
            <v>84</v>
          </cell>
        </row>
        <row r="40">
          <cell r="A40" t="str">
            <v>Пельмени Бигбули с мясом, Горячая штучка 0,9кг  ПОКОМ</v>
          </cell>
          <cell r="B40" t="str">
            <v>шт</v>
          </cell>
          <cell r="C40">
            <v>150</v>
          </cell>
          <cell r="D40">
            <v>201</v>
          </cell>
          <cell r="E40">
            <v>164</v>
          </cell>
          <cell r="F40">
            <v>174</v>
          </cell>
          <cell r="G40">
            <v>0.9</v>
          </cell>
          <cell r="H40">
            <v>180</v>
          </cell>
          <cell r="I40" t="str">
            <v>матрица</v>
          </cell>
          <cell r="J40">
            <v>164</v>
          </cell>
          <cell r="K40">
            <v>0</v>
          </cell>
          <cell r="L40">
            <v>164</v>
          </cell>
          <cell r="N40">
            <v>0</v>
          </cell>
          <cell r="O40">
            <v>32.799999999999997</v>
          </cell>
          <cell r="P40">
            <v>350.79999999999995</v>
          </cell>
          <cell r="Q40">
            <v>384</v>
          </cell>
          <cell r="T40">
            <v>17.012195121951223</v>
          </cell>
          <cell r="U40">
            <v>5.3048780487804885</v>
          </cell>
          <cell r="V40">
            <v>23</v>
          </cell>
          <cell r="W40">
            <v>24.2</v>
          </cell>
          <cell r="X40">
            <v>23</v>
          </cell>
          <cell r="Y40">
            <v>18.399999999999999</v>
          </cell>
          <cell r="Z40">
            <v>34.200000000000003</v>
          </cell>
          <cell r="AA40" t="str">
            <v>Галактика</v>
          </cell>
          <cell r="AB40">
            <v>315.71999999999997</v>
          </cell>
          <cell r="AC40">
            <v>8</v>
          </cell>
          <cell r="AD40">
            <v>48</v>
          </cell>
          <cell r="AE40">
            <v>345.6</v>
          </cell>
          <cell r="AF40">
            <v>12</v>
          </cell>
          <cell r="AG40">
            <v>84</v>
          </cell>
        </row>
        <row r="41">
          <cell r="A41" t="str">
            <v>Пельмени Бигбули с мясом, Горячая штучка сфера 0,43 кг  ПОКОМ</v>
          </cell>
          <cell r="B41" t="str">
            <v>шт</v>
          </cell>
          <cell r="D41">
            <v>4</v>
          </cell>
          <cell r="E41">
            <v>4</v>
          </cell>
          <cell r="G41">
            <v>0</v>
          </cell>
          <cell r="H41" t="e">
            <v>#N/A</v>
          </cell>
          <cell r="I41" t="str">
            <v>не в матрице</v>
          </cell>
          <cell r="J41">
            <v>4</v>
          </cell>
          <cell r="K41">
            <v>0</v>
          </cell>
          <cell r="L41">
            <v>4</v>
          </cell>
          <cell r="N41">
            <v>0</v>
          </cell>
          <cell r="O41">
            <v>0.8</v>
          </cell>
          <cell r="T41">
            <v>0</v>
          </cell>
          <cell r="U41">
            <v>0</v>
          </cell>
          <cell r="V41">
            <v>0</v>
          </cell>
          <cell r="W41">
            <v>0.8</v>
          </cell>
          <cell r="X41">
            <v>0.8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</row>
        <row r="42">
          <cell r="A42" t="str">
            <v>Пельмени Бигбули со слив.маслом 0,9 кг   Поком</v>
          </cell>
          <cell r="B42" t="str">
            <v>шт</v>
          </cell>
          <cell r="C42">
            <v>205</v>
          </cell>
          <cell r="D42">
            <v>288</v>
          </cell>
          <cell r="E42">
            <v>106</v>
          </cell>
          <cell r="F42">
            <v>362</v>
          </cell>
          <cell r="G42">
            <v>0.9</v>
          </cell>
          <cell r="H42">
            <v>180</v>
          </cell>
          <cell r="I42" t="str">
            <v>матрица</v>
          </cell>
          <cell r="J42">
            <v>106</v>
          </cell>
          <cell r="K42">
            <v>0</v>
          </cell>
          <cell r="L42">
            <v>106</v>
          </cell>
          <cell r="N42">
            <v>192</v>
          </cell>
          <cell r="O42">
            <v>21.2</v>
          </cell>
          <cell r="Q42">
            <v>0</v>
          </cell>
          <cell r="T42">
            <v>17.075471698113208</v>
          </cell>
          <cell r="U42">
            <v>17.075471698113208</v>
          </cell>
          <cell r="V42">
            <v>14.6</v>
          </cell>
          <cell r="W42">
            <v>19</v>
          </cell>
          <cell r="X42">
            <v>23.8</v>
          </cell>
          <cell r="Y42">
            <v>15</v>
          </cell>
          <cell r="Z42">
            <v>20</v>
          </cell>
          <cell r="AB42">
            <v>0</v>
          </cell>
          <cell r="AC42">
            <v>8</v>
          </cell>
          <cell r="AD42">
            <v>0</v>
          </cell>
          <cell r="AE42">
            <v>0</v>
          </cell>
          <cell r="AF42">
            <v>12</v>
          </cell>
          <cell r="AG42">
            <v>84</v>
          </cell>
        </row>
        <row r="43">
          <cell r="A43" t="str">
            <v>Пельмени Бигбули со сливочным маслом ТМ Горячая штучка  флоу-пак сфера 0,4.  Поком</v>
          </cell>
          <cell r="B43" t="str">
            <v>шт</v>
          </cell>
          <cell r="D43">
            <v>576</v>
          </cell>
          <cell r="E43">
            <v>576</v>
          </cell>
          <cell r="G43">
            <v>0</v>
          </cell>
          <cell r="H43" t="e">
            <v>#N/A</v>
          </cell>
          <cell r="I43" t="str">
            <v>не в матрице</v>
          </cell>
          <cell r="J43">
            <v>576</v>
          </cell>
          <cell r="K43">
            <v>0</v>
          </cell>
          <cell r="L43">
            <v>0</v>
          </cell>
          <cell r="M43">
            <v>576</v>
          </cell>
          <cell r="O43">
            <v>0</v>
          </cell>
          <cell r="T43" t="e">
            <v>#DIV/0!</v>
          </cell>
          <cell r="U43" t="e">
            <v>#DIV/0!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</row>
        <row r="44">
          <cell r="A44" t="str">
            <v>Пельмени Бугбули со сливочным маслом ТМ Горячая штучка БУЛЬМЕНИ 0,43 кг  ПОКОМ</v>
          </cell>
          <cell r="B44" t="str">
            <v>шт</v>
          </cell>
          <cell r="G44">
            <v>0</v>
          </cell>
          <cell r="H44">
            <v>180</v>
          </cell>
          <cell r="I44" t="str">
            <v>матрица</v>
          </cell>
          <cell r="K44">
            <v>0</v>
          </cell>
          <cell r="L44">
            <v>0</v>
          </cell>
          <cell r="N44">
            <v>0</v>
          </cell>
          <cell r="O44">
            <v>0</v>
          </cell>
          <cell r="T44" t="e">
            <v>#DIV/0!</v>
          </cell>
          <cell r="U44" t="e">
            <v>#DIV/0!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нет потребности</v>
          </cell>
          <cell r="AB44">
            <v>0</v>
          </cell>
          <cell r="AC44">
            <v>0</v>
          </cell>
          <cell r="AF44">
            <v>12</v>
          </cell>
          <cell r="AG44">
            <v>84</v>
          </cell>
        </row>
        <row r="45">
          <cell r="A45" t="str">
            <v>Пельмени Бульмени с говядиной и свининой Горячая шт. 0,9 кг  ПОКОМ</v>
          </cell>
          <cell r="B45" t="str">
            <v>шт</v>
          </cell>
          <cell r="C45">
            <v>156</v>
          </cell>
          <cell r="D45">
            <v>1536</v>
          </cell>
          <cell r="E45">
            <v>133</v>
          </cell>
          <cell r="F45">
            <v>1522</v>
          </cell>
          <cell r="G45">
            <v>0.9</v>
          </cell>
          <cell r="H45">
            <v>180</v>
          </cell>
          <cell r="I45" t="str">
            <v>матрица</v>
          </cell>
          <cell r="J45">
            <v>133</v>
          </cell>
          <cell r="K45">
            <v>0</v>
          </cell>
          <cell r="L45">
            <v>133</v>
          </cell>
          <cell r="N45">
            <v>1248</v>
          </cell>
          <cell r="O45">
            <v>26.6</v>
          </cell>
          <cell r="Q45">
            <v>0</v>
          </cell>
          <cell r="T45">
            <v>57.218045112781951</v>
          </cell>
          <cell r="U45">
            <v>57.218045112781951</v>
          </cell>
          <cell r="V45">
            <v>24.6</v>
          </cell>
          <cell r="W45">
            <v>33.200000000000003</v>
          </cell>
          <cell r="X45">
            <v>33</v>
          </cell>
          <cell r="Y45">
            <v>23.8</v>
          </cell>
          <cell r="Z45">
            <v>31.4</v>
          </cell>
          <cell r="AB45">
            <v>0</v>
          </cell>
          <cell r="AC45">
            <v>8</v>
          </cell>
          <cell r="AD45">
            <v>0</v>
          </cell>
          <cell r="AE45">
            <v>0</v>
          </cell>
          <cell r="AF45">
            <v>12</v>
          </cell>
          <cell r="AG45">
            <v>84</v>
          </cell>
        </row>
        <row r="46">
          <cell r="A46" t="str">
            <v>Пельмени Бульмени с говядиной и свининой Горячая штучка 0,43  ПОКОМ</v>
          </cell>
          <cell r="B46" t="str">
            <v>шт</v>
          </cell>
          <cell r="C46">
            <v>297</v>
          </cell>
          <cell r="D46">
            <v>576</v>
          </cell>
          <cell r="E46">
            <v>213</v>
          </cell>
          <cell r="F46">
            <v>612</v>
          </cell>
          <cell r="G46">
            <v>0.43</v>
          </cell>
          <cell r="H46">
            <v>180</v>
          </cell>
          <cell r="I46" t="str">
            <v>матрица</v>
          </cell>
          <cell r="J46">
            <v>213</v>
          </cell>
          <cell r="K46">
            <v>0</v>
          </cell>
          <cell r="L46">
            <v>213</v>
          </cell>
          <cell r="N46">
            <v>0</v>
          </cell>
          <cell r="O46">
            <v>42.6</v>
          </cell>
          <cell r="P46">
            <v>112.20000000000005</v>
          </cell>
          <cell r="Q46">
            <v>192</v>
          </cell>
          <cell r="T46">
            <v>18.873239436619716</v>
          </cell>
          <cell r="U46">
            <v>14.366197183098592</v>
          </cell>
          <cell r="V46">
            <v>52.6</v>
          </cell>
          <cell r="W46">
            <v>52.8</v>
          </cell>
          <cell r="X46">
            <v>44.6</v>
          </cell>
          <cell r="Y46">
            <v>41.6</v>
          </cell>
          <cell r="Z46">
            <v>35.799999999999997</v>
          </cell>
          <cell r="AB46">
            <v>48.246000000000016</v>
          </cell>
          <cell r="AC46">
            <v>16</v>
          </cell>
          <cell r="AD46">
            <v>12</v>
          </cell>
          <cell r="AE46">
            <v>82.56</v>
          </cell>
          <cell r="AF46">
            <v>12</v>
          </cell>
          <cell r="AG46">
            <v>84</v>
          </cell>
        </row>
        <row r="47">
          <cell r="A47" t="str">
            <v>Пельмени Бульмени с говядиной и свининой Наваристые Горячая штучка ВЕС  ПОКОМ</v>
          </cell>
          <cell r="B47" t="str">
            <v>кг</v>
          </cell>
          <cell r="C47">
            <v>470</v>
          </cell>
          <cell r="D47">
            <v>840</v>
          </cell>
          <cell r="E47">
            <v>325</v>
          </cell>
          <cell r="F47">
            <v>925</v>
          </cell>
          <cell r="G47">
            <v>1</v>
          </cell>
          <cell r="H47">
            <v>180</v>
          </cell>
          <cell r="I47" t="str">
            <v>матрица</v>
          </cell>
          <cell r="J47">
            <v>310</v>
          </cell>
          <cell r="K47">
            <v>15</v>
          </cell>
          <cell r="L47">
            <v>325</v>
          </cell>
          <cell r="N47">
            <v>480</v>
          </cell>
          <cell r="O47">
            <v>65</v>
          </cell>
          <cell r="P47">
            <v>180</v>
          </cell>
          <cell r="Q47">
            <v>180</v>
          </cell>
          <cell r="T47">
            <v>17</v>
          </cell>
          <cell r="U47">
            <v>14.23076923076923</v>
          </cell>
          <cell r="V47">
            <v>54.54</v>
          </cell>
          <cell r="W47">
            <v>53</v>
          </cell>
          <cell r="X47">
            <v>66</v>
          </cell>
          <cell r="Y47">
            <v>52.82</v>
          </cell>
          <cell r="Z47">
            <v>59.937199999999997</v>
          </cell>
          <cell r="AB47">
            <v>180</v>
          </cell>
          <cell r="AC47">
            <v>5</v>
          </cell>
          <cell r="AD47">
            <v>36</v>
          </cell>
          <cell r="AE47">
            <v>180</v>
          </cell>
          <cell r="AF47">
            <v>12</v>
          </cell>
          <cell r="AG47">
            <v>144</v>
          </cell>
        </row>
        <row r="48">
          <cell r="A48" t="str">
            <v>Пельмени Бульмени с говядиной и свининой ТМ Горячая штучка  флоу-пак сфера 0,4 кг  Поком</v>
          </cell>
          <cell r="B48" t="str">
            <v>шт</v>
          </cell>
          <cell r="D48">
            <v>768</v>
          </cell>
          <cell r="E48">
            <v>768</v>
          </cell>
          <cell r="G48">
            <v>0</v>
          </cell>
          <cell r="H48" t="e">
            <v>#N/A</v>
          </cell>
          <cell r="I48" t="str">
            <v>не в матрице</v>
          </cell>
          <cell r="J48">
            <v>768</v>
          </cell>
          <cell r="K48">
            <v>0</v>
          </cell>
          <cell r="L48">
            <v>0</v>
          </cell>
          <cell r="M48">
            <v>768</v>
          </cell>
          <cell r="O48">
            <v>0</v>
          </cell>
          <cell r="T48" t="e">
            <v>#DIV/0!</v>
          </cell>
          <cell r="U48" t="e">
            <v>#DIV/0!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 t="str">
            <v>Пельмени Бульмени с говядиной и свининой ТМ Горячая штучка БУЛЬМЕНИ  флоу-пак сфера 0,7 кг.  Поком</v>
          </cell>
          <cell r="B49" t="str">
            <v>шт</v>
          </cell>
          <cell r="D49">
            <v>960</v>
          </cell>
          <cell r="E49">
            <v>960</v>
          </cell>
          <cell r="G49">
            <v>0</v>
          </cell>
          <cell r="H49" t="e">
            <v>#N/A</v>
          </cell>
          <cell r="I49" t="str">
            <v>не в матрице</v>
          </cell>
          <cell r="J49">
            <v>960</v>
          </cell>
          <cell r="K49">
            <v>0</v>
          </cell>
          <cell r="L49">
            <v>0</v>
          </cell>
          <cell r="M49">
            <v>960</v>
          </cell>
          <cell r="O49">
            <v>0</v>
          </cell>
          <cell r="T49" t="e">
            <v>#DIV/0!</v>
          </cell>
          <cell r="U49" t="e">
            <v>#DIV/0!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 t="str">
            <v>Пельмени Бульмени со сливочным маслом Горячая штучка 0,9 кг  ПОКОМ</v>
          </cell>
          <cell r="B50" t="str">
            <v>шт</v>
          </cell>
          <cell r="C50">
            <v>400</v>
          </cell>
          <cell r="D50">
            <v>1824</v>
          </cell>
          <cell r="E50">
            <v>356</v>
          </cell>
          <cell r="F50">
            <v>1786</v>
          </cell>
          <cell r="G50">
            <v>0.9</v>
          </cell>
          <cell r="H50">
            <v>180</v>
          </cell>
          <cell r="I50" t="str">
            <v>матрица</v>
          </cell>
          <cell r="J50">
            <v>356</v>
          </cell>
          <cell r="K50">
            <v>0</v>
          </cell>
          <cell r="L50">
            <v>356</v>
          </cell>
          <cell r="N50">
            <v>1344</v>
          </cell>
          <cell r="O50">
            <v>71.2</v>
          </cell>
          <cell r="Q50">
            <v>0</v>
          </cell>
          <cell r="T50">
            <v>25.084269662921347</v>
          </cell>
          <cell r="U50">
            <v>25.084269662921347</v>
          </cell>
          <cell r="V50">
            <v>59.4</v>
          </cell>
          <cell r="W50">
            <v>67</v>
          </cell>
          <cell r="X50">
            <v>67.2</v>
          </cell>
          <cell r="Y50">
            <v>52.4</v>
          </cell>
          <cell r="Z50">
            <v>77.400000000000006</v>
          </cell>
          <cell r="AB50">
            <v>0</v>
          </cell>
          <cell r="AC50">
            <v>8</v>
          </cell>
          <cell r="AD50">
            <v>0</v>
          </cell>
          <cell r="AE50">
            <v>0</v>
          </cell>
          <cell r="AF50">
            <v>12</v>
          </cell>
          <cell r="AG50">
            <v>84</v>
          </cell>
        </row>
        <row r="51">
          <cell r="A51" t="str">
            <v>Пельмени Бульмени со сливочным маслом ТМ Горячая шт. 0,43 кг  ПОКОМ</v>
          </cell>
          <cell r="B51" t="str">
            <v>шт</v>
          </cell>
          <cell r="C51">
            <v>65</v>
          </cell>
          <cell r="D51">
            <v>216</v>
          </cell>
          <cell r="E51">
            <v>83</v>
          </cell>
          <cell r="F51">
            <v>185</v>
          </cell>
          <cell r="G51">
            <v>0.43</v>
          </cell>
          <cell r="H51">
            <v>180</v>
          </cell>
          <cell r="I51" t="str">
            <v>матрица</v>
          </cell>
          <cell r="J51">
            <v>83</v>
          </cell>
          <cell r="K51">
            <v>0</v>
          </cell>
          <cell r="L51">
            <v>83</v>
          </cell>
          <cell r="N51">
            <v>0</v>
          </cell>
          <cell r="O51">
            <v>16.600000000000001</v>
          </cell>
          <cell r="P51">
            <v>113.80000000000001</v>
          </cell>
          <cell r="Q51">
            <v>192</v>
          </cell>
          <cell r="T51">
            <v>22.710843373493972</v>
          </cell>
          <cell r="U51">
            <v>11.14457831325301</v>
          </cell>
          <cell r="V51">
            <v>15.8</v>
          </cell>
          <cell r="W51">
            <v>19.600000000000001</v>
          </cell>
          <cell r="X51">
            <v>16.2</v>
          </cell>
          <cell r="Y51">
            <v>15</v>
          </cell>
          <cell r="Z51">
            <v>16.2</v>
          </cell>
          <cell r="AB51">
            <v>48.934000000000005</v>
          </cell>
          <cell r="AC51">
            <v>16</v>
          </cell>
          <cell r="AD51">
            <v>12</v>
          </cell>
          <cell r="AE51">
            <v>82.56</v>
          </cell>
          <cell r="AF51">
            <v>12</v>
          </cell>
          <cell r="AG51">
            <v>84</v>
          </cell>
        </row>
        <row r="52">
          <cell r="A52" t="str">
            <v>Пельмени Бульмени со сливочным маслом ТМ Горячая штучка  флоу-пак сфера 0,4 кг .  Поком</v>
          </cell>
          <cell r="B52" t="str">
            <v>шт</v>
          </cell>
          <cell r="D52">
            <v>768</v>
          </cell>
          <cell r="E52">
            <v>768</v>
          </cell>
          <cell r="G52">
            <v>0</v>
          </cell>
          <cell r="H52" t="e">
            <v>#N/A</v>
          </cell>
          <cell r="I52" t="str">
            <v>не в матрице</v>
          </cell>
          <cell r="J52">
            <v>768</v>
          </cell>
          <cell r="K52">
            <v>0</v>
          </cell>
          <cell r="L52">
            <v>0</v>
          </cell>
          <cell r="M52">
            <v>768</v>
          </cell>
          <cell r="O52">
            <v>0</v>
          </cell>
          <cell r="T52" t="e">
            <v>#DIV/0!</v>
          </cell>
          <cell r="U52" t="e">
            <v>#DIV/0!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 t="str">
            <v>Пельмени Бульмени со сливочным маслом ТМ Горячая штучка флоу-пак сфера 0,7 кг .  Поком</v>
          </cell>
          <cell r="B53" t="str">
            <v>шт</v>
          </cell>
          <cell r="D53">
            <v>720</v>
          </cell>
          <cell r="E53">
            <v>720</v>
          </cell>
          <cell r="G53">
            <v>0</v>
          </cell>
          <cell r="H53" t="e">
            <v>#N/A</v>
          </cell>
          <cell r="I53" t="str">
            <v>не в матрице</v>
          </cell>
          <cell r="J53">
            <v>720</v>
          </cell>
          <cell r="K53">
            <v>0</v>
          </cell>
          <cell r="L53">
            <v>0</v>
          </cell>
          <cell r="M53">
            <v>720</v>
          </cell>
          <cell r="O53">
            <v>0</v>
          </cell>
          <cell r="T53" t="e">
            <v>#DIV/0!</v>
          </cell>
          <cell r="U53" t="e">
            <v>#DIV/0!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B53">
            <v>0</v>
          </cell>
          <cell r="AC53">
            <v>0</v>
          </cell>
        </row>
        <row r="54">
          <cell r="A54" t="str">
            <v>Пельмени Домашние с говядиной и свининой 0,7кг, сфера ТМ Зареченские  ПОКОМ</v>
          </cell>
          <cell r="B54" t="str">
            <v>шт</v>
          </cell>
          <cell r="C54">
            <v>118</v>
          </cell>
          <cell r="E54">
            <v>6</v>
          </cell>
          <cell r="F54">
            <v>109</v>
          </cell>
          <cell r="G54">
            <v>0.7</v>
          </cell>
          <cell r="H54">
            <v>180</v>
          </cell>
          <cell r="I54" t="str">
            <v>матрица</v>
          </cell>
          <cell r="J54">
            <v>6</v>
          </cell>
          <cell r="K54">
            <v>0</v>
          </cell>
          <cell r="L54">
            <v>6</v>
          </cell>
          <cell r="N54">
            <v>0</v>
          </cell>
          <cell r="O54">
            <v>1.2</v>
          </cell>
          <cell r="Q54">
            <v>0</v>
          </cell>
          <cell r="T54">
            <v>90.833333333333343</v>
          </cell>
          <cell r="U54">
            <v>90.833333333333343</v>
          </cell>
          <cell r="V54">
            <v>1.4</v>
          </cell>
          <cell r="W54">
            <v>3.8</v>
          </cell>
          <cell r="X54">
            <v>2.8</v>
          </cell>
          <cell r="Y54">
            <v>4.8</v>
          </cell>
          <cell r="Z54">
            <v>2</v>
          </cell>
          <cell r="AA54" t="str">
            <v>необходимо увеличить продажи</v>
          </cell>
          <cell r="AB54">
            <v>0</v>
          </cell>
          <cell r="AC54">
            <v>10</v>
          </cell>
          <cell r="AD54">
            <v>0</v>
          </cell>
          <cell r="AE54">
            <v>0</v>
          </cell>
          <cell r="AF54">
            <v>12</v>
          </cell>
          <cell r="AG54">
            <v>84</v>
          </cell>
        </row>
        <row r="55">
          <cell r="A55" t="str">
            <v>Пельмени Домашние со сливочным маслом ТМ Зареченские  продукты флоу-пак сфера 0,7 кг.  Поком</v>
          </cell>
          <cell r="B55" t="str">
            <v>шт</v>
          </cell>
          <cell r="C55">
            <v>112</v>
          </cell>
          <cell r="D55">
            <v>3</v>
          </cell>
          <cell r="E55">
            <v>6</v>
          </cell>
          <cell r="F55">
            <v>109</v>
          </cell>
          <cell r="G55">
            <v>0.7</v>
          </cell>
          <cell r="H55">
            <v>180</v>
          </cell>
          <cell r="I55" t="str">
            <v>матрица</v>
          </cell>
          <cell r="J55">
            <v>6</v>
          </cell>
          <cell r="K55">
            <v>0</v>
          </cell>
          <cell r="L55">
            <v>6</v>
          </cell>
          <cell r="N55">
            <v>0</v>
          </cell>
          <cell r="O55">
            <v>1.2</v>
          </cell>
          <cell r="Q55">
            <v>0</v>
          </cell>
          <cell r="T55">
            <v>90.833333333333343</v>
          </cell>
          <cell r="U55">
            <v>90.833333333333343</v>
          </cell>
          <cell r="V55">
            <v>1.4</v>
          </cell>
          <cell r="W55">
            <v>3.6</v>
          </cell>
          <cell r="X55">
            <v>4.4000000000000004</v>
          </cell>
          <cell r="Y55">
            <v>5.2</v>
          </cell>
          <cell r="Z55">
            <v>1.8</v>
          </cell>
          <cell r="AA55" t="str">
            <v>необходимо увеличить продажи</v>
          </cell>
          <cell r="AB55">
            <v>0</v>
          </cell>
          <cell r="AC55">
            <v>10</v>
          </cell>
          <cell r="AD55">
            <v>0</v>
          </cell>
          <cell r="AE55">
            <v>0</v>
          </cell>
          <cell r="AF55">
            <v>12</v>
          </cell>
          <cell r="AG55">
            <v>84</v>
          </cell>
        </row>
        <row r="56">
          <cell r="A56" t="str">
            <v>Пельмени Медвежьи ушки с фермерскими сливками ТМ Стародв флоу-пак классическая форма 0,7 кг.  Поком</v>
          </cell>
          <cell r="B56" t="str">
            <v>шт</v>
          </cell>
          <cell r="C56">
            <v>184</v>
          </cell>
          <cell r="D56">
            <v>192</v>
          </cell>
          <cell r="E56">
            <v>14</v>
          </cell>
          <cell r="F56">
            <v>359</v>
          </cell>
          <cell r="G56">
            <v>0.7</v>
          </cell>
          <cell r="H56">
            <v>180</v>
          </cell>
          <cell r="I56" t="str">
            <v>матрица</v>
          </cell>
          <cell r="J56">
            <v>14</v>
          </cell>
          <cell r="K56">
            <v>0</v>
          </cell>
          <cell r="L56">
            <v>14</v>
          </cell>
          <cell r="N56">
            <v>192</v>
          </cell>
          <cell r="O56">
            <v>2.8</v>
          </cell>
          <cell r="Q56">
            <v>0</v>
          </cell>
          <cell r="T56">
            <v>128.21428571428572</v>
          </cell>
          <cell r="U56">
            <v>128.21428571428572</v>
          </cell>
          <cell r="V56">
            <v>5.2</v>
          </cell>
          <cell r="W56">
            <v>3</v>
          </cell>
          <cell r="X56">
            <v>5.6</v>
          </cell>
          <cell r="Y56">
            <v>8.4</v>
          </cell>
          <cell r="Z56">
            <v>9.1999999999999993</v>
          </cell>
          <cell r="AA56" t="str">
            <v>необходимо увеличить продажи / Акция октябрь сеть "Галактика"</v>
          </cell>
          <cell r="AB56">
            <v>0</v>
          </cell>
          <cell r="AC56">
            <v>8</v>
          </cell>
          <cell r="AD56">
            <v>0</v>
          </cell>
          <cell r="AE56">
            <v>0</v>
          </cell>
          <cell r="AF56">
            <v>12</v>
          </cell>
          <cell r="AG56">
            <v>84</v>
          </cell>
        </row>
        <row r="57">
          <cell r="A57" t="str">
            <v>Пельмени Медвежьи ушки с фермерской свининой и говядиной Большие флоу-пак класс 0,7 кг  Поком</v>
          </cell>
          <cell r="B57" t="str">
            <v>шт</v>
          </cell>
          <cell r="C57">
            <v>257</v>
          </cell>
          <cell r="D57">
            <v>105</v>
          </cell>
          <cell r="E57">
            <v>19</v>
          </cell>
          <cell r="F57">
            <v>338</v>
          </cell>
          <cell r="G57">
            <v>0.7</v>
          </cell>
          <cell r="H57">
            <v>180</v>
          </cell>
          <cell r="I57" t="str">
            <v>матрица</v>
          </cell>
          <cell r="J57">
            <v>19</v>
          </cell>
          <cell r="K57">
            <v>0</v>
          </cell>
          <cell r="L57">
            <v>19</v>
          </cell>
          <cell r="N57">
            <v>96</v>
          </cell>
          <cell r="O57">
            <v>3.8</v>
          </cell>
          <cell r="Q57">
            <v>0</v>
          </cell>
          <cell r="T57">
            <v>88.94736842105263</v>
          </cell>
          <cell r="U57">
            <v>88.94736842105263</v>
          </cell>
          <cell r="V57">
            <v>7.2</v>
          </cell>
          <cell r="W57">
            <v>5.6</v>
          </cell>
          <cell r="X57">
            <v>6.2</v>
          </cell>
          <cell r="Y57">
            <v>5.4</v>
          </cell>
          <cell r="Z57">
            <v>11.2</v>
          </cell>
          <cell r="AA57" t="str">
            <v>необходимо увеличить продажи / Акция октябрь сеть "Галактика"</v>
          </cell>
          <cell r="AB57">
            <v>0</v>
          </cell>
          <cell r="AC57">
            <v>8</v>
          </cell>
          <cell r="AD57">
            <v>0</v>
          </cell>
          <cell r="AE57">
            <v>0</v>
          </cell>
          <cell r="AF57">
            <v>12</v>
          </cell>
          <cell r="AG57">
            <v>84</v>
          </cell>
        </row>
        <row r="58">
          <cell r="A58" t="str">
            <v>Пельмени Медвежьи ушки с фермерской свининой и говядиной Малые флоу-пак классическая 0,7 кг  Поком</v>
          </cell>
          <cell r="B58" t="str">
            <v>шт</v>
          </cell>
          <cell r="C58">
            <v>153</v>
          </cell>
          <cell r="E58">
            <v>19</v>
          </cell>
          <cell r="F58">
            <v>121</v>
          </cell>
          <cell r="G58">
            <v>0.7</v>
          </cell>
          <cell r="H58">
            <v>180</v>
          </cell>
          <cell r="I58" t="str">
            <v>матрица</v>
          </cell>
          <cell r="J58">
            <v>19</v>
          </cell>
          <cell r="K58">
            <v>0</v>
          </cell>
          <cell r="L58">
            <v>19</v>
          </cell>
          <cell r="N58">
            <v>0</v>
          </cell>
          <cell r="O58">
            <v>3.8</v>
          </cell>
          <cell r="Q58">
            <v>0</v>
          </cell>
          <cell r="T58">
            <v>31.842105263157897</v>
          </cell>
          <cell r="U58">
            <v>31.842105263157897</v>
          </cell>
          <cell r="V58">
            <v>6.8</v>
          </cell>
          <cell r="W58">
            <v>4.2</v>
          </cell>
          <cell r="X58">
            <v>5.6</v>
          </cell>
          <cell r="Y58">
            <v>5.8</v>
          </cell>
          <cell r="Z58">
            <v>11.6</v>
          </cell>
          <cell r="AA58" t="str">
            <v>необходимо увеличить продажи</v>
          </cell>
          <cell r="AB58">
            <v>0</v>
          </cell>
          <cell r="AC58">
            <v>8</v>
          </cell>
          <cell r="AD58">
            <v>0</v>
          </cell>
          <cell r="AE58">
            <v>0</v>
          </cell>
          <cell r="AF58">
            <v>12</v>
          </cell>
          <cell r="AG58">
            <v>84</v>
          </cell>
        </row>
        <row r="59">
          <cell r="A59" t="str">
            <v>Пельмени Мясорубские ТМ Стародворье фоу-пак равиоли 0,7 кг.  Поком</v>
          </cell>
          <cell r="B59" t="str">
            <v>шт</v>
          </cell>
          <cell r="C59">
            <v>157</v>
          </cell>
          <cell r="D59">
            <v>288</v>
          </cell>
          <cell r="E59">
            <v>90</v>
          </cell>
          <cell r="F59">
            <v>334</v>
          </cell>
          <cell r="G59">
            <v>0.7</v>
          </cell>
          <cell r="H59">
            <v>180</v>
          </cell>
          <cell r="I59" t="str">
            <v>матрица</v>
          </cell>
          <cell r="J59">
            <v>90</v>
          </cell>
          <cell r="K59">
            <v>0</v>
          </cell>
          <cell r="L59">
            <v>90</v>
          </cell>
          <cell r="N59">
            <v>0</v>
          </cell>
          <cell r="O59">
            <v>18</v>
          </cell>
          <cell r="Q59">
            <v>0</v>
          </cell>
          <cell r="T59">
            <v>18.555555555555557</v>
          </cell>
          <cell r="U59">
            <v>18.555555555555557</v>
          </cell>
          <cell r="V59">
            <v>29.4</v>
          </cell>
          <cell r="W59">
            <v>22.6</v>
          </cell>
          <cell r="X59">
            <v>25.4</v>
          </cell>
          <cell r="Y59">
            <v>22.8</v>
          </cell>
          <cell r="Z59">
            <v>32.200000000000003</v>
          </cell>
          <cell r="AA59" t="str">
            <v>Галактика</v>
          </cell>
          <cell r="AB59">
            <v>0</v>
          </cell>
          <cell r="AC59">
            <v>8</v>
          </cell>
          <cell r="AD59">
            <v>0</v>
          </cell>
          <cell r="AE59">
            <v>0</v>
          </cell>
          <cell r="AF59">
            <v>12</v>
          </cell>
          <cell r="AG59">
            <v>84</v>
          </cell>
        </row>
        <row r="60">
          <cell r="A60" t="str">
            <v>Пельмени Отборные из свинины и говядины 0,9 кг ТМ Стародворье ТС Медвежье ушко  ПОКОМ</v>
          </cell>
          <cell r="B60" t="str">
            <v>шт</v>
          </cell>
          <cell r="C60">
            <v>119</v>
          </cell>
          <cell r="D60">
            <v>288</v>
          </cell>
          <cell r="E60">
            <v>54</v>
          </cell>
          <cell r="F60">
            <v>332</v>
          </cell>
          <cell r="G60">
            <v>0.9</v>
          </cell>
          <cell r="H60">
            <v>180</v>
          </cell>
          <cell r="I60" t="str">
            <v>матрица</v>
          </cell>
          <cell r="J60">
            <v>55</v>
          </cell>
          <cell r="K60">
            <v>-1</v>
          </cell>
          <cell r="L60">
            <v>54</v>
          </cell>
          <cell r="N60">
            <v>96</v>
          </cell>
          <cell r="O60">
            <v>10.8</v>
          </cell>
          <cell r="Q60">
            <v>0</v>
          </cell>
          <cell r="T60">
            <v>30.74074074074074</v>
          </cell>
          <cell r="U60">
            <v>30.74074074074074</v>
          </cell>
          <cell r="V60">
            <v>18.399999999999999</v>
          </cell>
          <cell r="W60">
            <v>24.6</v>
          </cell>
          <cell r="X60">
            <v>24</v>
          </cell>
          <cell r="Y60">
            <v>15.6</v>
          </cell>
          <cell r="Z60">
            <v>28</v>
          </cell>
          <cell r="AA60" t="str">
            <v>Галактика</v>
          </cell>
          <cell r="AB60">
            <v>0</v>
          </cell>
          <cell r="AC60">
            <v>8</v>
          </cell>
          <cell r="AD60">
            <v>0</v>
          </cell>
          <cell r="AE60">
            <v>0</v>
          </cell>
          <cell r="AF60">
            <v>12</v>
          </cell>
          <cell r="AG60">
            <v>84</v>
          </cell>
        </row>
        <row r="61">
          <cell r="A61" t="str">
            <v>Пельмени Отборные с говядиной 0,9 кг НОВА ТМ Стародворье ТС Медвежье ушко  ПОКОМ</v>
          </cell>
          <cell r="B61" t="str">
            <v>шт</v>
          </cell>
          <cell r="C61">
            <v>43</v>
          </cell>
          <cell r="D61">
            <v>113</v>
          </cell>
          <cell r="E61">
            <v>20</v>
          </cell>
          <cell r="F61">
            <v>133</v>
          </cell>
          <cell r="G61">
            <v>0.9</v>
          </cell>
          <cell r="H61">
            <v>180</v>
          </cell>
          <cell r="I61" t="str">
            <v>матрица</v>
          </cell>
          <cell r="J61">
            <v>20</v>
          </cell>
          <cell r="K61">
            <v>0</v>
          </cell>
          <cell r="L61">
            <v>20</v>
          </cell>
          <cell r="N61">
            <v>0</v>
          </cell>
          <cell r="O61">
            <v>4</v>
          </cell>
          <cell r="Q61">
            <v>0</v>
          </cell>
          <cell r="T61">
            <v>33.25</v>
          </cell>
          <cell r="U61">
            <v>33.25</v>
          </cell>
          <cell r="V61">
            <v>10</v>
          </cell>
          <cell r="W61">
            <v>10.199999999999999</v>
          </cell>
          <cell r="X61">
            <v>9.1999999999999993</v>
          </cell>
          <cell r="Y61">
            <v>8.4</v>
          </cell>
          <cell r="Z61">
            <v>11.6</v>
          </cell>
          <cell r="AA61" t="str">
            <v>необходимо увеличить продажи / Акция октябрь сеть "Галактика"</v>
          </cell>
          <cell r="AB61">
            <v>0</v>
          </cell>
          <cell r="AC61">
            <v>8</v>
          </cell>
          <cell r="AD61">
            <v>0</v>
          </cell>
          <cell r="AE61">
            <v>0</v>
          </cell>
          <cell r="AF61">
            <v>12</v>
          </cell>
          <cell r="AG61">
            <v>84</v>
          </cell>
        </row>
        <row r="62">
          <cell r="A62" t="str">
            <v>Пельмени С говядиной и свининой, ВЕС, ТМ Славница сфера пуговки  ПОКОМ</v>
          </cell>
          <cell r="B62" t="str">
            <v>кг</v>
          </cell>
          <cell r="C62">
            <v>205</v>
          </cell>
          <cell r="D62">
            <v>960</v>
          </cell>
          <cell r="E62">
            <v>230</v>
          </cell>
          <cell r="F62">
            <v>870</v>
          </cell>
          <cell r="G62">
            <v>1</v>
          </cell>
          <cell r="H62">
            <v>180</v>
          </cell>
          <cell r="I62" t="str">
            <v>матрица</v>
          </cell>
          <cell r="J62">
            <v>230</v>
          </cell>
          <cell r="K62">
            <v>0</v>
          </cell>
          <cell r="L62">
            <v>230</v>
          </cell>
          <cell r="N62">
            <v>360</v>
          </cell>
          <cell r="O62">
            <v>46</v>
          </cell>
          <cell r="Q62">
            <v>0</v>
          </cell>
          <cell r="T62">
            <v>18.913043478260871</v>
          </cell>
          <cell r="U62">
            <v>18.913043478260871</v>
          </cell>
          <cell r="V62">
            <v>55</v>
          </cell>
          <cell r="W62">
            <v>58</v>
          </cell>
          <cell r="X62">
            <v>50.52</v>
          </cell>
          <cell r="Y62">
            <v>53</v>
          </cell>
          <cell r="Z62">
            <v>46.949599999999997</v>
          </cell>
          <cell r="AB62">
            <v>0</v>
          </cell>
          <cell r="AC62">
            <v>5</v>
          </cell>
          <cell r="AD62">
            <v>0</v>
          </cell>
          <cell r="AE62">
            <v>0</v>
          </cell>
          <cell r="AF62">
            <v>12</v>
          </cell>
          <cell r="AG62">
            <v>144</v>
          </cell>
        </row>
        <row r="63">
          <cell r="A63" t="str">
            <v>Пельмени Со свининой и говядиной ТМ Особый рецепт Любимая ложка 1,0 кг  ПОКОМ</v>
          </cell>
          <cell r="B63" t="str">
            <v>шт</v>
          </cell>
          <cell r="G63">
            <v>0</v>
          </cell>
          <cell r="H63">
            <v>180</v>
          </cell>
          <cell r="I63" t="str">
            <v>матрица</v>
          </cell>
          <cell r="K63">
            <v>0</v>
          </cell>
          <cell r="L63">
            <v>0</v>
          </cell>
          <cell r="N63">
            <v>0</v>
          </cell>
          <cell r="O63">
            <v>0</v>
          </cell>
          <cell r="T63" t="e">
            <v>#DIV/0!</v>
          </cell>
          <cell r="U63" t="e">
            <v>#DIV/0!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 t="str">
            <v>нет потребности</v>
          </cell>
          <cell r="AB63">
            <v>0</v>
          </cell>
          <cell r="AC63">
            <v>0</v>
          </cell>
          <cell r="AF63">
            <v>12</v>
          </cell>
          <cell r="AG63">
            <v>84</v>
          </cell>
        </row>
        <row r="64">
          <cell r="A64" t="str">
            <v>Пельмени Супермени с мясом, Горячая штучка 0,2кг    ПОКОМ</v>
          </cell>
          <cell r="B64" t="str">
            <v>шт</v>
          </cell>
          <cell r="G64">
            <v>0</v>
          </cell>
          <cell r="H64">
            <v>180</v>
          </cell>
          <cell r="I64" t="str">
            <v>матрица</v>
          </cell>
          <cell r="K64">
            <v>0</v>
          </cell>
          <cell r="L64">
            <v>0</v>
          </cell>
          <cell r="N64">
            <v>0</v>
          </cell>
          <cell r="O64">
            <v>0</v>
          </cell>
          <cell r="T64" t="e">
            <v>#DIV/0!</v>
          </cell>
          <cell r="U64" t="e">
            <v>#DIV/0!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 t="str">
            <v>нет потребности</v>
          </cell>
          <cell r="AB64">
            <v>0</v>
          </cell>
          <cell r="AC64">
            <v>0</v>
          </cell>
          <cell r="AF64">
            <v>8</v>
          </cell>
          <cell r="AG64">
            <v>48</v>
          </cell>
        </row>
        <row r="65">
          <cell r="A65" t="str">
            <v>Пельмени Супермени со сливочным маслом Супермени 0,2 Сфера Горячая штучка  Поком</v>
          </cell>
          <cell r="B65" t="str">
            <v>шт</v>
          </cell>
          <cell r="G65">
            <v>0</v>
          </cell>
          <cell r="H65">
            <v>180</v>
          </cell>
          <cell r="I65" t="str">
            <v>матрица</v>
          </cell>
          <cell r="K65">
            <v>0</v>
          </cell>
          <cell r="L65">
            <v>0</v>
          </cell>
          <cell r="N65">
            <v>0</v>
          </cell>
          <cell r="O65">
            <v>0</v>
          </cell>
          <cell r="T65" t="e">
            <v>#DIV/0!</v>
          </cell>
          <cell r="U65" t="e">
            <v>#DIV/0!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 t="str">
            <v>нет потребности</v>
          </cell>
          <cell r="AB65">
            <v>0</v>
          </cell>
          <cell r="AC65">
            <v>0</v>
          </cell>
          <cell r="AF65">
            <v>6</v>
          </cell>
          <cell r="AG65">
            <v>72</v>
          </cell>
        </row>
        <row r="66">
          <cell r="A66" t="str">
            <v>Пельмени Умелый повар равиоли ВЕС ПОКОМ</v>
          </cell>
          <cell r="B66" t="str">
            <v>кг</v>
          </cell>
          <cell r="C66">
            <v>210</v>
          </cell>
          <cell r="F66">
            <v>205</v>
          </cell>
          <cell r="G66">
            <v>0</v>
          </cell>
          <cell r="H66" t="e">
            <v>#N/A</v>
          </cell>
          <cell r="I66" t="str">
            <v>не в матрице</v>
          </cell>
          <cell r="K66">
            <v>0</v>
          </cell>
          <cell r="L66">
            <v>0</v>
          </cell>
          <cell r="O66">
            <v>0</v>
          </cell>
          <cell r="T66" t="e">
            <v>#DIV/0!</v>
          </cell>
          <cell r="U66" t="e">
            <v>#DIV/0!</v>
          </cell>
          <cell r="V66">
            <v>1</v>
          </cell>
          <cell r="W66">
            <v>5</v>
          </cell>
          <cell r="X66">
            <v>9</v>
          </cell>
          <cell r="Y66">
            <v>5</v>
          </cell>
          <cell r="Z66">
            <v>0</v>
          </cell>
          <cell r="AA66" t="str">
            <v>ошибка завода / нужно продавать</v>
          </cell>
          <cell r="AB66">
            <v>0</v>
          </cell>
          <cell r="AC66">
            <v>0</v>
          </cell>
        </row>
        <row r="67">
          <cell r="A67" t="str">
            <v>Печеные пельмени Печь-мени с мясом Печеные пельмени Фикс.вес 0,2 сфера Вязанка  Поком</v>
          </cell>
          <cell r="B67" t="str">
            <v>шт</v>
          </cell>
          <cell r="G67">
            <v>0</v>
          </cell>
          <cell r="H67">
            <v>180</v>
          </cell>
          <cell r="I67" t="str">
            <v>матрица</v>
          </cell>
          <cell r="K67">
            <v>0</v>
          </cell>
          <cell r="L67">
            <v>0</v>
          </cell>
          <cell r="N67">
            <v>48</v>
          </cell>
          <cell r="O67">
            <v>0</v>
          </cell>
          <cell r="T67" t="e">
            <v>#DIV/0!</v>
          </cell>
          <cell r="U67" t="e">
            <v>#DIV/0!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 t="str">
            <v>нет потребности</v>
          </cell>
          <cell r="AB67">
            <v>0</v>
          </cell>
          <cell r="AC67">
            <v>0</v>
          </cell>
          <cell r="AF67">
            <v>6</v>
          </cell>
          <cell r="AG67">
            <v>72</v>
          </cell>
        </row>
        <row r="68">
          <cell r="A68" t="str">
            <v>Пирожки с мясом 3,7кг ВЕС ТМ Зареченские  ПОКОМ</v>
          </cell>
          <cell r="B68" t="str">
            <v>кг</v>
          </cell>
          <cell r="C68">
            <v>255.5</v>
          </cell>
          <cell r="D68">
            <v>932.4</v>
          </cell>
          <cell r="E68">
            <v>181.3</v>
          </cell>
          <cell r="F68">
            <v>980.7</v>
          </cell>
          <cell r="G68">
            <v>1</v>
          </cell>
          <cell r="H68">
            <v>180</v>
          </cell>
          <cell r="I68" t="str">
            <v>матрица</v>
          </cell>
          <cell r="J68">
            <v>181.4</v>
          </cell>
          <cell r="K68">
            <v>-9.9999999999994316E-2</v>
          </cell>
          <cell r="L68">
            <v>181.3</v>
          </cell>
          <cell r="N68">
            <v>414.40000000000003</v>
          </cell>
          <cell r="O68">
            <v>36.260000000000005</v>
          </cell>
          <cell r="Q68">
            <v>0</v>
          </cell>
          <cell r="T68">
            <v>27.046332046332044</v>
          </cell>
          <cell r="U68">
            <v>27.046332046332044</v>
          </cell>
          <cell r="V68">
            <v>53.279999999999987</v>
          </cell>
          <cell r="W68">
            <v>47.36</v>
          </cell>
          <cell r="X68">
            <v>53.24</v>
          </cell>
          <cell r="Y68">
            <v>50.32</v>
          </cell>
          <cell r="Z68">
            <v>43.66</v>
          </cell>
          <cell r="AA68" t="str">
            <v>необходимо увеличить продажи / Акция октябрь сеть "Галактика"</v>
          </cell>
          <cell r="AB68">
            <v>0</v>
          </cell>
          <cell r="AC68">
            <v>3.7</v>
          </cell>
          <cell r="AD68">
            <v>0</v>
          </cell>
          <cell r="AE68">
            <v>0</v>
          </cell>
          <cell r="AF68">
            <v>14</v>
          </cell>
          <cell r="AG68">
            <v>126</v>
          </cell>
        </row>
        <row r="69">
          <cell r="A69" t="str">
            <v>Хотстеры ТМ Горячая штучка ТС Хотстеры 0,25 кг зам  ПОКОМ</v>
          </cell>
          <cell r="B69" t="str">
            <v>шт</v>
          </cell>
          <cell r="C69">
            <v>306</v>
          </cell>
          <cell r="D69">
            <v>2016</v>
          </cell>
          <cell r="E69">
            <v>1864</v>
          </cell>
          <cell r="F69">
            <v>416</v>
          </cell>
          <cell r="G69">
            <v>0.25</v>
          </cell>
          <cell r="H69">
            <v>180</v>
          </cell>
          <cell r="I69" t="str">
            <v>матрица</v>
          </cell>
          <cell r="J69">
            <v>1864</v>
          </cell>
          <cell r="K69">
            <v>0</v>
          </cell>
          <cell r="L69">
            <v>184</v>
          </cell>
          <cell r="M69">
            <v>1680</v>
          </cell>
          <cell r="N69">
            <v>168</v>
          </cell>
          <cell r="O69">
            <v>36.799999999999997</v>
          </cell>
          <cell r="P69">
            <v>209.59999999999991</v>
          </cell>
          <cell r="Q69">
            <v>168</v>
          </cell>
          <cell r="T69">
            <v>15.869565217391306</v>
          </cell>
          <cell r="U69">
            <v>11.304347826086957</v>
          </cell>
          <cell r="V69">
            <v>29.6</v>
          </cell>
          <cell r="W69">
            <v>32.799999999999997</v>
          </cell>
          <cell r="X69">
            <v>42.4</v>
          </cell>
          <cell r="Y69">
            <v>33.200000000000003</v>
          </cell>
          <cell r="Z69">
            <v>43</v>
          </cell>
          <cell r="AB69">
            <v>52.399999999999977</v>
          </cell>
          <cell r="AC69">
            <v>12</v>
          </cell>
          <cell r="AD69">
            <v>14</v>
          </cell>
          <cell r="AE69">
            <v>42</v>
          </cell>
          <cell r="AF69">
            <v>14</v>
          </cell>
          <cell r="AG69">
            <v>70</v>
          </cell>
        </row>
        <row r="70">
          <cell r="A70" t="str">
            <v>Хрустящие крылышки ТМ Горячая штучка 0,3 кг зам  ПОКОМ</v>
          </cell>
          <cell r="B70" t="str">
            <v>шт</v>
          </cell>
          <cell r="C70">
            <v>308</v>
          </cell>
          <cell r="D70">
            <v>1680</v>
          </cell>
          <cell r="E70">
            <v>992</v>
          </cell>
          <cell r="F70">
            <v>931</v>
          </cell>
          <cell r="G70">
            <v>0.3</v>
          </cell>
          <cell r="H70">
            <v>180</v>
          </cell>
          <cell r="I70" t="str">
            <v>матрица</v>
          </cell>
          <cell r="J70">
            <v>992</v>
          </cell>
          <cell r="K70">
            <v>0</v>
          </cell>
          <cell r="L70">
            <v>320</v>
          </cell>
          <cell r="M70">
            <v>672</v>
          </cell>
          <cell r="N70">
            <v>168</v>
          </cell>
          <cell r="O70">
            <v>64</v>
          </cell>
          <cell r="P70">
            <v>93</v>
          </cell>
          <cell r="Q70">
            <v>168</v>
          </cell>
          <cell r="T70">
            <v>17.171875</v>
          </cell>
          <cell r="U70">
            <v>14.546875</v>
          </cell>
          <cell r="V70">
            <v>77.8</v>
          </cell>
          <cell r="W70">
            <v>62.6</v>
          </cell>
          <cell r="X70">
            <v>65.2</v>
          </cell>
          <cell r="Y70">
            <v>53.8</v>
          </cell>
          <cell r="Z70">
            <v>67.599999999999994</v>
          </cell>
          <cell r="AB70">
            <v>27.9</v>
          </cell>
          <cell r="AC70">
            <v>12</v>
          </cell>
          <cell r="AD70">
            <v>14</v>
          </cell>
          <cell r="AE70">
            <v>50.4</v>
          </cell>
          <cell r="AF70">
            <v>14</v>
          </cell>
          <cell r="AG70">
            <v>70</v>
          </cell>
        </row>
        <row r="71">
          <cell r="A71" t="str">
            <v>Хрустящие крылышки ТМ Зареченские ТС Зареченские продукты.   Поком</v>
          </cell>
          <cell r="B71" t="str">
            <v>кг</v>
          </cell>
          <cell r="C71">
            <v>43.2</v>
          </cell>
          <cell r="D71">
            <v>129.6</v>
          </cell>
          <cell r="E71">
            <v>39.6</v>
          </cell>
          <cell r="F71">
            <v>129.6</v>
          </cell>
          <cell r="G71">
            <v>1</v>
          </cell>
          <cell r="H71">
            <v>180</v>
          </cell>
          <cell r="I71" t="str">
            <v>матрица</v>
          </cell>
          <cell r="J71">
            <v>41.2</v>
          </cell>
          <cell r="K71">
            <v>-1.6000000000000014</v>
          </cell>
          <cell r="L71">
            <v>39.6</v>
          </cell>
          <cell r="N71">
            <v>32.4</v>
          </cell>
          <cell r="O71">
            <v>7.92</v>
          </cell>
          <cell r="Q71">
            <v>0</v>
          </cell>
          <cell r="T71">
            <v>16.363636363636363</v>
          </cell>
          <cell r="U71">
            <v>16.363636363636363</v>
          </cell>
          <cell r="V71">
            <v>10.16</v>
          </cell>
          <cell r="W71">
            <v>5.74</v>
          </cell>
          <cell r="X71">
            <v>6.12</v>
          </cell>
          <cell r="Y71">
            <v>9.36</v>
          </cell>
          <cell r="Z71">
            <v>11.52</v>
          </cell>
          <cell r="AB71">
            <v>0</v>
          </cell>
          <cell r="AC71">
            <v>1.8</v>
          </cell>
          <cell r="AD71">
            <v>0</v>
          </cell>
          <cell r="AE71">
            <v>0</v>
          </cell>
          <cell r="AF71">
            <v>18</v>
          </cell>
          <cell r="AG71">
            <v>234</v>
          </cell>
        </row>
        <row r="72">
          <cell r="A72" t="str">
            <v>Хрустящие крылышки острые к пиву ТМ Горячая штучка 0,3кг зам  ПОКОМ</v>
          </cell>
          <cell r="B72" t="str">
            <v>шт</v>
          </cell>
          <cell r="C72">
            <v>497</v>
          </cell>
          <cell r="D72">
            <v>1176</v>
          </cell>
          <cell r="E72">
            <v>1307</v>
          </cell>
          <cell r="F72">
            <v>309</v>
          </cell>
          <cell r="G72">
            <v>0.3</v>
          </cell>
          <cell r="H72">
            <v>180</v>
          </cell>
          <cell r="I72" t="str">
            <v>матрица</v>
          </cell>
          <cell r="J72">
            <v>1332</v>
          </cell>
          <cell r="K72">
            <v>-25</v>
          </cell>
          <cell r="L72">
            <v>299</v>
          </cell>
          <cell r="M72">
            <v>1008</v>
          </cell>
          <cell r="N72">
            <v>168</v>
          </cell>
          <cell r="O72">
            <v>59.8</v>
          </cell>
          <cell r="P72">
            <v>707.59999999999991</v>
          </cell>
          <cell r="Q72">
            <v>672</v>
          </cell>
          <cell r="T72">
            <v>16.404682274247492</v>
          </cell>
          <cell r="U72">
            <v>5.1672240802675589</v>
          </cell>
          <cell r="V72">
            <v>31.6</v>
          </cell>
          <cell r="W72">
            <v>29.8</v>
          </cell>
          <cell r="X72">
            <v>57.4</v>
          </cell>
          <cell r="Y72">
            <v>33.799999999999997</v>
          </cell>
          <cell r="Z72">
            <v>33.200000000000003</v>
          </cell>
          <cell r="AA72" t="str">
            <v>Акция октябрь сеть "Галактика"</v>
          </cell>
          <cell r="AB72">
            <v>212.27999999999997</v>
          </cell>
          <cell r="AC72">
            <v>12</v>
          </cell>
          <cell r="AD72">
            <v>56</v>
          </cell>
          <cell r="AE72">
            <v>201.6</v>
          </cell>
          <cell r="AF72">
            <v>14</v>
          </cell>
          <cell r="AG72">
            <v>70</v>
          </cell>
        </row>
        <row r="73">
          <cell r="A73" t="str">
            <v>Чебупай сочное яблоко ТМ Горячая штучка ТС Чебупай 0,2 кг УВС.  зам  ПОКОМ</v>
          </cell>
          <cell r="B73" t="str">
            <v>шт</v>
          </cell>
          <cell r="C73">
            <v>140</v>
          </cell>
          <cell r="D73">
            <v>360</v>
          </cell>
          <cell r="E73">
            <v>173</v>
          </cell>
          <cell r="F73">
            <v>313</v>
          </cell>
          <cell r="G73">
            <v>0.2</v>
          </cell>
          <cell r="H73">
            <v>365</v>
          </cell>
          <cell r="I73" t="str">
            <v>матрица</v>
          </cell>
          <cell r="J73">
            <v>171</v>
          </cell>
          <cell r="K73">
            <v>2</v>
          </cell>
          <cell r="L73">
            <v>53</v>
          </cell>
          <cell r="M73">
            <v>120</v>
          </cell>
          <cell r="N73">
            <v>60</v>
          </cell>
          <cell r="O73">
            <v>10.6</v>
          </cell>
          <cell r="Q73">
            <v>0</v>
          </cell>
          <cell r="T73">
            <v>29.528301886792455</v>
          </cell>
          <cell r="U73">
            <v>29.528301886792455</v>
          </cell>
          <cell r="V73">
            <v>20</v>
          </cell>
          <cell r="W73">
            <v>23.8</v>
          </cell>
          <cell r="X73">
            <v>12.8</v>
          </cell>
          <cell r="Y73">
            <v>8.1999999999999993</v>
          </cell>
          <cell r="Z73">
            <v>19.8</v>
          </cell>
          <cell r="AA73" t="str">
            <v>Галактика / сеть "Обжора"</v>
          </cell>
          <cell r="AB73">
            <v>0</v>
          </cell>
          <cell r="AC73">
            <v>6</v>
          </cell>
          <cell r="AD73">
            <v>0</v>
          </cell>
          <cell r="AE73">
            <v>0</v>
          </cell>
          <cell r="AF73">
            <v>10</v>
          </cell>
          <cell r="AG73">
            <v>130</v>
          </cell>
        </row>
        <row r="74">
          <cell r="A74" t="str">
            <v>Чебупай спелая вишня ТМ Горячая штучка ТС Чебупай 0,2 кг УВС. зам  ПОКОМ</v>
          </cell>
          <cell r="B74" t="str">
            <v>шт</v>
          </cell>
          <cell r="G74">
            <v>0.2</v>
          </cell>
          <cell r="H74">
            <v>365</v>
          </cell>
          <cell r="I74" t="str">
            <v>матрица</v>
          </cell>
          <cell r="J74">
            <v>29</v>
          </cell>
          <cell r="K74">
            <v>-29</v>
          </cell>
          <cell r="L74">
            <v>0</v>
          </cell>
          <cell r="O74">
            <v>0</v>
          </cell>
          <cell r="P74">
            <v>60</v>
          </cell>
          <cell r="Q74">
            <v>60</v>
          </cell>
          <cell r="T74" t="e">
            <v>#DIV/0!</v>
          </cell>
          <cell r="U74" t="e">
            <v>#DIV/0!</v>
          </cell>
          <cell r="V74">
            <v>0.2</v>
          </cell>
          <cell r="W74">
            <v>28</v>
          </cell>
          <cell r="X74">
            <v>19.2</v>
          </cell>
          <cell r="Y74">
            <v>12</v>
          </cell>
          <cell r="Z74">
            <v>19</v>
          </cell>
          <cell r="AA74" t="str">
            <v>нет в бланке / Галактика / сеть "Обжора"</v>
          </cell>
          <cell r="AB74">
            <v>12</v>
          </cell>
          <cell r="AC74">
            <v>6</v>
          </cell>
          <cell r="AD74">
            <v>10</v>
          </cell>
          <cell r="AE74">
            <v>12</v>
          </cell>
          <cell r="AF74">
            <v>10</v>
          </cell>
          <cell r="AG74">
            <v>130</v>
          </cell>
        </row>
        <row r="75">
          <cell r="A75" t="str">
            <v>Чебупели Курочка гриль Базовый ассортимент Фикс.вес 0,3 Пакет Горячая штучка  Поком</v>
          </cell>
          <cell r="B75" t="str">
            <v>шт</v>
          </cell>
          <cell r="G75">
            <v>0</v>
          </cell>
          <cell r="H75">
            <v>180</v>
          </cell>
          <cell r="I75" t="str">
            <v>матрица</v>
          </cell>
          <cell r="K75">
            <v>0</v>
          </cell>
          <cell r="L75">
            <v>0</v>
          </cell>
          <cell r="N75">
            <v>0</v>
          </cell>
          <cell r="O75">
            <v>0</v>
          </cell>
          <cell r="T75" t="e">
            <v>#DIV/0!</v>
          </cell>
          <cell r="U75" t="e">
            <v>#DIV/0!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 t="str">
            <v>нет потребности</v>
          </cell>
          <cell r="AB75">
            <v>0</v>
          </cell>
          <cell r="AC75">
            <v>14</v>
          </cell>
          <cell r="AF75">
            <v>14</v>
          </cell>
          <cell r="AG75">
            <v>70</v>
          </cell>
        </row>
        <row r="76">
          <cell r="A76" t="str">
            <v>Чебупели с мясом Базовый ассортимент Фикс.вес 0,48 Лоток Горячая штучка ХХЛ  Поком</v>
          </cell>
          <cell r="B76" t="str">
            <v>шт</v>
          </cell>
          <cell r="G76">
            <v>0</v>
          </cell>
          <cell r="H76">
            <v>180</v>
          </cell>
          <cell r="I76" t="str">
            <v>матрица</v>
          </cell>
          <cell r="K76">
            <v>0</v>
          </cell>
          <cell r="L76">
            <v>0</v>
          </cell>
          <cell r="N76">
            <v>0</v>
          </cell>
          <cell r="O76">
            <v>0</v>
          </cell>
          <cell r="T76" t="e">
            <v>#DIV/0!</v>
          </cell>
          <cell r="U76" t="e">
            <v>#DIV/0!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 t="str">
            <v>нет потребности</v>
          </cell>
          <cell r="AB76">
            <v>0</v>
          </cell>
          <cell r="AC76">
            <v>0</v>
          </cell>
          <cell r="AF76">
            <v>14</v>
          </cell>
          <cell r="AG76">
            <v>70</v>
          </cell>
        </row>
        <row r="77">
          <cell r="A77" t="str">
            <v>Чебупицца Пепперони ТМ Горячая штучка ТС Чебупицца 0.25кг зам  ПОКОМ</v>
          </cell>
          <cell r="B77" t="str">
            <v>шт</v>
          </cell>
          <cell r="C77">
            <v>755</v>
          </cell>
          <cell r="D77">
            <v>3972</v>
          </cell>
          <cell r="E77">
            <v>3180</v>
          </cell>
          <cell r="F77">
            <v>1399</v>
          </cell>
          <cell r="G77">
            <v>0.25</v>
          </cell>
          <cell r="H77">
            <v>180</v>
          </cell>
          <cell r="I77" t="str">
            <v>матрица</v>
          </cell>
          <cell r="J77">
            <v>3180</v>
          </cell>
          <cell r="K77">
            <v>0</v>
          </cell>
          <cell r="L77">
            <v>660</v>
          </cell>
          <cell r="M77">
            <v>2520</v>
          </cell>
          <cell r="N77">
            <v>0</v>
          </cell>
          <cell r="O77">
            <v>132</v>
          </cell>
          <cell r="P77">
            <v>845</v>
          </cell>
          <cell r="Q77">
            <v>840</v>
          </cell>
          <cell r="T77">
            <v>16.962121212121211</v>
          </cell>
          <cell r="U77">
            <v>10.598484848484848</v>
          </cell>
          <cell r="V77">
            <v>146.4</v>
          </cell>
          <cell r="W77">
            <v>128</v>
          </cell>
          <cell r="X77">
            <v>115.4</v>
          </cell>
          <cell r="Y77">
            <v>184.2</v>
          </cell>
          <cell r="Z77">
            <v>219</v>
          </cell>
          <cell r="AA77" t="str">
            <v>Акция октябрь сеть "Галактика"</v>
          </cell>
          <cell r="AB77">
            <v>211.25</v>
          </cell>
          <cell r="AC77">
            <v>12</v>
          </cell>
          <cell r="AD77">
            <v>70</v>
          </cell>
          <cell r="AE77">
            <v>210</v>
          </cell>
          <cell r="AF77">
            <v>14</v>
          </cell>
          <cell r="AG77">
            <v>70</v>
          </cell>
        </row>
        <row r="78">
          <cell r="A78" t="str">
            <v>Чебупицца курочка по-итальянски Горячая штучка 0,25 кг зам  ПОКОМ</v>
          </cell>
          <cell r="B78" t="str">
            <v>шт</v>
          </cell>
          <cell r="C78">
            <v>1126</v>
          </cell>
          <cell r="D78">
            <v>4002</v>
          </cell>
          <cell r="E78">
            <v>2407</v>
          </cell>
          <cell r="F78">
            <v>2602</v>
          </cell>
          <cell r="G78">
            <v>0.25</v>
          </cell>
          <cell r="H78">
            <v>180</v>
          </cell>
          <cell r="I78" t="str">
            <v>матрица</v>
          </cell>
          <cell r="J78">
            <v>2404</v>
          </cell>
          <cell r="K78">
            <v>3</v>
          </cell>
          <cell r="L78">
            <v>727</v>
          </cell>
          <cell r="M78">
            <v>1680</v>
          </cell>
          <cell r="N78">
            <v>1344</v>
          </cell>
          <cell r="O78">
            <v>145.4</v>
          </cell>
          <cell r="Q78">
            <v>0</v>
          </cell>
          <cell r="T78">
            <v>17.895460797799174</v>
          </cell>
          <cell r="U78">
            <v>17.895460797799174</v>
          </cell>
          <cell r="V78">
            <v>139.19999999999999</v>
          </cell>
          <cell r="W78">
            <v>111.2</v>
          </cell>
          <cell r="X78">
            <v>155.4</v>
          </cell>
          <cell r="Y78">
            <v>101.6</v>
          </cell>
          <cell r="Z78">
            <v>87.4</v>
          </cell>
          <cell r="AB78">
            <v>0</v>
          </cell>
          <cell r="AC78">
            <v>12</v>
          </cell>
          <cell r="AD78">
            <v>0</v>
          </cell>
          <cell r="AE78">
            <v>0</v>
          </cell>
          <cell r="AF78">
            <v>14</v>
          </cell>
          <cell r="AG78">
            <v>70</v>
          </cell>
        </row>
        <row r="79">
          <cell r="A79" t="str">
            <v>Чебуреки Мясные вес 2,7 кг ТМ Зареченские ТС Зареченские продукты   Поком</v>
          </cell>
          <cell r="B79" t="str">
            <v>кг</v>
          </cell>
          <cell r="C79">
            <v>51.3</v>
          </cell>
          <cell r="D79">
            <v>78.3</v>
          </cell>
          <cell r="E79">
            <v>27</v>
          </cell>
          <cell r="F79">
            <v>99.9</v>
          </cell>
          <cell r="G79">
            <v>1</v>
          </cell>
          <cell r="H79">
            <v>180</v>
          </cell>
          <cell r="I79" t="str">
            <v>матрица</v>
          </cell>
          <cell r="J79">
            <v>27</v>
          </cell>
          <cell r="K79">
            <v>0</v>
          </cell>
          <cell r="L79">
            <v>27</v>
          </cell>
          <cell r="N79">
            <v>37.800000000000004</v>
          </cell>
          <cell r="O79">
            <v>5.4</v>
          </cell>
          <cell r="Q79">
            <v>0</v>
          </cell>
          <cell r="T79">
            <v>18.5</v>
          </cell>
          <cell r="U79">
            <v>18.5</v>
          </cell>
          <cell r="V79">
            <v>5.94</v>
          </cell>
          <cell r="W79">
            <v>5.94</v>
          </cell>
          <cell r="X79">
            <v>1.62</v>
          </cell>
          <cell r="Y79">
            <v>9.7200000000000006</v>
          </cell>
          <cell r="Z79">
            <v>2.16</v>
          </cell>
          <cell r="AB79">
            <v>0</v>
          </cell>
          <cell r="AC79">
            <v>2.7</v>
          </cell>
          <cell r="AD79">
            <v>0</v>
          </cell>
          <cell r="AE79">
            <v>0</v>
          </cell>
          <cell r="AF79">
            <v>14</v>
          </cell>
          <cell r="AG79">
            <v>126</v>
          </cell>
        </row>
        <row r="80">
          <cell r="A80" t="str">
            <v>Чебуреки сочные ТМ Зареченские ТС Зареченские продукты.  Поком</v>
          </cell>
          <cell r="B80" t="str">
            <v>кг</v>
          </cell>
          <cell r="C80">
            <v>380</v>
          </cell>
          <cell r="E80">
            <v>175</v>
          </cell>
          <cell r="F80">
            <v>645</v>
          </cell>
          <cell r="G80">
            <v>1</v>
          </cell>
          <cell r="H80">
            <v>180</v>
          </cell>
          <cell r="I80" t="str">
            <v>матрица</v>
          </cell>
          <cell r="J80">
            <v>140</v>
          </cell>
          <cell r="K80">
            <v>35</v>
          </cell>
          <cell r="L80">
            <v>175</v>
          </cell>
          <cell r="N80">
            <v>240</v>
          </cell>
          <cell r="O80">
            <v>35</v>
          </cell>
          <cell r="Q80">
            <v>0</v>
          </cell>
          <cell r="T80">
            <v>18.428571428571427</v>
          </cell>
          <cell r="U80">
            <v>18.428571428571427</v>
          </cell>
          <cell r="V80">
            <v>42</v>
          </cell>
          <cell r="W80">
            <v>42</v>
          </cell>
          <cell r="X80">
            <v>52</v>
          </cell>
          <cell r="Y80">
            <v>33</v>
          </cell>
          <cell r="Z80">
            <v>46</v>
          </cell>
          <cell r="AA80" t="str">
            <v>есть дубль</v>
          </cell>
          <cell r="AB80">
            <v>0</v>
          </cell>
          <cell r="AC80">
            <v>5</v>
          </cell>
          <cell r="AD80">
            <v>0</v>
          </cell>
          <cell r="AE80">
            <v>0</v>
          </cell>
          <cell r="AF80">
            <v>12</v>
          </cell>
          <cell r="AG80">
            <v>84</v>
          </cell>
        </row>
        <row r="81">
          <cell r="A81" t="str">
            <v>Чебуреки сочные, ВЕС, куриные жарен. зам  ПОКОМ</v>
          </cell>
          <cell r="B81" t="str">
            <v>кг</v>
          </cell>
          <cell r="D81">
            <v>480</v>
          </cell>
          <cell r="E81">
            <v>30</v>
          </cell>
          <cell r="F81">
            <v>450</v>
          </cell>
          <cell r="G81">
            <v>0</v>
          </cell>
          <cell r="H81" t="e">
            <v>#N/A</v>
          </cell>
          <cell r="I81" t="str">
            <v>не в матрице</v>
          </cell>
          <cell r="J81">
            <v>30</v>
          </cell>
          <cell r="K81">
            <v>0</v>
          </cell>
          <cell r="L81">
            <v>30</v>
          </cell>
          <cell r="N81">
            <v>0</v>
          </cell>
          <cell r="O81">
            <v>6</v>
          </cell>
          <cell r="T81">
            <v>75</v>
          </cell>
          <cell r="U81">
            <v>75</v>
          </cell>
          <cell r="V81">
            <v>6</v>
          </cell>
          <cell r="W81">
            <v>0</v>
          </cell>
          <cell r="X81">
            <v>14</v>
          </cell>
          <cell r="Y81">
            <v>0</v>
          </cell>
          <cell r="Z81">
            <v>0</v>
          </cell>
          <cell r="AA81" t="str">
            <v>дубль / неправильно поставлен приход</v>
          </cell>
          <cell r="AB81">
            <v>0</v>
          </cell>
          <cell r="AC81">
            <v>0</v>
          </cell>
        </row>
        <row r="82">
          <cell r="A82" t="str">
            <v>Чебуречище горячая штучка 0,14кг Поком</v>
          </cell>
          <cell r="B82" t="str">
            <v>шт</v>
          </cell>
          <cell r="C82">
            <v>227</v>
          </cell>
          <cell r="D82">
            <v>1848</v>
          </cell>
          <cell r="E82">
            <v>181</v>
          </cell>
          <cell r="F82">
            <v>1829</v>
          </cell>
          <cell r="G82">
            <v>0.14000000000000001</v>
          </cell>
          <cell r="H82">
            <v>180</v>
          </cell>
          <cell r="I82" t="str">
            <v>матрица</v>
          </cell>
          <cell r="J82">
            <v>169</v>
          </cell>
          <cell r="K82">
            <v>12</v>
          </cell>
          <cell r="L82">
            <v>181</v>
          </cell>
          <cell r="N82">
            <v>1320</v>
          </cell>
          <cell r="O82">
            <v>36.200000000000003</v>
          </cell>
          <cell r="Q82">
            <v>0</v>
          </cell>
          <cell r="T82">
            <v>50.524861878453038</v>
          </cell>
          <cell r="U82">
            <v>50.524861878453038</v>
          </cell>
          <cell r="V82">
            <v>36.799999999999997</v>
          </cell>
          <cell r="W82">
            <v>65.8</v>
          </cell>
          <cell r="X82">
            <v>40.4</v>
          </cell>
          <cell r="Y82">
            <v>44.6</v>
          </cell>
          <cell r="Z82">
            <v>66.599999999999994</v>
          </cell>
          <cell r="AA82" t="str">
            <v>Галактика</v>
          </cell>
          <cell r="AB82">
            <v>0</v>
          </cell>
          <cell r="AC82">
            <v>22</v>
          </cell>
          <cell r="AD82">
            <v>0</v>
          </cell>
          <cell r="AE82">
            <v>0</v>
          </cell>
          <cell r="AF82">
            <v>12</v>
          </cell>
          <cell r="AG82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3"/>
  <sheetViews>
    <sheetView tabSelected="1" zoomScale="80" zoomScaleNormal="80" workbookViewId="0">
      <pane xSplit="2" ySplit="5" topLeftCell="C39" activePane="bottomRight" state="frozen"/>
      <selection pane="topRight" activeCell="C1" sqref="C1"/>
      <selection pane="bottomLeft" activeCell="A6" sqref="A6"/>
      <selection pane="bottomRight" activeCell="T53" sqref="T53"/>
    </sheetView>
  </sheetViews>
  <sheetFormatPr defaultRowHeight="15" x14ac:dyDescent="0.25"/>
  <cols>
    <col min="1" max="1" width="60" customWidth="1"/>
    <col min="2" max="2" width="4" customWidth="1"/>
    <col min="3" max="6" width="6.7109375" customWidth="1"/>
    <col min="7" max="7" width="5" style="8" customWidth="1"/>
    <col min="8" max="8" width="5" customWidth="1"/>
    <col min="9" max="9" width="12.7109375" bestFit="1" customWidth="1"/>
    <col min="10" max="11" width="7" customWidth="1"/>
    <col min="12" max="14" width="0.5703125" customWidth="1"/>
    <col min="15" max="15" width="7" customWidth="1"/>
    <col min="16" max="18" width="11.5703125" customWidth="1"/>
    <col min="19" max="19" width="7" customWidth="1"/>
    <col min="20" max="20" width="21.28515625" customWidth="1"/>
    <col min="21" max="22" width="5.85546875" customWidth="1"/>
    <col min="23" max="27" width="6.28515625" customWidth="1"/>
    <col min="28" max="28" width="36.7109375" customWidth="1"/>
    <col min="29" max="29" width="7" customWidth="1"/>
    <col min="30" max="30" width="7" style="8" customWidth="1"/>
    <col min="31" max="31" width="7.85546875" style="14" customWidth="1"/>
    <col min="32" max="32" width="7" customWidth="1"/>
    <col min="33" max="33" width="7.85546875" style="14" customWidth="1"/>
    <col min="34" max="36" width="7" customWidth="1"/>
    <col min="37" max="54" width="8" customWidth="1"/>
  </cols>
  <sheetData>
    <row r="1" spans="1:54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9"/>
      <c r="Q1" s="9"/>
      <c r="R1" s="18" t="s">
        <v>125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1"/>
      <c r="AF1" s="1"/>
      <c r="AG1" s="1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9" t="s">
        <v>123</v>
      </c>
      <c r="Q2" s="36" t="s">
        <v>132</v>
      </c>
      <c r="R2" s="18" t="s">
        <v>124</v>
      </c>
      <c r="S2" s="1"/>
      <c r="T2" s="1"/>
      <c r="U2" s="1"/>
      <c r="V2" s="1"/>
      <c r="W2" s="1"/>
      <c r="X2" s="1"/>
      <c r="Y2" s="1"/>
      <c r="Z2" s="1"/>
      <c r="AA2" s="1"/>
      <c r="AB2" s="1"/>
      <c r="AC2" s="9" t="s">
        <v>123</v>
      </c>
      <c r="AD2" s="16"/>
      <c r="AE2" s="17"/>
      <c r="AF2" s="18" t="s">
        <v>124</v>
      </c>
      <c r="AG2" s="17"/>
      <c r="AH2" s="18" t="s">
        <v>124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15</v>
      </c>
      <c r="R3" s="3" t="s">
        <v>15</v>
      </c>
      <c r="S3" s="10" t="s">
        <v>16</v>
      </c>
      <c r="T3" s="10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21</v>
      </c>
      <c r="AC3" s="2" t="s">
        <v>22</v>
      </c>
      <c r="AD3" s="7" t="s">
        <v>23</v>
      </c>
      <c r="AE3" s="12" t="s">
        <v>24</v>
      </c>
      <c r="AF3" s="2" t="s">
        <v>25</v>
      </c>
      <c r="AG3" s="12" t="s">
        <v>24</v>
      </c>
      <c r="AH3" s="2" t="s">
        <v>25</v>
      </c>
      <c r="AI3" s="15" t="s">
        <v>121</v>
      </c>
      <c r="AJ3" s="15" t="s">
        <v>122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9" t="s">
        <v>120</v>
      </c>
      <c r="O4" s="1" t="s">
        <v>26</v>
      </c>
      <c r="P4" s="1"/>
      <c r="Q4" s="1"/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/>
      <c r="AC4" s="1"/>
      <c r="AD4" s="6"/>
      <c r="AE4" s="11" t="s">
        <v>133</v>
      </c>
      <c r="AF4" s="1"/>
      <c r="AG4" s="11" t="s">
        <v>134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s="1"/>
      <c r="B5" s="1"/>
      <c r="C5" s="1"/>
      <c r="D5" s="1"/>
      <c r="E5" s="4">
        <f>SUM(E6:E493)</f>
        <v>12789.220000000001</v>
      </c>
      <c r="F5" s="4">
        <f>SUM(F6:F493)</f>
        <v>36654.28</v>
      </c>
      <c r="G5" s="6"/>
      <c r="H5" s="1"/>
      <c r="I5" s="1"/>
      <c r="J5" s="4">
        <f t="shared" ref="J5:S5" si="0">SUM(J6:J493)</f>
        <v>12646.41</v>
      </c>
      <c r="K5" s="4">
        <f t="shared" si="0"/>
        <v>142.81000000000003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2557.844000000001</v>
      </c>
      <c r="P5" s="4">
        <v>9668.7960000000021</v>
      </c>
      <c r="Q5" s="4">
        <f t="shared" si="0"/>
        <v>9614.5960000000014</v>
      </c>
      <c r="R5" s="4">
        <f t="shared" si="0"/>
        <v>10042.4</v>
      </c>
      <c r="S5" s="4">
        <f t="shared" si="0"/>
        <v>2500</v>
      </c>
      <c r="T5" s="1"/>
      <c r="U5" s="1"/>
      <c r="V5" s="1"/>
      <c r="W5" s="4">
        <f>SUM(W6:W493)</f>
        <v>1988.9999999999998</v>
      </c>
      <c r="X5" s="4">
        <f>SUM(X6:X493)</f>
        <v>2100.6800000000003</v>
      </c>
      <c r="Y5" s="4">
        <f>SUM(Y6:Y493)</f>
        <v>2015.7799999999993</v>
      </c>
      <c r="Z5" s="4">
        <f>SUM(Z6:Z493)</f>
        <v>2658.02</v>
      </c>
      <c r="AA5" s="4">
        <f>SUM(AA6:AA493)</f>
        <v>1773.8599999999997</v>
      </c>
      <c r="AB5" s="1"/>
      <c r="AC5" s="4">
        <f>SUM(AC6:AC493)</f>
        <v>3280.9280000000003</v>
      </c>
      <c r="AD5" s="6"/>
      <c r="AE5" s="13">
        <f>SUM(AE6:AE493)</f>
        <v>720</v>
      </c>
      <c r="AF5" s="4">
        <f>SUM(AF6:AF493)</f>
        <v>2605.3200000000002</v>
      </c>
      <c r="AG5" s="13">
        <f>SUM(AG6:AG493)</f>
        <v>280</v>
      </c>
      <c r="AH5" s="4">
        <f>SUM(AH6:AH493)</f>
        <v>840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 s="1" t="s">
        <v>32</v>
      </c>
      <c r="B6" s="1" t="s">
        <v>33</v>
      </c>
      <c r="C6" s="1">
        <v>270</v>
      </c>
      <c r="D6" s="1"/>
      <c r="E6" s="1">
        <v>40</v>
      </c>
      <c r="F6" s="1">
        <v>230</v>
      </c>
      <c r="G6" s="6">
        <v>1</v>
      </c>
      <c r="H6" s="1">
        <v>90</v>
      </c>
      <c r="I6" s="1" t="s">
        <v>34</v>
      </c>
      <c r="J6" s="1">
        <v>40</v>
      </c>
      <c r="K6" s="1">
        <f t="shared" ref="K6:K35" si="1">E6-J6</f>
        <v>0</v>
      </c>
      <c r="L6" s="1"/>
      <c r="M6" s="1"/>
      <c r="N6" s="1"/>
      <c r="O6" s="1">
        <f>E6/5</f>
        <v>8</v>
      </c>
      <c r="P6" s="5"/>
      <c r="Q6" s="5"/>
      <c r="R6" s="5">
        <f>AD6*AE6</f>
        <v>0</v>
      </c>
      <c r="S6" s="5"/>
      <c r="T6" s="1"/>
      <c r="U6" s="1">
        <f t="shared" ref="U6:U37" si="2">(F6+R6)/O6</f>
        <v>28.75</v>
      </c>
      <c r="V6" s="1">
        <f t="shared" ref="V6:V37" si="3">F6/O6</f>
        <v>28.75</v>
      </c>
      <c r="W6" s="1">
        <v>0</v>
      </c>
      <c r="X6" s="1">
        <v>6</v>
      </c>
      <c r="Y6" s="1">
        <v>0</v>
      </c>
      <c r="Z6" s="1">
        <v>0</v>
      </c>
      <c r="AA6" s="1">
        <v>0</v>
      </c>
      <c r="AB6" s="30" t="s">
        <v>126</v>
      </c>
      <c r="AC6" s="1">
        <f t="shared" ref="AC6:AC37" si="4">Q6*G6</f>
        <v>0</v>
      </c>
      <c r="AD6" s="6">
        <v>5</v>
      </c>
      <c r="AE6" s="11">
        <f t="shared" ref="AE6:AE13" si="5">MROUND(Q6,AD6*AI6)/AD6</f>
        <v>0</v>
      </c>
      <c r="AF6" s="1">
        <f t="shared" ref="AF6:AF13" si="6">AE6*AD6*G6</f>
        <v>0</v>
      </c>
      <c r="AG6" s="11"/>
      <c r="AH6" s="1"/>
      <c r="AI6" s="1">
        <f>VLOOKUP(A6,[1]Sheet!$A:$AG,32,0)</f>
        <v>12</v>
      </c>
      <c r="AJ6" s="1">
        <f>VLOOKUP(A6,[1]Sheet!$A:$AG,33,0)</f>
        <v>144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 s="1" t="s">
        <v>35</v>
      </c>
      <c r="B7" s="1" t="s">
        <v>36</v>
      </c>
      <c r="C7" s="1">
        <v>780</v>
      </c>
      <c r="D7" s="1"/>
      <c r="E7" s="1">
        <v>146</v>
      </c>
      <c r="F7" s="1">
        <v>586</v>
      </c>
      <c r="G7" s="6">
        <v>0.3</v>
      </c>
      <c r="H7" s="1">
        <v>180</v>
      </c>
      <c r="I7" s="1" t="s">
        <v>34</v>
      </c>
      <c r="J7" s="1">
        <v>146</v>
      </c>
      <c r="K7" s="1">
        <f t="shared" si="1"/>
        <v>0</v>
      </c>
      <c r="L7" s="1"/>
      <c r="M7" s="1"/>
      <c r="N7" s="1"/>
      <c r="O7" s="1">
        <f t="shared" ref="O7:O63" si="7">E7/5</f>
        <v>29.2</v>
      </c>
      <c r="P7" s="5"/>
      <c r="Q7" s="5"/>
      <c r="R7" s="5">
        <f t="shared" ref="R7:R13" si="8">AD7*AE7</f>
        <v>0</v>
      </c>
      <c r="S7" s="5"/>
      <c r="T7" s="1"/>
      <c r="U7" s="1">
        <f t="shared" si="2"/>
        <v>20.068493150684933</v>
      </c>
      <c r="V7" s="1">
        <f t="shared" si="3"/>
        <v>20.068493150684933</v>
      </c>
      <c r="W7" s="1">
        <v>29.4</v>
      </c>
      <c r="X7" s="1">
        <v>31.6</v>
      </c>
      <c r="Y7" s="1">
        <v>28.4</v>
      </c>
      <c r="Z7" s="1">
        <v>37</v>
      </c>
      <c r="AA7" s="1">
        <v>25.4</v>
      </c>
      <c r="AB7" s="1" t="s">
        <v>37</v>
      </c>
      <c r="AC7" s="1">
        <f t="shared" si="4"/>
        <v>0</v>
      </c>
      <c r="AD7" s="6">
        <v>12</v>
      </c>
      <c r="AE7" s="11">
        <f t="shared" si="5"/>
        <v>0</v>
      </c>
      <c r="AF7" s="1">
        <f t="shared" si="6"/>
        <v>0</v>
      </c>
      <c r="AG7" s="11"/>
      <c r="AH7" s="1"/>
      <c r="AI7" s="1">
        <f>VLOOKUP(A7,[1]Sheet!$A:$AG,32,0)</f>
        <v>14</v>
      </c>
      <c r="AJ7" s="1">
        <f>VLOOKUP(A7,[1]Sheet!$A:$AG,33,0)</f>
        <v>70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 s="1" t="s">
        <v>38</v>
      </c>
      <c r="B8" s="1" t="s">
        <v>36</v>
      </c>
      <c r="C8" s="1">
        <v>928</v>
      </c>
      <c r="D8" s="1"/>
      <c r="E8" s="1">
        <v>233</v>
      </c>
      <c r="F8" s="1">
        <v>664</v>
      </c>
      <c r="G8" s="6">
        <v>0.3</v>
      </c>
      <c r="H8" s="1">
        <v>180</v>
      </c>
      <c r="I8" s="1" t="s">
        <v>34</v>
      </c>
      <c r="J8" s="1">
        <v>233</v>
      </c>
      <c r="K8" s="1">
        <f t="shared" si="1"/>
        <v>0</v>
      </c>
      <c r="L8" s="1"/>
      <c r="M8" s="1"/>
      <c r="N8" s="1"/>
      <c r="O8" s="1">
        <f t="shared" si="7"/>
        <v>46.6</v>
      </c>
      <c r="P8" s="5"/>
      <c r="Q8" s="5"/>
      <c r="R8" s="5">
        <f t="shared" si="8"/>
        <v>0</v>
      </c>
      <c r="S8" s="5"/>
      <c r="T8" s="1"/>
      <c r="U8" s="1">
        <f t="shared" si="2"/>
        <v>14.24892703862661</v>
      </c>
      <c r="V8" s="1">
        <f t="shared" si="3"/>
        <v>14.24892703862661</v>
      </c>
      <c r="W8" s="1">
        <v>50.6</v>
      </c>
      <c r="X8" s="1">
        <v>39.4</v>
      </c>
      <c r="Y8" s="1">
        <v>29.6</v>
      </c>
      <c r="Z8" s="1">
        <v>44.6</v>
      </c>
      <c r="AA8" s="1">
        <v>18.600000000000001</v>
      </c>
      <c r="AB8" s="1"/>
      <c r="AC8" s="1">
        <f t="shared" si="4"/>
        <v>0</v>
      </c>
      <c r="AD8" s="6">
        <v>12</v>
      </c>
      <c r="AE8" s="11">
        <f t="shared" si="5"/>
        <v>0</v>
      </c>
      <c r="AF8" s="1">
        <f t="shared" si="6"/>
        <v>0</v>
      </c>
      <c r="AG8" s="11"/>
      <c r="AH8" s="1"/>
      <c r="AI8" s="1">
        <f>VLOOKUP(A8,[1]Sheet!$A:$AG,32,0)</f>
        <v>14</v>
      </c>
      <c r="AJ8" s="1">
        <f>VLOOKUP(A8,[1]Sheet!$A:$AG,33,0)</f>
        <v>70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 s="1" t="s">
        <v>39</v>
      </c>
      <c r="B9" s="1" t="s">
        <v>36</v>
      </c>
      <c r="C9" s="1">
        <v>1874</v>
      </c>
      <c r="D9" s="1"/>
      <c r="E9" s="1">
        <v>464</v>
      </c>
      <c r="F9" s="1">
        <v>1383</v>
      </c>
      <c r="G9" s="6">
        <v>0.3</v>
      </c>
      <c r="H9" s="1">
        <v>180</v>
      </c>
      <c r="I9" s="1" t="s">
        <v>34</v>
      </c>
      <c r="J9" s="1">
        <v>453</v>
      </c>
      <c r="K9" s="1">
        <f t="shared" si="1"/>
        <v>11</v>
      </c>
      <c r="L9" s="1"/>
      <c r="M9" s="1"/>
      <c r="N9" s="1"/>
      <c r="O9" s="1">
        <f t="shared" si="7"/>
        <v>92.8</v>
      </c>
      <c r="P9" s="5"/>
      <c r="Q9" s="5"/>
      <c r="R9" s="5">
        <f t="shared" si="8"/>
        <v>0</v>
      </c>
      <c r="S9" s="5"/>
      <c r="T9" s="1"/>
      <c r="U9" s="1">
        <f t="shared" si="2"/>
        <v>14.903017241379311</v>
      </c>
      <c r="V9" s="1">
        <f t="shared" si="3"/>
        <v>14.903017241379311</v>
      </c>
      <c r="W9" s="1">
        <v>79.400000000000006</v>
      </c>
      <c r="X9" s="1">
        <v>77</v>
      </c>
      <c r="Y9" s="1">
        <v>62.8</v>
      </c>
      <c r="Z9" s="1">
        <v>68.400000000000006</v>
      </c>
      <c r="AA9" s="1">
        <v>44</v>
      </c>
      <c r="AB9" s="1" t="s">
        <v>40</v>
      </c>
      <c r="AC9" s="1">
        <f t="shared" si="4"/>
        <v>0</v>
      </c>
      <c r="AD9" s="6">
        <v>12</v>
      </c>
      <c r="AE9" s="11">
        <f t="shared" si="5"/>
        <v>0</v>
      </c>
      <c r="AF9" s="1">
        <f t="shared" si="6"/>
        <v>0</v>
      </c>
      <c r="AG9" s="11"/>
      <c r="AH9" s="1"/>
      <c r="AI9" s="1">
        <f>VLOOKUP(A9,[1]Sheet!$A:$AG,32,0)</f>
        <v>14</v>
      </c>
      <c r="AJ9" s="1">
        <f>VLOOKUP(A9,[1]Sheet!$A:$AG,33,0)</f>
        <v>70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5">
      <c r="A10" s="1" t="s">
        <v>41</v>
      </c>
      <c r="B10" s="1" t="s">
        <v>36</v>
      </c>
      <c r="C10" s="1">
        <v>427</v>
      </c>
      <c r="D10" s="1">
        <v>336</v>
      </c>
      <c r="E10" s="1">
        <v>283</v>
      </c>
      <c r="F10" s="1">
        <v>460</v>
      </c>
      <c r="G10" s="6">
        <v>0.3</v>
      </c>
      <c r="H10" s="1">
        <v>180</v>
      </c>
      <c r="I10" s="1" t="s">
        <v>34</v>
      </c>
      <c r="J10" s="1">
        <v>283</v>
      </c>
      <c r="K10" s="1">
        <f t="shared" si="1"/>
        <v>0</v>
      </c>
      <c r="L10" s="1"/>
      <c r="M10" s="1"/>
      <c r="N10" s="1"/>
      <c r="O10" s="1">
        <f t="shared" si="7"/>
        <v>56.6</v>
      </c>
      <c r="P10" s="5">
        <v>332.4</v>
      </c>
      <c r="Q10" s="5">
        <f>13*O10-F10</f>
        <v>275.80000000000007</v>
      </c>
      <c r="R10" s="5">
        <f t="shared" si="8"/>
        <v>336</v>
      </c>
      <c r="S10" s="5"/>
      <c r="T10" s="1"/>
      <c r="U10" s="1">
        <f t="shared" si="2"/>
        <v>14.063604240282686</v>
      </c>
      <c r="V10" s="1">
        <f t="shared" si="3"/>
        <v>8.1272084805653702</v>
      </c>
      <c r="W10" s="1">
        <v>47</v>
      </c>
      <c r="X10" s="1">
        <v>43.4</v>
      </c>
      <c r="Y10" s="1">
        <v>27</v>
      </c>
      <c r="Z10" s="1">
        <v>47.4</v>
      </c>
      <c r="AA10" s="1">
        <v>26.2</v>
      </c>
      <c r="AB10" s="1" t="s">
        <v>42</v>
      </c>
      <c r="AC10" s="1">
        <f t="shared" si="4"/>
        <v>82.740000000000023</v>
      </c>
      <c r="AD10" s="6">
        <v>12</v>
      </c>
      <c r="AE10" s="11">
        <f t="shared" si="5"/>
        <v>28</v>
      </c>
      <c r="AF10" s="1">
        <f t="shared" si="6"/>
        <v>100.8</v>
      </c>
      <c r="AG10" s="11"/>
      <c r="AH10" s="1"/>
      <c r="AI10" s="1">
        <f>VLOOKUP(A10,[1]Sheet!$A:$AG,32,0)</f>
        <v>14</v>
      </c>
      <c r="AJ10" s="1">
        <f>VLOOKUP(A10,[1]Sheet!$A:$AG,33,0)</f>
        <v>70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5">
      <c r="A11" s="1" t="s">
        <v>43</v>
      </c>
      <c r="B11" s="1" t="s">
        <v>36</v>
      </c>
      <c r="C11" s="1">
        <v>1099</v>
      </c>
      <c r="D11" s="1">
        <v>672</v>
      </c>
      <c r="E11" s="1">
        <v>545</v>
      </c>
      <c r="F11" s="1">
        <v>1154</v>
      </c>
      <c r="G11" s="6">
        <v>0.3</v>
      </c>
      <c r="H11" s="1">
        <v>180</v>
      </c>
      <c r="I11" s="1" t="s">
        <v>34</v>
      </c>
      <c r="J11" s="1">
        <v>548</v>
      </c>
      <c r="K11" s="1">
        <f t="shared" si="1"/>
        <v>-3</v>
      </c>
      <c r="L11" s="1"/>
      <c r="M11" s="1"/>
      <c r="N11" s="1"/>
      <c r="O11" s="1">
        <f t="shared" si="7"/>
        <v>109</v>
      </c>
      <c r="P11" s="5">
        <v>372</v>
      </c>
      <c r="Q11" s="5">
        <f>13*O11-F11</f>
        <v>263</v>
      </c>
      <c r="R11" s="5">
        <f t="shared" si="8"/>
        <v>336</v>
      </c>
      <c r="S11" s="5"/>
      <c r="T11" s="1"/>
      <c r="U11" s="1">
        <f t="shared" si="2"/>
        <v>13.669724770642201</v>
      </c>
      <c r="V11" s="1">
        <f t="shared" si="3"/>
        <v>10.587155963302752</v>
      </c>
      <c r="W11" s="1">
        <v>103.2</v>
      </c>
      <c r="X11" s="1">
        <v>85.4</v>
      </c>
      <c r="Y11" s="1">
        <v>79.599999999999994</v>
      </c>
      <c r="Z11" s="1">
        <v>68.599999999999994</v>
      </c>
      <c r="AA11" s="1">
        <v>62</v>
      </c>
      <c r="AB11" s="1" t="s">
        <v>40</v>
      </c>
      <c r="AC11" s="1">
        <f t="shared" si="4"/>
        <v>78.899999999999991</v>
      </c>
      <c r="AD11" s="6">
        <v>12</v>
      </c>
      <c r="AE11" s="11">
        <f t="shared" si="5"/>
        <v>28</v>
      </c>
      <c r="AF11" s="1">
        <f t="shared" si="6"/>
        <v>100.8</v>
      </c>
      <c r="AG11" s="11"/>
      <c r="AH11" s="1"/>
      <c r="AI11" s="1">
        <f>VLOOKUP(A11,[1]Sheet!$A:$AG,32,0)</f>
        <v>14</v>
      </c>
      <c r="AJ11" s="1">
        <f>VLOOKUP(A11,[1]Sheet!$A:$AG,33,0)</f>
        <v>70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 s="1" t="s">
        <v>44</v>
      </c>
      <c r="B12" s="1" t="s">
        <v>36</v>
      </c>
      <c r="C12" s="1">
        <v>709</v>
      </c>
      <c r="D12" s="1"/>
      <c r="E12" s="1">
        <v>52</v>
      </c>
      <c r="F12" s="1">
        <v>637</v>
      </c>
      <c r="G12" s="6">
        <v>0.09</v>
      </c>
      <c r="H12" s="1">
        <v>180</v>
      </c>
      <c r="I12" s="1" t="s">
        <v>34</v>
      </c>
      <c r="J12" s="1">
        <v>52</v>
      </c>
      <c r="K12" s="1">
        <f t="shared" si="1"/>
        <v>0</v>
      </c>
      <c r="L12" s="1"/>
      <c r="M12" s="1"/>
      <c r="N12" s="1"/>
      <c r="O12" s="1">
        <f t="shared" si="7"/>
        <v>10.4</v>
      </c>
      <c r="P12" s="5"/>
      <c r="Q12" s="5"/>
      <c r="R12" s="5">
        <f t="shared" si="8"/>
        <v>0</v>
      </c>
      <c r="S12" s="5"/>
      <c r="T12" s="1"/>
      <c r="U12" s="1">
        <f t="shared" si="2"/>
        <v>61.25</v>
      </c>
      <c r="V12" s="1">
        <f t="shared" si="3"/>
        <v>61.25</v>
      </c>
      <c r="W12" s="1">
        <v>15.4</v>
      </c>
      <c r="X12" s="1">
        <v>10.8</v>
      </c>
      <c r="Y12" s="1">
        <v>28.2</v>
      </c>
      <c r="Z12" s="1">
        <v>8.1999999999999993</v>
      </c>
      <c r="AA12" s="1">
        <v>5.8</v>
      </c>
      <c r="AB12" s="31" t="s">
        <v>127</v>
      </c>
      <c r="AC12" s="1">
        <f t="shared" si="4"/>
        <v>0</v>
      </c>
      <c r="AD12" s="6">
        <v>24</v>
      </c>
      <c r="AE12" s="11">
        <f t="shared" si="5"/>
        <v>0</v>
      </c>
      <c r="AF12" s="1">
        <f t="shared" si="6"/>
        <v>0</v>
      </c>
      <c r="AG12" s="11"/>
      <c r="AH12" s="1"/>
      <c r="AI12" s="1">
        <f>VLOOKUP(A12,[1]Sheet!$A:$AG,32,0)</f>
        <v>14</v>
      </c>
      <c r="AJ12" s="1">
        <f>VLOOKUP(A12,[1]Sheet!$A:$AG,33,0)</f>
        <v>126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s="1" t="s">
        <v>46</v>
      </c>
      <c r="B13" s="1" t="s">
        <v>36</v>
      </c>
      <c r="C13" s="1">
        <v>706</v>
      </c>
      <c r="D13" s="1"/>
      <c r="E13" s="1">
        <v>238</v>
      </c>
      <c r="F13" s="1">
        <v>458</v>
      </c>
      <c r="G13" s="6">
        <v>0.36</v>
      </c>
      <c r="H13" s="1">
        <v>180</v>
      </c>
      <c r="I13" s="1" t="s">
        <v>34</v>
      </c>
      <c r="J13" s="1">
        <v>244</v>
      </c>
      <c r="K13" s="1">
        <f t="shared" si="1"/>
        <v>-6</v>
      </c>
      <c r="L13" s="1"/>
      <c r="M13" s="1"/>
      <c r="N13" s="1"/>
      <c r="O13" s="1">
        <f t="shared" si="7"/>
        <v>47.6</v>
      </c>
      <c r="P13" s="5">
        <v>208.39999999999998</v>
      </c>
      <c r="Q13" s="5">
        <f t="shared" ref="Q13" si="9">14*O13-F13</f>
        <v>208.39999999999998</v>
      </c>
      <c r="R13" s="5">
        <f t="shared" si="8"/>
        <v>140</v>
      </c>
      <c r="S13" s="5"/>
      <c r="T13" s="1"/>
      <c r="U13" s="1">
        <f t="shared" si="2"/>
        <v>12.563025210084033</v>
      </c>
      <c r="V13" s="1">
        <f t="shared" si="3"/>
        <v>9.6218487394957979</v>
      </c>
      <c r="W13" s="1">
        <v>33.6</v>
      </c>
      <c r="X13" s="1">
        <v>41.6</v>
      </c>
      <c r="Y13" s="1">
        <v>23.8</v>
      </c>
      <c r="Z13" s="1">
        <v>26.2</v>
      </c>
      <c r="AA13" s="1">
        <v>21.6</v>
      </c>
      <c r="AB13" s="1" t="s">
        <v>37</v>
      </c>
      <c r="AC13" s="1">
        <f t="shared" si="4"/>
        <v>75.023999999999987</v>
      </c>
      <c r="AD13" s="6">
        <v>10</v>
      </c>
      <c r="AE13" s="11">
        <f t="shared" si="5"/>
        <v>14</v>
      </c>
      <c r="AF13" s="1">
        <f t="shared" si="6"/>
        <v>50.4</v>
      </c>
      <c r="AG13" s="11"/>
      <c r="AH13" s="1"/>
      <c r="AI13" s="1">
        <f>VLOOKUP(A13,[1]Sheet!$A:$AG,32,0)</f>
        <v>14</v>
      </c>
      <c r="AJ13" s="1">
        <f>VLOOKUP(A13,[1]Sheet!$A:$AG,33,0)</f>
        <v>70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9" t="s">
        <v>47</v>
      </c>
      <c r="B14" s="19" t="s">
        <v>33</v>
      </c>
      <c r="C14" s="19">
        <v>44.4</v>
      </c>
      <c r="D14" s="19">
        <v>7.4</v>
      </c>
      <c r="E14" s="19">
        <v>11.1</v>
      </c>
      <c r="F14" s="19">
        <v>40.700000000000003</v>
      </c>
      <c r="G14" s="20">
        <v>0</v>
      </c>
      <c r="H14" s="19">
        <v>180</v>
      </c>
      <c r="I14" s="19" t="s">
        <v>48</v>
      </c>
      <c r="J14" s="19">
        <v>11.1</v>
      </c>
      <c r="K14" s="19">
        <f t="shared" si="1"/>
        <v>0</v>
      </c>
      <c r="L14" s="19"/>
      <c r="M14" s="19"/>
      <c r="N14" s="19"/>
      <c r="O14" s="19">
        <f t="shared" si="7"/>
        <v>2.2199999999999998</v>
      </c>
      <c r="P14" s="21"/>
      <c r="Q14" s="21"/>
      <c r="R14" s="21"/>
      <c r="S14" s="21"/>
      <c r="T14" s="19"/>
      <c r="U14" s="19">
        <f t="shared" si="2"/>
        <v>18.333333333333336</v>
      </c>
      <c r="V14" s="19">
        <f t="shared" si="3"/>
        <v>18.333333333333336</v>
      </c>
      <c r="W14" s="19">
        <v>1.48</v>
      </c>
      <c r="X14" s="19">
        <v>4.4400000000000004</v>
      </c>
      <c r="Y14" s="19">
        <v>2.68</v>
      </c>
      <c r="Z14" s="19">
        <v>2.96</v>
      </c>
      <c r="AA14" s="19">
        <v>0</v>
      </c>
      <c r="AB14" s="23" t="s">
        <v>49</v>
      </c>
      <c r="AC14" s="19">
        <f t="shared" si="4"/>
        <v>0</v>
      </c>
      <c r="AD14" s="20">
        <v>0</v>
      </c>
      <c r="AE14" s="22"/>
      <c r="AF14" s="19"/>
      <c r="AG14" s="22"/>
      <c r="AH14" s="19"/>
      <c r="AI14" s="19"/>
      <c r="AJ14" s="19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" t="s">
        <v>50</v>
      </c>
      <c r="B15" s="1" t="s">
        <v>36</v>
      </c>
      <c r="C15" s="1">
        <v>3559</v>
      </c>
      <c r="D15" s="1"/>
      <c r="E15" s="1">
        <v>296</v>
      </c>
      <c r="F15" s="1">
        <v>3215</v>
      </c>
      <c r="G15" s="6">
        <v>0.25</v>
      </c>
      <c r="H15" s="1">
        <v>180</v>
      </c>
      <c r="I15" s="1" t="s">
        <v>34</v>
      </c>
      <c r="J15" s="1">
        <v>308</v>
      </c>
      <c r="K15" s="1">
        <f t="shared" si="1"/>
        <v>-12</v>
      </c>
      <c r="L15" s="1"/>
      <c r="M15" s="1"/>
      <c r="N15" s="1"/>
      <c r="O15" s="1">
        <f t="shared" si="7"/>
        <v>59.2</v>
      </c>
      <c r="P15" s="5"/>
      <c r="Q15" s="5"/>
      <c r="R15" s="5">
        <f t="shared" ref="R15:R25" si="10">AD15*AE15</f>
        <v>0</v>
      </c>
      <c r="S15" s="5"/>
      <c r="T15" s="1"/>
      <c r="U15" s="1">
        <f t="shared" si="2"/>
        <v>54.307432432432428</v>
      </c>
      <c r="V15" s="1">
        <f t="shared" si="3"/>
        <v>54.307432432432428</v>
      </c>
      <c r="W15" s="1">
        <v>59</v>
      </c>
      <c r="X15" s="1">
        <v>57</v>
      </c>
      <c r="Y15" s="1">
        <v>84.4</v>
      </c>
      <c r="Z15" s="1">
        <v>292.60000000000002</v>
      </c>
      <c r="AA15" s="1">
        <v>73</v>
      </c>
      <c r="AB15" s="30" t="s">
        <v>128</v>
      </c>
      <c r="AC15" s="1">
        <f t="shared" si="4"/>
        <v>0</v>
      </c>
      <c r="AD15" s="6">
        <v>12</v>
      </c>
      <c r="AE15" s="11">
        <f t="shared" ref="AE15:AE25" si="11">MROUND(Q15,AD15*AI15)/AD15</f>
        <v>0</v>
      </c>
      <c r="AF15" s="1">
        <f t="shared" ref="AF15:AF25" si="12">AE15*AD15*G15</f>
        <v>0</v>
      </c>
      <c r="AG15" s="11"/>
      <c r="AH15" s="1"/>
      <c r="AI15" s="1">
        <f>VLOOKUP(A15,[1]Sheet!$A:$AG,32,0)</f>
        <v>14</v>
      </c>
      <c r="AJ15" s="1">
        <f>VLOOKUP(A15,[1]Sheet!$A:$AG,33,0)</f>
        <v>70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" t="s">
        <v>51</v>
      </c>
      <c r="B16" s="1" t="s">
        <v>36</v>
      </c>
      <c r="C16" s="1">
        <v>1064</v>
      </c>
      <c r="D16" s="1"/>
      <c r="E16" s="1">
        <v>1015</v>
      </c>
      <c r="F16" s="1">
        <v>7</v>
      </c>
      <c r="G16" s="6">
        <v>0.25</v>
      </c>
      <c r="H16" s="1">
        <v>180</v>
      </c>
      <c r="I16" s="1" t="s">
        <v>34</v>
      </c>
      <c r="J16" s="1">
        <v>1020</v>
      </c>
      <c r="K16" s="1">
        <f t="shared" si="1"/>
        <v>-5</v>
      </c>
      <c r="L16" s="1"/>
      <c r="M16" s="1"/>
      <c r="N16" s="1"/>
      <c r="O16" s="1">
        <f t="shared" si="7"/>
        <v>203</v>
      </c>
      <c r="P16" s="5">
        <v>1820</v>
      </c>
      <c r="Q16" s="5">
        <v>2500</v>
      </c>
      <c r="R16" s="5">
        <f>AD16*AE16+AG16*AD16</f>
        <v>2520</v>
      </c>
      <c r="S16" s="5">
        <v>2500</v>
      </c>
      <c r="T16" s="35" t="s">
        <v>131</v>
      </c>
      <c r="U16" s="1">
        <f t="shared" si="2"/>
        <v>12.448275862068966</v>
      </c>
      <c r="V16" s="1">
        <f t="shared" si="3"/>
        <v>3.4482758620689655E-2</v>
      </c>
      <c r="W16" s="1">
        <v>41.4</v>
      </c>
      <c r="X16" s="1">
        <v>56.6</v>
      </c>
      <c r="Y16" s="1">
        <v>44.6</v>
      </c>
      <c r="Z16" s="1">
        <v>70.8</v>
      </c>
      <c r="AA16" s="1">
        <v>60</v>
      </c>
      <c r="AB16" s="1"/>
      <c r="AC16" s="1">
        <f t="shared" si="4"/>
        <v>625</v>
      </c>
      <c r="AD16" s="6">
        <v>12</v>
      </c>
      <c r="AE16" s="11">
        <f>MROUND(Q16,AD16*AI16)/AD16-AG16</f>
        <v>70</v>
      </c>
      <c r="AF16" s="1">
        <f t="shared" si="12"/>
        <v>210</v>
      </c>
      <c r="AG16" s="11">
        <v>140</v>
      </c>
      <c r="AH16" s="1">
        <f>AG16*AD16*G16</f>
        <v>420</v>
      </c>
      <c r="AI16" s="1">
        <f>VLOOKUP(A16,[1]Sheet!$A:$AG,32,0)</f>
        <v>14</v>
      </c>
      <c r="AJ16" s="1">
        <f>VLOOKUP(A16,[1]Sheet!$A:$AG,33,0)</f>
        <v>70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 t="s">
        <v>52</v>
      </c>
      <c r="B17" s="1" t="s">
        <v>33</v>
      </c>
      <c r="C17" s="1">
        <v>27</v>
      </c>
      <c r="D17" s="1">
        <v>42</v>
      </c>
      <c r="E17" s="1">
        <v>15</v>
      </c>
      <c r="F17" s="1">
        <v>51</v>
      </c>
      <c r="G17" s="6">
        <v>1</v>
      </c>
      <c r="H17" s="1">
        <v>180</v>
      </c>
      <c r="I17" s="1" t="s">
        <v>34</v>
      </c>
      <c r="J17" s="1">
        <v>15</v>
      </c>
      <c r="K17" s="1">
        <f t="shared" si="1"/>
        <v>0</v>
      </c>
      <c r="L17" s="1"/>
      <c r="M17" s="1"/>
      <c r="N17" s="1"/>
      <c r="O17" s="1">
        <f t="shared" si="7"/>
        <v>3</v>
      </c>
      <c r="P17" s="5"/>
      <c r="Q17" s="5"/>
      <c r="R17" s="5">
        <f t="shared" si="10"/>
        <v>0</v>
      </c>
      <c r="S17" s="5"/>
      <c r="T17" s="1"/>
      <c r="U17" s="1">
        <f t="shared" si="2"/>
        <v>17</v>
      </c>
      <c r="V17" s="1">
        <f t="shared" si="3"/>
        <v>17</v>
      </c>
      <c r="W17" s="1">
        <v>2.4</v>
      </c>
      <c r="X17" s="1">
        <v>0.6</v>
      </c>
      <c r="Y17" s="1">
        <v>0</v>
      </c>
      <c r="Z17" s="1">
        <v>0</v>
      </c>
      <c r="AA17" s="1">
        <v>0</v>
      </c>
      <c r="AB17" s="1" t="s">
        <v>53</v>
      </c>
      <c r="AC17" s="1">
        <f t="shared" si="4"/>
        <v>0</v>
      </c>
      <c r="AD17" s="6">
        <v>3</v>
      </c>
      <c r="AE17" s="11">
        <f t="shared" si="11"/>
        <v>0</v>
      </c>
      <c r="AF17" s="1">
        <f t="shared" si="12"/>
        <v>0</v>
      </c>
      <c r="AG17" s="11"/>
      <c r="AH17" s="1"/>
      <c r="AI17" s="1">
        <f>VLOOKUP(A17,[1]Sheet!$A:$AG,32,0)</f>
        <v>14</v>
      </c>
      <c r="AJ17" s="1">
        <f>VLOOKUP(A17,[1]Sheet!$A:$AG,33,0)</f>
        <v>126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" t="s">
        <v>54</v>
      </c>
      <c r="B18" s="1" t="s">
        <v>33</v>
      </c>
      <c r="C18" s="1">
        <v>427.7</v>
      </c>
      <c r="D18" s="1"/>
      <c r="E18" s="1">
        <v>55.5</v>
      </c>
      <c r="F18" s="1">
        <v>368.5</v>
      </c>
      <c r="G18" s="6">
        <v>1</v>
      </c>
      <c r="H18" s="1">
        <v>180</v>
      </c>
      <c r="I18" s="1" t="s">
        <v>34</v>
      </c>
      <c r="J18" s="1">
        <v>53.6</v>
      </c>
      <c r="K18" s="1">
        <f t="shared" si="1"/>
        <v>1.8999999999999986</v>
      </c>
      <c r="L18" s="1"/>
      <c r="M18" s="1"/>
      <c r="N18" s="1"/>
      <c r="O18" s="1">
        <f t="shared" si="7"/>
        <v>11.1</v>
      </c>
      <c r="P18" s="5"/>
      <c r="Q18" s="5"/>
      <c r="R18" s="5">
        <f t="shared" si="10"/>
        <v>0</v>
      </c>
      <c r="S18" s="5"/>
      <c r="T18" s="1"/>
      <c r="U18" s="1">
        <f t="shared" si="2"/>
        <v>33.198198198198199</v>
      </c>
      <c r="V18" s="1">
        <f t="shared" si="3"/>
        <v>33.198198198198199</v>
      </c>
      <c r="W18" s="1">
        <v>16.739999999999998</v>
      </c>
      <c r="X18" s="1">
        <v>26.12</v>
      </c>
      <c r="Y18" s="1">
        <v>17.38</v>
      </c>
      <c r="Z18" s="1">
        <v>21.46</v>
      </c>
      <c r="AA18" s="1">
        <v>20.7</v>
      </c>
      <c r="AB18" s="30" t="s">
        <v>45</v>
      </c>
      <c r="AC18" s="1">
        <f t="shared" si="4"/>
        <v>0</v>
      </c>
      <c r="AD18" s="6">
        <v>3.7</v>
      </c>
      <c r="AE18" s="11">
        <f t="shared" si="11"/>
        <v>0</v>
      </c>
      <c r="AF18" s="1">
        <f t="shared" si="12"/>
        <v>0</v>
      </c>
      <c r="AG18" s="11"/>
      <c r="AH18" s="1"/>
      <c r="AI18" s="1">
        <f>VLOOKUP(A18,[1]Sheet!$A:$AG,32,0)</f>
        <v>14</v>
      </c>
      <c r="AJ18" s="1">
        <f>VLOOKUP(A18,[1]Sheet!$A:$AG,33,0)</f>
        <v>126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" t="s">
        <v>55</v>
      </c>
      <c r="B19" s="1" t="s">
        <v>33</v>
      </c>
      <c r="C19" s="1">
        <v>198</v>
      </c>
      <c r="D19" s="1">
        <v>66</v>
      </c>
      <c r="E19" s="1">
        <v>30.2</v>
      </c>
      <c r="F19" s="1">
        <v>233.8</v>
      </c>
      <c r="G19" s="6">
        <v>1</v>
      </c>
      <c r="H19" s="1">
        <v>180</v>
      </c>
      <c r="I19" s="1" t="s">
        <v>34</v>
      </c>
      <c r="J19" s="1">
        <v>30.5</v>
      </c>
      <c r="K19" s="1">
        <f t="shared" si="1"/>
        <v>-0.30000000000000071</v>
      </c>
      <c r="L19" s="1"/>
      <c r="M19" s="1"/>
      <c r="N19" s="1"/>
      <c r="O19" s="1">
        <f t="shared" si="7"/>
        <v>6.04</v>
      </c>
      <c r="P19" s="5"/>
      <c r="Q19" s="5"/>
      <c r="R19" s="5">
        <f t="shared" si="10"/>
        <v>0</v>
      </c>
      <c r="S19" s="5"/>
      <c r="T19" s="1"/>
      <c r="U19" s="1">
        <f t="shared" si="2"/>
        <v>38.70860927152318</v>
      </c>
      <c r="V19" s="1">
        <f t="shared" si="3"/>
        <v>38.70860927152318</v>
      </c>
      <c r="W19" s="1">
        <v>13.2</v>
      </c>
      <c r="X19" s="1">
        <v>8.8000000000000007</v>
      </c>
      <c r="Y19" s="1">
        <v>5.68</v>
      </c>
      <c r="Z19" s="1">
        <v>9.9</v>
      </c>
      <c r="AA19" s="1">
        <v>9.34</v>
      </c>
      <c r="AB19" s="30" t="s">
        <v>45</v>
      </c>
      <c r="AC19" s="1">
        <f t="shared" si="4"/>
        <v>0</v>
      </c>
      <c r="AD19" s="6">
        <v>5.5</v>
      </c>
      <c r="AE19" s="11">
        <f t="shared" si="11"/>
        <v>0</v>
      </c>
      <c r="AF19" s="1">
        <f t="shared" si="12"/>
        <v>0</v>
      </c>
      <c r="AG19" s="11"/>
      <c r="AH19" s="1"/>
      <c r="AI19" s="1">
        <f>VLOOKUP(A19,[1]Sheet!$A:$AG,32,0)</f>
        <v>12</v>
      </c>
      <c r="AJ19" s="1">
        <f>VLOOKUP(A19,[1]Sheet!$A:$AG,33,0)</f>
        <v>84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 t="s">
        <v>56</v>
      </c>
      <c r="B20" s="1" t="s">
        <v>33</v>
      </c>
      <c r="C20" s="1">
        <v>102</v>
      </c>
      <c r="D20" s="1">
        <v>210.7</v>
      </c>
      <c r="E20" s="1">
        <v>87.7</v>
      </c>
      <c r="F20" s="1">
        <v>222</v>
      </c>
      <c r="G20" s="6">
        <v>1</v>
      </c>
      <c r="H20" s="1">
        <v>180</v>
      </c>
      <c r="I20" s="1" t="s">
        <v>34</v>
      </c>
      <c r="J20" s="1">
        <v>82.4</v>
      </c>
      <c r="K20" s="1">
        <f t="shared" si="1"/>
        <v>5.2999999999999972</v>
      </c>
      <c r="L20" s="1"/>
      <c r="M20" s="1"/>
      <c r="N20" s="1"/>
      <c r="O20" s="1">
        <f t="shared" si="7"/>
        <v>17.54</v>
      </c>
      <c r="P20" s="5">
        <v>23.560000000000002</v>
      </c>
      <c r="Q20" s="5">
        <f t="shared" ref="Q20:Q25" si="13">14*O20-F20</f>
        <v>23.560000000000002</v>
      </c>
      <c r="R20" s="5">
        <f t="shared" si="10"/>
        <v>42</v>
      </c>
      <c r="S20" s="5"/>
      <c r="T20" s="1"/>
      <c r="U20" s="1">
        <f t="shared" si="2"/>
        <v>15.051311288483467</v>
      </c>
      <c r="V20" s="1">
        <f t="shared" si="3"/>
        <v>12.65678449258837</v>
      </c>
      <c r="W20" s="1">
        <v>17.399999999999999</v>
      </c>
      <c r="X20" s="1">
        <v>14.4</v>
      </c>
      <c r="Y20" s="1">
        <v>16.2</v>
      </c>
      <c r="Z20" s="1">
        <v>7.8</v>
      </c>
      <c r="AA20" s="1">
        <v>17.399999999999999</v>
      </c>
      <c r="AB20" s="1"/>
      <c r="AC20" s="1">
        <f t="shared" si="4"/>
        <v>23.560000000000002</v>
      </c>
      <c r="AD20" s="6">
        <v>3</v>
      </c>
      <c r="AE20" s="11">
        <f t="shared" si="11"/>
        <v>14</v>
      </c>
      <c r="AF20" s="1">
        <f t="shared" si="12"/>
        <v>42</v>
      </c>
      <c r="AG20" s="11"/>
      <c r="AH20" s="1"/>
      <c r="AI20" s="1">
        <f>VLOOKUP(A20,[1]Sheet!$A:$AG,32,0)</f>
        <v>14</v>
      </c>
      <c r="AJ20" s="1">
        <f>VLOOKUP(A20,[1]Sheet!$A:$AG,33,0)</f>
        <v>126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 t="s">
        <v>57</v>
      </c>
      <c r="B21" s="1" t="s">
        <v>36</v>
      </c>
      <c r="C21" s="1">
        <v>1124</v>
      </c>
      <c r="D21" s="1"/>
      <c r="E21" s="1">
        <v>234</v>
      </c>
      <c r="F21" s="1">
        <v>849</v>
      </c>
      <c r="G21" s="6">
        <v>0.25</v>
      </c>
      <c r="H21" s="1">
        <v>180</v>
      </c>
      <c r="I21" s="1" t="s">
        <v>34</v>
      </c>
      <c r="J21" s="1">
        <v>235</v>
      </c>
      <c r="K21" s="1">
        <f t="shared" si="1"/>
        <v>-1</v>
      </c>
      <c r="L21" s="1"/>
      <c r="M21" s="1"/>
      <c r="N21" s="1"/>
      <c r="O21" s="1">
        <f t="shared" si="7"/>
        <v>46.8</v>
      </c>
      <c r="P21" s="5"/>
      <c r="Q21" s="5"/>
      <c r="R21" s="5">
        <f t="shared" si="10"/>
        <v>0</v>
      </c>
      <c r="S21" s="5"/>
      <c r="T21" s="1"/>
      <c r="U21" s="1">
        <f t="shared" si="2"/>
        <v>18.141025641025642</v>
      </c>
      <c r="V21" s="1">
        <f t="shared" si="3"/>
        <v>18.141025641025642</v>
      </c>
      <c r="W21" s="1">
        <v>47.8</v>
      </c>
      <c r="X21" s="1">
        <v>47.6</v>
      </c>
      <c r="Y21" s="1">
        <v>52.8</v>
      </c>
      <c r="Z21" s="1">
        <v>43.6</v>
      </c>
      <c r="AA21" s="1">
        <v>37.200000000000003</v>
      </c>
      <c r="AB21" s="1"/>
      <c r="AC21" s="1">
        <f t="shared" si="4"/>
        <v>0</v>
      </c>
      <c r="AD21" s="6">
        <v>6</v>
      </c>
      <c r="AE21" s="11">
        <f t="shared" si="11"/>
        <v>0</v>
      </c>
      <c r="AF21" s="1">
        <f t="shared" si="12"/>
        <v>0</v>
      </c>
      <c r="AG21" s="11"/>
      <c r="AH21" s="1"/>
      <c r="AI21" s="1">
        <f>VLOOKUP(A21,[1]Sheet!$A:$AG,32,0)</f>
        <v>14</v>
      </c>
      <c r="AJ21" s="1">
        <f>VLOOKUP(A21,[1]Sheet!$A:$AG,33,0)</f>
        <v>126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 t="s">
        <v>58</v>
      </c>
      <c r="B22" s="1" t="s">
        <v>36</v>
      </c>
      <c r="C22" s="1">
        <v>308</v>
      </c>
      <c r="D22" s="1">
        <v>588</v>
      </c>
      <c r="E22" s="1">
        <v>247</v>
      </c>
      <c r="F22" s="1">
        <v>629</v>
      </c>
      <c r="G22" s="6">
        <v>0.25</v>
      </c>
      <c r="H22" s="1">
        <v>180</v>
      </c>
      <c r="I22" s="1" t="s">
        <v>34</v>
      </c>
      <c r="J22" s="1">
        <v>247</v>
      </c>
      <c r="K22" s="1">
        <f t="shared" si="1"/>
        <v>0</v>
      </c>
      <c r="L22" s="1"/>
      <c r="M22" s="1"/>
      <c r="N22" s="1"/>
      <c r="O22" s="1">
        <f t="shared" si="7"/>
        <v>49.4</v>
      </c>
      <c r="P22" s="5">
        <v>62.600000000000023</v>
      </c>
      <c r="Q22" s="5">
        <f t="shared" si="13"/>
        <v>62.600000000000023</v>
      </c>
      <c r="R22" s="5">
        <f t="shared" si="10"/>
        <v>84</v>
      </c>
      <c r="S22" s="5"/>
      <c r="T22" s="1"/>
      <c r="U22" s="1">
        <f t="shared" si="2"/>
        <v>14.433198380566802</v>
      </c>
      <c r="V22" s="1">
        <f t="shared" si="3"/>
        <v>12.732793522267206</v>
      </c>
      <c r="W22" s="1">
        <v>51.2</v>
      </c>
      <c r="X22" s="1">
        <v>30.8</v>
      </c>
      <c r="Y22" s="1">
        <v>34.4</v>
      </c>
      <c r="Z22" s="1">
        <v>25.8</v>
      </c>
      <c r="AA22" s="1">
        <v>21.6</v>
      </c>
      <c r="AB22" s="1" t="s">
        <v>40</v>
      </c>
      <c r="AC22" s="1">
        <f t="shared" si="4"/>
        <v>15.650000000000006</v>
      </c>
      <c r="AD22" s="6">
        <v>6</v>
      </c>
      <c r="AE22" s="11">
        <f t="shared" si="11"/>
        <v>14</v>
      </c>
      <c r="AF22" s="1">
        <f t="shared" si="12"/>
        <v>21</v>
      </c>
      <c r="AG22" s="11"/>
      <c r="AH22" s="1"/>
      <c r="AI22" s="1">
        <f>VLOOKUP(A22,[1]Sheet!$A:$AG,32,0)</f>
        <v>14</v>
      </c>
      <c r="AJ22" s="1">
        <f>VLOOKUP(A22,[1]Sheet!$A:$AG,33,0)</f>
        <v>126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 t="s">
        <v>59</v>
      </c>
      <c r="B23" s="1" t="s">
        <v>36</v>
      </c>
      <c r="C23" s="1">
        <v>803</v>
      </c>
      <c r="D23" s="1"/>
      <c r="E23" s="1">
        <v>113</v>
      </c>
      <c r="F23" s="1">
        <v>670</v>
      </c>
      <c r="G23" s="6">
        <v>0.25</v>
      </c>
      <c r="H23" s="1">
        <v>180</v>
      </c>
      <c r="I23" s="1" t="s">
        <v>34</v>
      </c>
      <c r="J23" s="1">
        <v>114</v>
      </c>
      <c r="K23" s="1">
        <f t="shared" si="1"/>
        <v>-1</v>
      </c>
      <c r="L23" s="1"/>
      <c r="M23" s="1"/>
      <c r="N23" s="1"/>
      <c r="O23" s="1">
        <f t="shared" si="7"/>
        <v>22.6</v>
      </c>
      <c r="P23" s="5"/>
      <c r="Q23" s="5"/>
      <c r="R23" s="5">
        <f t="shared" si="10"/>
        <v>0</v>
      </c>
      <c r="S23" s="5"/>
      <c r="T23" s="1"/>
      <c r="U23" s="1">
        <f t="shared" si="2"/>
        <v>29.646017699115042</v>
      </c>
      <c r="V23" s="1">
        <f t="shared" si="3"/>
        <v>29.646017699115042</v>
      </c>
      <c r="W23" s="1">
        <v>26.2</v>
      </c>
      <c r="X23" s="1">
        <v>18.2</v>
      </c>
      <c r="Y23" s="1">
        <v>21.6</v>
      </c>
      <c r="Z23" s="1">
        <v>18.600000000000001</v>
      </c>
      <c r="AA23" s="1">
        <v>14.2</v>
      </c>
      <c r="AB23" s="30" t="s">
        <v>45</v>
      </c>
      <c r="AC23" s="1">
        <f t="shared" si="4"/>
        <v>0</v>
      </c>
      <c r="AD23" s="6">
        <v>6</v>
      </c>
      <c r="AE23" s="11">
        <f t="shared" si="11"/>
        <v>0</v>
      </c>
      <c r="AF23" s="1">
        <f t="shared" si="12"/>
        <v>0</v>
      </c>
      <c r="AG23" s="11"/>
      <c r="AH23" s="1"/>
      <c r="AI23" s="1">
        <f>VLOOKUP(A23,[1]Sheet!$A:$AG,32,0)</f>
        <v>14</v>
      </c>
      <c r="AJ23" s="1">
        <f>VLOOKUP(A23,[1]Sheet!$A:$AG,33,0)</f>
        <v>126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 t="s">
        <v>60</v>
      </c>
      <c r="B24" s="1" t="s">
        <v>33</v>
      </c>
      <c r="C24" s="1">
        <v>954</v>
      </c>
      <c r="D24" s="1"/>
      <c r="E24" s="1">
        <v>264.22000000000003</v>
      </c>
      <c r="F24" s="1">
        <v>671.78</v>
      </c>
      <c r="G24" s="6">
        <v>1</v>
      </c>
      <c r="H24" s="1">
        <v>180</v>
      </c>
      <c r="I24" s="1" t="s">
        <v>34</v>
      </c>
      <c r="J24" s="1">
        <v>261</v>
      </c>
      <c r="K24" s="1">
        <f t="shared" si="1"/>
        <v>3.2200000000000273</v>
      </c>
      <c r="L24" s="1"/>
      <c r="M24" s="1"/>
      <c r="N24" s="1"/>
      <c r="O24" s="1">
        <f t="shared" si="7"/>
        <v>52.844000000000008</v>
      </c>
      <c r="P24" s="5">
        <v>68.036000000000172</v>
      </c>
      <c r="Q24" s="5">
        <f t="shared" si="13"/>
        <v>68.036000000000172</v>
      </c>
      <c r="R24" s="5">
        <f t="shared" si="10"/>
        <v>72</v>
      </c>
      <c r="S24" s="5"/>
      <c r="T24" s="1"/>
      <c r="U24" s="1">
        <f t="shared" si="2"/>
        <v>14.075013246536974</v>
      </c>
      <c r="V24" s="1">
        <f t="shared" si="3"/>
        <v>12.712512300355762</v>
      </c>
      <c r="W24" s="1">
        <v>42</v>
      </c>
      <c r="X24" s="1">
        <v>58.8</v>
      </c>
      <c r="Y24" s="1">
        <v>42</v>
      </c>
      <c r="Z24" s="1">
        <v>52.8</v>
      </c>
      <c r="AA24" s="1">
        <v>30</v>
      </c>
      <c r="AB24" s="1"/>
      <c r="AC24" s="1">
        <f t="shared" si="4"/>
        <v>68.036000000000172</v>
      </c>
      <c r="AD24" s="6">
        <v>6</v>
      </c>
      <c r="AE24" s="11">
        <f t="shared" si="11"/>
        <v>12</v>
      </c>
      <c r="AF24" s="1">
        <f t="shared" si="12"/>
        <v>72</v>
      </c>
      <c r="AG24" s="11"/>
      <c r="AH24" s="1"/>
      <c r="AI24" s="1">
        <f>VLOOKUP(A24,[1]Sheet!$A:$AG,32,0)</f>
        <v>12</v>
      </c>
      <c r="AJ24" s="1">
        <f>VLOOKUP(A24,[1]Sheet!$A:$AG,33,0)</f>
        <v>84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" t="s">
        <v>61</v>
      </c>
      <c r="B25" s="1" t="s">
        <v>36</v>
      </c>
      <c r="C25" s="1">
        <v>1527</v>
      </c>
      <c r="D25" s="1"/>
      <c r="E25" s="1">
        <v>421</v>
      </c>
      <c r="F25" s="1">
        <v>1080</v>
      </c>
      <c r="G25" s="6">
        <v>0.25</v>
      </c>
      <c r="H25" s="1">
        <v>365</v>
      </c>
      <c r="I25" s="1" t="s">
        <v>34</v>
      </c>
      <c r="J25" s="1">
        <v>433</v>
      </c>
      <c r="K25" s="1">
        <f t="shared" si="1"/>
        <v>-12</v>
      </c>
      <c r="L25" s="1"/>
      <c r="M25" s="1"/>
      <c r="N25" s="1"/>
      <c r="O25" s="1">
        <f t="shared" si="7"/>
        <v>84.2</v>
      </c>
      <c r="P25" s="5">
        <v>98.799999999999955</v>
      </c>
      <c r="Q25" s="5">
        <f t="shared" si="13"/>
        <v>98.799999999999955</v>
      </c>
      <c r="R25" s="5">
        <f t="shared" si="10"/>
        <v>168</v>
      </c>
      <c r="S25" s="5"/>
      <c r="T25" s="1"/>
      <c r="U25" s="1">
        <f t="shared" si="2"/>
        <v>14.821852731591449</v>
      </c>
      <c r="V25" s="1">
        <f t="shared" si="3"/>
        <v>12.826603325415677</v>
      </c>
      <c r="W25" s="1">
        <v>91.8</v>
      </c>
      <c r="X25" s="1">
        <v>112.8</v>
      </c>
      <c r="Y25" s="1">
        <v>70.8</v>
      </c>
      <c r="Z25" s="1">
        <v>77.400000000000006</v>
      </c>
      <c r="AA25" s="1">
        <v>85.8</v>
      </c>
      <c r="AB25" s="1" t="s">
        <v>40</v>
      </c>
      <c r="AC25" s="1">
        <f t="shared" si="4"/>
        <v>24.699999999999989</v>
      </c>
      <c r="AD25" s="6">
        <v>12</v>
      </c>
      <c r="AE25" s="11">
        <f t="shared" si="11"/>
        <v>14</v>
      </c>
      <c r="AF25" s="1">
        <f t="shared" si="12"/>
        <v>42</v>
      </c>
      <c r="AG25" s="11"/>
      <c r="AH25" s="1"/>
      <c r="AI25" s="1">
        <f>VLOOKUP(A25,[1]Sheet!$A:$AG,32,0)</f>
        <v>14</v>
      </c>
      <c r="AJ25" s="1">
        <f>VLOOKUP(A25,[1]Sheet!$A:$AG,33,0)</f>
        <v>70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9" t="s">
        <v>62</v>
      </c>
      <c r="B26" s="19" t="s">
        <v>36</v>
      </c>
      <c r="C26" s="19">
        <v>794</v>
      </c>
      <c r="D26" s="19"/>
      <c r="E26" s="29">
        <v>304</v>
      </c>
      <c r="F26" s="29">
        <v>426</v>
      </c>
      <c r="G26" s="20">
        <v>0</v>
      </c>
      <c r="H26" s="19">
        <v>180</v>
      </c>
      <c r="I26" s="19" t="s">
        <v>48</v>
      </c>
      <c r="J26" s="19">
        <v>304</v>
      </c>
      <c r="K26" s="19">
        <f t="shared" si="1"/>
        <v>0</v>
      </c>
      <c r="L26" s="19"/>
      <c r="M26" s="19"/>
      <c r="N26" s="19"/>
      <c r="O26" s="19">
        <f t="shared" si="7"/>
        <v>60.8</v>
      </c>
      <c r="P26" s="21"/>
      <c r="Q26" s="21"/>
      <c r="R26" s="21"/>
      <c r="S26" s="21"/>
      <c r="T26" s="19"/>
      <c r="U26" s="19">
        <f t="shared" si="2"/>
        <v>7.0065789473684212</v>
      </c>
      <c r="V26" s="19">
        <f t="shared" si="3"/>
        <v>7.0065789473684212</v>
      </c>
      <c r="W26" s="19">
        <v>52.2</v>
      </c>
      <c r="X26" s="19">
        <v>50.6</v>
      </c>
      <c r="Y26" s="19">
        <v>72.2</v>
      </c>
      <c r="Z26" s="19">
        <v>78.2</v>
      </c>
      <c r="AA26" s="19">
        <v>61.4</v>
      </c>
      <c r="AB26" s="19" t="s">
        <v>63</v>
      </c>
      <c r="AC26" s="19">
        <f t="shared" si="4"/>
        <v>0</v>
      </c>
      <c r="AD26" s="20">
        <v>0</v>
      </c>
      <c r="AE26" s="22"/>
      <c r="AF26" s="19"/>
      <c r="AG26" s="22"/>
      <c r="AH26" s="19"/>
      <c r="AI26" s="19"/>
      <c r="AJ26" s="19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1" t="s">
        <v>64</v>
      </c>
      <c r="B27" s="1" t="s">
        <v>36</v>
      </c>
      <c r="C27" s="1">
        <v>891</v>
      </c>
      <c r="D27" s="1"/>
      <c r="E27" s="29">
        <f>333+E26</f>
        <v>637</v>
      </c>
      <c r="F27" s="29">
        <f>549+F26</f>
        <v>975</v>
      </c>
      <c r="G27" s="6">
        <v>0.25</v>
      </c>
      <c r="H27" s="1">
        <v>365</v>
      </c>
      <c r="I27" s="1" t="s">
        <v>34</v>
      </c>
      <c r="J27" s="1">
        <v>333</v>
      </c>
      <c r="K27" s="1">
        <f t="shared" si="1"/>
        <v>304</v>
      </c>
      <c r="L27" s="1"/>
      <c r="M27" s="1"/>
      <c r="N27" s="1"/>
      <c r="O27" s="1">
        <f t="shared" si="7"/>
        <v>127.4</v>
      </c>
      <c r="P27" s="5">
        <v>808.60000000000014</v>
      </c>
      <c r="Q27" s="5">
        <f>13*O27-F27</f>
        <v>681.2</v>
      </c>
      <c r="R27" s="5">
        <f t="shared" ref="R27:R30" si="14">AD27*AE27</f>
        <v>672</v>
      </c>
      <c r="S27" s="5"/>
      <c r="T27" s="1"/>
      <c r="U27" s="1">
        <f t="shared" si="2"/>
        <v>12.92778649921507</v>
      </c>
      <c r="V27" s="1">
        <f t="shared" si="3"/>
        <v>7.6530612244897958</v>
      </c>
      <c r="W27" s="1">
        <v>79.599999999999994</v>
      </c>
      <c r="X27" s="1">
        <v>107.8</v>
      </c>
      <c r="Y27" s="1">
        <v>125.6</v>
      </c>
      <c r="Z27" s="1">
        <v>135.4</v>
      </c>
      <c r="AA27" s="1">
        <v>103</v>
      </c>
      <c r="AB27" s="1" t="s">
        <v>65</v>
      </c>
      <c r="AC27" s="1">
        <f t="shared" si="4"/>
        <v>170.3</v>
      </c>
      <c r="AD27" s="6">
        <v>12</v>
      </c>
      <c r="AE27" s="11">
        <f>MROUND(Q27,AD27*AI27)/AD27</f>
        <v>56</v>
      </c>
      <c r="AF27" s="1">
        <f>AE27*AD27*G27</f>
        <v>168</v>
      </c>
      <c r="AG27" s="11"/>
      <c r="AH27" s="1"/>
      <c r="AI27" s="1">
        <f>VLOOKUP(A27,[1]Sheet!$A:$AG,32,0)</f>
        <v>14</v>
      </c>
      <c r="AJ27" s="1">
        <f>VLOOKUP(A27,[1]Sheet!$A:$AG,33,0)</f>
        <v>70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1" t="s">
        <v>66</v>
      </c>
      <c r="B28" s="1" t="s">
        <v>36</v>
      </c>
      <c r="C28" s="1">
        <v>1344</v>
      </c>
      <c r="D28" s="1"/>
      <c r="E28" s="1">
        <v>271</v>
      </c>
      <c r="F28" s="1">
        <v>1071</v>
      </c>
      <c r="G28" s="6">
        <v>0.25</v>
      </c>
      <c r="H28" s="1">
        <v>180</v>
      </c>
      <c r="I28" s="1" t="s">
        <v>34</v>
      </c>
      <c r="J28" s="1">
        <v>269</v>
      </c>
      <c r="K28" s="1">
        <f t="shared" si="1"/>
        <v>2</v>
      </c>
      <c r="L28" s="1"/>
      <c r="M28" s="1"/>
      <c r="N28" s="1"/>
      <c r="O28" s="1">
        <f t="shared" si="7"/>
        <v>54.2</v>
      </c>
      <c r="P28" s="5"/>
      <c r="Q28" s="5"/>
      <c r="R28" s="5">
        <f t="shared" si="14"/>
        <v>0</v>
      </c>
      <c r="S28" s="5"/>
      <c r="T28" s="1"/>
      <c r="U28" s="1">
        <f t="shared" si="2"/>
        <v>19.760147601476014</v>
      </c>
      <c r="V28" s="1">
        <f t="shared" si="3"/>
        <v>19.760147601476014</v>
      </c>
      <c r="W28" s="1">
        <v>44.6</v>
      </c>
      <c r="X28" s="1">
        <v>95.6</v>
      </c>
      <c r="Y28" s="1">
        <v>37.4</v>
      </c>
      <c r="Z28" s="1">
        <v>58.8</v>
      </c>
      <c r="AA28" s="1">
        <v>32.799999999999997</v>
      </c>
      <c r="AB28" s="1" t="s">
        <v>40</v>
      </c>
      <c r="AC28" s="1">
        <f t="shared" si="4"/>
        <v>0</v>
      </c>
      <c r="AD28" s="6">
        <v>12</v>
      </c>
      <c r="AE28" s="11">
        <f>MROUND(Q28,AD28*AI28)/AD28</f>
        <v>0</v>
      </c>
      <c r="AF28" s="1">
        <f>AE28*AD28*G28</f>
        <v>0</v>
      </c>
      <c r="AG28" s="11"/>
      <c r="AH28" s="1"/>
      <c r="AI28" s="1">
        <f>VLOOKUP(A28,[1]Sheet!$A:$AG,32,0)</f>
        <v>14</v>
      </c>
      <c r="AJ28" s="1">
        <f>VLOOKUP(A28,[1]Sheet!$A:$AG,33,0)</f>
        <v>70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 t="s">
        <v>67</v>
      </c>
      <c r="B29" s="1" t="s">
        <v>36</v>
      </c>
      <c r="C29" s="1">
        <v>157</v>
      </c>
      <c r="D29" s="1">
        <v>252</v>
      </c>
      <c r="E29" s="1">
        <v>87</v>
      </c>
      <c r="F29" s="1">
        <v>316</v>
      </c>
      <c r="G29" s="6">
        <v>0.25</v>
      </c>
      <c r="H29" s="1">
        <v>180</v>
      </c>
      <c r="I29" s="1" t="s">
        <v>34</v>
      </c>
      <c r="J29" s="1">
        <v>87</v>
      </c>
      <c r="K29" s="1">
        <f t="shared" si="1"/>
        <v>0</v>
      </c>
      <c r="L29" s="1"/>
      <c r="M29" s="1"/>
      <c r="N29" s="1"/>
      <c r="O29" s="1">
        <f t="shared" si="7"/>
        <v>17.399999999999999</v>
      </c>
      <c r="P29" s="5"/>
      <c r="Q29" s="5"/>
      <c r="R29" s="5">
        <f t="shared" si="14"/>
        <v>0</v>
      </c>
      <c r="S29" s="5"/>
      <c r="T29" s="1"/>
      <c r="U29" s="1">
        <f t="shared" si="2"/>
        <v>18.160919540229887</v>
      </c>
      <c r="V29" s="1">
        <f t="shared" si="3"/>
        <v>18.160919540229887</v>
      </c>
      <c r="W29" s="1">
        <v>21.8</v>
      </c>
      <c r="X29" s="1">
        <v>19.2</v>
      </c>
      <c r="Y29" s="1">
        <v>16.600000000000001</v>
      </c>
      <c r="Z29" s="1">
        <v>15.6</v>
      </c>
      <c r="AA29" s="1">
        <v>12.2</v>
      </c>
      <c r="AB29" s="1" t="s">
        <v>42</v>
      </c>
      <c r="AC29" s="1">
        <f t="shared" si="4"/>
        <v>0</v>
      </c>
      <c r="AD29" s="6">
        <v>6</v>
      </c>
      <c r="AE29" s="11">
        <f>MROUND(Q29,AD29*AI29)/AD29</f>
        <v>0</v>
      </c>
      <c r="AF29" s="1">
        <f>AE29*AD29*G29</f>
        <v>0</v>
      </c>
      <c r="AG29" s="11"/>
      <c r="AH29" s="1"/>
      <c r="AI29" s="1">
        <f>VLOOKUP(A29,[1]Sheet!$A:$AG,32,0)</f>
        <v>14</v>
      </c>
      <c r="AJ29" s="1">
        <f>VLOOKUP(A29,[1]Sheet!$A:$AG,33,0)</f>
        <v>126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 t="s">
        <v>68</v>
      </c>
      <c r="B30" s="1" t="s">
        <v>36</v>
      </c>
      <c r="C30" s="1">
        <v>673</v>
      </c>
      <c r="D30" s="1"/>
      <c r="E30" s="1">
        <v>168</v>
      </c>
      <c r="F30" s="1">
        <v>499</v>
      </c>
      <c r="G30" s="6">
        <v>0.25</v>
      </c>
      <c r="H30" s="1">
        <v>180</v>
      </c>
      <c r="I30" s="1" t="s">
        <v>34</v>
      </c>
      <c r="J30" s="1">
        <v>169</v>
      </c>
      <c r="K30" s="1">
        <f t="shared" si="1"/>
        <v>-1</v>
      </c>
      <c r="L30" s="1"/>
      <c r="M30" s="1"/>
      <c r="N30" s="1"/>
      <c r="O30" s="1">
        <f t="shared" si="7"/>
        <v>33.6</v>
      </c>
      <c r="P30" s="5"/>
      <c r="Q30" s="5"/>
      <c r="R30" s="5">
        <f t="shared" si="14"/>
        <v>0</v>
      </c>
      <c r="S30" s="5"/>
      <c r="T30" s="1"/>
      <c r="U30" s="1">
        <f t="shared" si="2"/>
        <v>14.851190476190476</v>
      </c>
      <c r="V30" s="1">
        <f t="shared" si="3"/>
        <v>14.851190476190476</v>
      </c>
      <c r="W30" s="1">
        <v>17.8</v>
      </c>
      <c r="X30" s="1">
        <v>22.8</v>
      </c>
      <c r="Y30" s="1">
        <v>24.8</v>
      </c>
      <c r="Z30" s="1">
        <v>13.8</v>
      </c>
      <c r="AA30" s="1">
        <v>23.8</v>
      </c>
      <c r="AB30" s="1" t="s">
        <v>42</v>
      </c>
      <c r="AC30" s="1">
        <f t="shared" si="4"/>
        <v>0</v>
      </c>
      <c r="AD30" s="6">
        <v>12</v>
      </c>
      <c r="AE30" s="11">
        <f>MROUND(Q30,AD30*AI30)/AD30</f>
        <v>0</v>
      </c>
      <c r="AF30" s="1">
        <f>AE30*AD30*G30</f>
        <v>0</v>
      </c>
      <c r="AG30" s="11"/>
      <c r="AH30" s="1"/>
      <c r="AI30" s="1">
        <f>VLOOKUP(A30,[1]Sheet!$A:$AG,32,0)</f>
        <v>14</v>
      </c>
      <c r="AJ30" s="1">
        <f>VLOOKUP(A30,[1]Sheet!$A:$AG,33,0)</f>
        <v>70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24" t="s">
        <v>69</v>
      </c>
      <c r="B31" s="24" t="s">
        <v>36</v>
      </c>
      <c r="C31" s="24"/>
      <c r="D31" s="24"/>
      <c r="E31" s="24"/>
      <c r="F31" s="24"/>
      <c r="G31" s="25">
        <v>0</v>
      </c>
      <c r="H31" s="24">
        <v>180</v>
      </c>
      <c r="I31" s="24" t="s">
        <v>34</v>
      </c>
      <c r="J31" s="24"/>
      <c r="K31" s="24">
        <f t="shared" si="1"/>
        <v>0</v>
      </c>
      <c r="L31" s="24"/>
      <c r="M31" s="24"/>
      <c r="N31" s="24"/>
      <c r="O31" s="24">
        <f t="shared" si="7"/>
        <v>0</v>
      </c>
      <c r="P31" s="26"/>
      <c r="Q31" s="26"/>
      <c r="R31" s="26"/>
      <c r="S31" s="26"/>
      <c r="T31" s="24"/>
      <c r="U31" s="24" t="e">
        <f t="shared" si="2"/>
        <v>#DIV/0!</v>
      </c>
      <c r="V31" s="24" t="e">
        <f t="shared" si="3"/>
        <v>#DIV/0!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 t="s">
        <v>70</v>
      </c>
      <c r="AC31" s="24">
        <f t="shared" si="4"/>
        <v>0</v>
      </c>
      <c r="AD31" s="25">
        <v>0</v>
      </c>
      <c r="AE31" s="27"/>
      <c r="AF31" s="24"/>
      <c r="AG31" s="27"/>
      <c r="AH31" s="24"/>
      <c r="AI31" s="24">
        <f>VLOOKUP(A31,[1]Sheet!$A:$AG,32,0)</f>
        <v>12</v>
      </c>
      <c r="AJ31" s="24">
        <f>VLOOKUP(A31,[1]Sheet!$A:$AG,33,0)</f>
        <v>84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 t="s">
        <v>71</v>
      </c>
      <c r="B32" s="1" t="s">
        <v>36</v>
      </c>
      <c r="C32" s="1">
        <v>4142</v>
      </c>
      <c r="D32" s="1"/>
      <c r="E32" s="1">
        <v>125</v>
      </c>
      <c r="F32" s="1">
        <v>4004</v>
      </c>
      <c r="G32" s="6">
        <v>0.75</v>
      </c>
      <c r="H32" s="1">
        <v>180</v>
      </c>
      <c r="I32" s="1" t="s">
        <v>34</v>
      </c>
      <c r="J32" s="1">
        <v>124</v>
      </c>
      <c r="K32" s="1">
        <f t="shared" si="1"/>
        <v>1</v>
      </c>
      <c r="L32" s="1"/>
      <c r="M32" s="1"/>
      <c r="N32" s="1"/>
      <c r="O32" s="1">
        <f t="shared" si="7"/>
        <v>25</v>
      </c>
      <c r="P32" s="5"/>
      <c r="Q32" s="5"/>
      <c r="R32" s="5">
        <f>AD32*AE32</f>
        <v>0</v>
      </c>
      <c r="S32" s="32"/>
      <c r="T32" s="1"/>
      <c r="U32" s="33">
        <f t="shared" si="2"/>
        <v>160.16</v>
      </c>
      <c r="V32" s="33">
        <f t="shared" si="3"/>
        <v>160.16</v>
      </c>
      <c r="W32" s="1">
        <v>26.4</v>
      </c>
      <c r="X32" s="1">
        <v>25.2</v>
      </c>
      <c r="Y32" s="1">
        <v>46.4</v>
      </c>
      <c r="Z32" s="1">
        <v>336.2</v>
      </c>
      <c r="AA32" s="1">
        <v>0</v>
      </c>
      <c r="AB32" s="30" t="s">
        <v>129</v>
      </c>
      <c r="AC32" s="1">
        <f t="shared" si="4"/>
        <v>0</v>
      </c>
      <c r="AD32" s="6">
        <v>8</v>
      </c>
      <c r="AE32" s="11">
        <f>MROUND(Q32,AD32*AI32)/AD32</f>
        <v>0</v>
      </c>
      <c r="AF32" s="1">
        <f>AE32*AD32*G32</f>
        <v>0</v>
      </c>
      <c r="AG32" s="11"/>
      <c r="AH32" s="1"/>
      <c r="AI32" s="1">
        <f>VLOOKUP(A32,[1]Sheet!$A:$AG,32,0)</f>
        <v>12</v>
      </c>
      <c r="AJ32" s="1">
        <f>VLOOKUP(A32,[1]Sheet!$A:$AG,33,0)</f>
        <v>84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24" t="s">
        <v>72</v>
      </c>
      <c r="B33" s="24" t="s">
        <v>36</v>
      </c>
      <c r="C33" s="24">
        <v>96</v>
      </c>
      <c r="D33" s="24">
        <v>7</v>
      </c>
      <c r="E33" s="24">
        <v>55</v>
      </c>
      <c r="F33" s="24">
        <v>48</v>
      </c>
      <c r="G33" s="25">
        <v>0</v>
      </c>
      <c r="H33" s="24">
        <v>180</v>
      </c>
      <c r="I33" s="24" t="s">
        <v>34</v>
      </c>
      <c r="J33" s="24">
        <v>59</v>
      </c>
      <c r="K33" s="24">
        <f t="shared" si="1"/>
        <v>-4</v>
      </c>
      <c r="L33" s="24"/>
      <c r="M33" s="24"/>
      <c r="N33" s="24"/>
      <c r="O33" s="24">
        <f t="shared" si="7"/>
        <v>11</v>
      </c>
      <c r="P33" s="26"/>
      <c r="Q33" s="26"/>
      <c r="R33" s="26"/>
      <c r="S33" s="26"/>
      <c r="T33" s="24"/>
      <c r="U33" s="24">
        <f t="shared" si="2"/>
        <v>4.3636363636363633</v>
      </c>
      <c r="V33" s="24">
        <f t="shared" si="3"/>
        <v>4.3636363636363633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 t="s">
        <v>70</v>
      </c>
      <c r="AC33" s="24">
        <f t="shared" si="4"/>
        <v>0</v>
      </c>
      <c r="AD33" s="25">
        <v>0</v>
      </c>
      <c r="AE33" s="27"/>
      <c r="AF33" s="24"/>
      <c r="AG33" s="27"/>
      <c r="AH33" s="24"/>
      <c r="AI33" s="24">
        <f>VLOOKUP(A33,[1]Sheet!$A:$AG,32,0)</f>
        <v>12</v>
      </c>
      <c r="AJ33" s="24">
        <f>VLOOKUP(A33,[1]Sheet!$A:$AG,33,0)</f>
        <v>84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 t="s">
        <v>73</v>
      </c>
      <c r="B34" s="1" t="s">
        <v>36</v>
      </c>
      <c r="C34" s="1">
        <v>456</v>
      </c>
      <c r="D34" s="1">
        <v>96</v>
      </c>
      <c r="E34" s="1">
        <v>202</v>
      </c>
      <c r="F34" s="1">
        <v>333</v>
      </c>
      <c r="G34" s="6">
        <v>0.75</v>
      </c>
      <c r="H34" s="1">
        <v>180</v>
      </c>
      <c r="I34" s="1" t="s">
        <v>34</v>
      </c>
      <c r="J34" s="1">
        <v>202</v>
      </c>
      <c r="K34" s="1">
        <f t="shared" si="1"/>
        <v>0</v>
      </c>
      <c r="L34" s="1"/>
      <c r="M34" s="1"/>
      <c r="N34" s="1"/>
      <c r="O34" s="1">
        <f t="shared" si="7"/>
        <v>40.4</v>
      </c>
      <c r="P34" s="5">
        <v>232.60000000000002</v>
      </c>
      <c r="Q34" s="5">
        <f>14*O34-F34</f>
        <v>232.60000000000002</v>
      </c>
      <c r="R34" s="5">
        <f>AD34*AE34</f>
        <v>192</v>
      </c>
      <c r="S34" s="5"/>
      <c r="T34" s="1"/>
      <c r="U34" s="1">
        <f t="shared" si="2"/>
        <v>12.995049504950495</v>
      </c>
      <c r="V34" s="1">
        <f t="shared" si="3"/>
        <v>8.2425742574257423</v>
      </c>
      <c r="W34" s="1">
        <v>33.6</v>
      </c>
      <c r="X34" s="1">
        <v>28.8</v>
      </c>
      <c r="Y34" s="1">
        <v>27.6</v>
      </c>
      <c r="Z34" s="1">
        <v>43.4</v>
      </c>
      <c r="AA34" s="1">
        <v>40.6</v>
      </c>
      <c r="AB34" s="1"/>
      <c r="AC34" s="1">
        <f t="shared" si="4"/>
        <v>174.45000000000002</v>
      </c>
      <c r="AD34" s="6">
        <v>8</v>
      </c>
      <c r="AE34" s="11">
        <f>MROUND(Q34,AD34*AI34)/AD34</f>
        <v>24</v>
      </c>
      <c r="AF34" s="1">
        <f>AE34*AD34*G34</f>
        <v>144</v>
      </c>
      <c r="AG34" s="11"/>
      <c r="AH34" s="1"/>
      <c r="AI34" s="1">
        <f>VLOOKUP(A34,[1]Sheet!$A:$AG,32,0)</f>
        <v>12</v>
      </c>
      <c r="AJ34" s="1">
        <f>VLOOKUP(A34,[1]Sheet!$A:$AG,33,0)</f>
        <v>84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24" t="s">
        <v>74</v>
      </c>
      <c r="B35" s="24" t="s">
        <v>36</v>
      </c>
      <c r="C35" s="24"/>
      <c r="D35" s="24"/>
      <c r="E35" s="24"/>
      <c r="F35" s="24"/>
      <c r="G35" s="25">
        <v>0</v>
      </c>
      <c r="H35" s="24">
        <v>180</v>
      </c>
      <c r="I35" s="24" t="s">
        <v>34</v>
      </c>
      <c r="J35" s="24"/>
      <c r="K35" s="24">
        <f t="shared" si="1"/>
        <v>0</v>
      </c>
      <c r="L35" s="24"/>
      <c r="M35" s="24"/>
      <c r="N35" s="24"/>
      <c r="O35" s="24">
        <f t="shared" si="7"/>
        <v>0</v>
      </c>
      <c r="P35" s="26"/>
      <c r="Q35" s="26"/>
      <c r="R35" s="26"/>
      <c r="S35" s="26"/>
      <c r="T35" s="24"/>
      <c r="U35" s="24" t="e">
        <f t="shared" si="2"/>
        <v>#DIV/0!</v>
      </c>
      <c r="V35" s="24" t="e">
        <f t="shared" si="3"/>
        <v>#DIV/0!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 t="s">
        <v>70</v>
      </c>
      <c r="AC35" s="24">
        <f t="shared" si="4"/>
        <v>0</v>
      </c>
      <c r="AD35" s="25">
        <v>0</v>
      </c>
      <c r="AE35" s="27"/>
      <c r="AF35" s="24"/>
      <c r="AG35" s="27"/>
      <c r="AH35" s="24"/>
      <c r="AI35" s="24">
        <f>VLOOKUP(A35,[1]Sheet!$A:$AG,32,0)</f>
        <v>12</v>
      </c>
      <c r="AJ35" s="24">
        <f>VLOOKUP(A35,[1]Sheet!$A:$AG,33,0)</f>
        <v>84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24" t="s">
        <v>75</v>
      </c>
      <c r="B36" s="24" t="s">
        <v>36</v>
      </c>
      <c r="C36" s="24">
        <v>96</v>
      </c>
      <c r="D36" s="24"/>
      <c r="E36" s="24">
        <v>33</v>
      </c>
      <c r="F36" s="24">
        <v>63</v>
      </c>
      <c r="G36" s="25">
        <v>0</v>
      </c>
      <c r="H36" s="24">
        <v>180</v>
      </c>
      <c r="I36" s="24" t="s">
        <v>34</v>
      </c>
      <c r="J36" s="24">
        <v>33</v>
      </c>
      <c r="K36" s="24">
        <f t="shared" ref="K36:K62" si="15">E36-J36</f>
        <v>0</v>
      </c>
      <c r="L36" s="24"/>
      <c r="M36" s="24"/>
      <c r="N36" s="24"/>
      <c r="O36" s="24">
        <f t="shared" si="7"/>
        <v>6.6</v>
      </c>
      <c r="P36" s="26"/>
      <c r="Q36" s="26"/>
      <c r="R36" s="26"/>
      <c r="S36" s="26"/>
      <c r="T36" s="24"/>
      <c r="U36" s="24">
        <f t="shared" si="2"/>
        <v>9.5454545454545467</v>
      </c>
      <c r="V36" s="24">
        <f t="shared" si="3"/>
        <v>9.5454545454545467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 t="s">
        <v>70</v>
      </c>
      <c r="AC36" s="24">
        <f t="shared" si="4"/>
        <v>0</v>
      </c>
      <c r="AD36" s="25">
        <v>0</v>
      </c>
      <c r="AE36" s="27"/>
      <c r="AF36" s="24"/>
      <c r="AG36" s="27"/>
      <c r="AH36" s="24"/>
      <c r="AI36" s="24">
        <f>VLOOKUP(A36,[1]Sheet!$A:$AG,32,0)</f>
        <v>12</v>
      </c>
      <c r="AJ36" s="24">
        <f>VLOOKUP(A36,[1]Sheet!$A:$AG,33,0)</f>
        <v>84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24" t="s">
        <v>76</v>
      </c>
      <c r="B37" s="24" t="s">
        <v>36</v>
      </c>
      <c r="C37" s="24"/>
      <c r="D37" s="24"/>
      <c r="E37" s="24"/>
      <c r="F37" s="24"/>
      <c r="G37" s="25">
        <v>0</v>
      </c>
      <c r="H37" s="24">
        <v>180</v>
      </c>
      <c r="I37" s="24" t="s">
        <v>34</v>
      </c>
      <c r="J37" s="24"/>
      <c r="K37" s="24">
        <f t="shared" si="15"/>
        <v>0</v>
      </c>
      <c r="L37" s="24"/>
      <c r="M37" s="24"/>
      <c r="N37" s="24"/>
      <c r="O37" s="24">
        <f t="shared" si="7"/>
        <v>0</v>
      </c>
      <c r="P37" s="26"/>
      <c r="Q37" s="26"/>
      <c r="R37" s="26"/>
      <c r="S37" s="26"/>
      <c r="T37" s="24"/>
      <c r="U37" s="24" t="e">
        <f t="shared" si="2"/>
        <v>#DIV/0!</v>
      </c>
      <c r="V37" s="24" t="e">
        <f t="shared" si="3"/>
        <v>#DIV/0!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 t="s">
        <v>70</v>
      </c>
      <c r="AC37" s="24">
        <f t="shared" si="4"/>
        <v>0</v>
      </c>
      <c r="AD37" s="25">
        <v>0</v>
      </c>
      <c r="AE37" s="27"/>
      <c r="AF37" s="24"/>
      <c r="AG37" s="27"/>
      <c r="AH37" s="24"/>
      <c r="AI37" s="24">
        <f>VLOOKUP(A37,[1]Sheet!$A:$AG,32,0)</f>
        <v>12</v>
      </c>
      <c r="AJ37" s="24">
        <f>VLOOKUP(A37,[1]Sheet!$A:$AG,33,0)</f>
        <v>84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 t="s">
        <v>77</v>
      </c>
      <c r="B38" s="1" t="s">
        <v>36</v>
      </c>
      <c r="C38" s="1">
        <v>176</v>
      </c>
      <c r="D38" s="1">
        <v>384</v>
      </c>
      <c r="E38" s="1">
        <v>127</v>
      </c>
      <c r="F38" s="1">
        <v>431</v>
      </c>
      <c r="G38" s="6">
        <v>0.9</v>
      </c>
      <c r="H38" s="1">
        <v>180</v>
      </c>
      <c r="I38" s="1" t="s">
        <v>34</v>
      </c>
      <c r="J38" s="1">
        <v>127</v>
      </c>
      <c r="K38" s="1">
        <f t="shared" si="15"/>
        <v>0</v>
      </c>
      <c r="L38" s="1"/>
      <c r="M38" s="1"/>
      <c r="N38" s="1"/>
      <c r="O38" s="1">
        <f t="shared" si="7"/>
        <v>25.4</v>
      </c>
      <c r="P38" s="5"/>
      <c r="Q38" s="5"/>
      <c r="R38" s="5">
        <f>AD38*AE38</f>
        <v>0</v>
      </c>
      <c r="S38" s="5"/>
      <c r="T38" s="1"/>
      <c r="U38" s="1">
        <f t="shared" ref="U38:U69" si="16">(F38+R38)/O38</f>
        <v>16.968503937007874</v>
      </c>
      <c r="V38" s="1">
        <f t="shared" ref="V38:V69" si="17">F38/O38</f>
        <v>16.968503937007874</v>
      </c>
      <c r="W38" s="1">
        <v>32.799999999999997</v>
      </c>
      <c r="X38" s="1">
        <v>23</v>
      </c>
      <c r="Y38" s="1">
        <v>24.2</v>
      </c>
      <c r="Z38" s="1">
        <v>23</v>
      </c>
      <c r="AA38" s="1">
        <v>18.399999999999999</v>
      </c>
      <c r="AB38" s="1" t="s">
        <v>42</v>
      </c>
      <c r="AC38" s="1">
        <f t="shared" ref="AC38:AC69" si="18">Q38*G38</f>
        <v>0</v>
      </c>
      <c r="AD38" s="6">
        <v>8</v>
      </c>
      <c r="AE38" s="11">
        <f>MROUND(Q38,AD38*AI38)/AD38</f>
        <v>0</v>
      </c>
      <c r="AF38" s="1">
        <f>AE38*AD38*G38</f>
        <v>0</v>
      </c>
      <c r="AG38" s="11"/>
      <c r="AH38" s="1"/>
      <c r="AI38" s="1">
        <f>VLOOKUP(A38,[1]Sheet!$A:$AG,32,0)</f>
        <v>12</v>
      </c>
      <c r="AJ38" s="1">
        <f>VLOOKUP(A38,[1]Sheet!$A:$AG,33,0)</f>
        <v>84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9" t="s">
        <v>78</v>
      </c>
      <c r="B39" s="19" t="s">
        <v>36</v>
      </c>
      <c r="C39" s="19"/>
      <c r="D39" s="19">
        <v>4</v>
      </c>
      <c r="E39" s="19"/>
      <c r="F39" s="19"/>
      <c r="G39" s="20">
        <v>0</v>
      </c>
      <c r="H39" s="19" t="e">
        <v>#N/A</v>
      </c>
      <c r="I39" s="19" t="s">
        <v>48</v>
      </c>
      <c r="J39" s="19">
        <v>9</v>
      </c>
      <c r="K39" s="19">
        <f t="shared" si="15"/>
        <v>-9</v>
      </c>
      <c r="L39" s="19"/>
      <c r="M39" s="19"/>
      <c r="N39" s="19"/>
      <c r="O39" s="19">
        <f t="shared" si="7"/>
        <v>0</v>
      </c>
      <c r="P39" s="21"/>
      <c r="Q39" s="21"/>
      <c r="R39" s="21"/>
      <c r="S39" s="21"/>
      <c r="T39" s="19"/>
      <c r="U39" s="19" t="e">
        <f t="shared" si="16"/>
        <v>#DIV/0!</v>
      </c>
      <c r="V39" s="19" t="e">
        <f t="shared" si="17"/>
        <v>#DIV/0!</v>
      </c>
      <c r="W39" s="19">
        <v>0.8</v>
      </c>
      <c r="X39" s="19">
        <v>0</v>
      </c>
      <c r="Y39" s="19">
        <v>0.8</v>
      </c>
      <c r="Z39" s="19">
        <v>0.8</v>
      </c>
      <c r="AA39" s="19">
        <v>0</v>
      </c>
      <c r="AB39" s="19"/>
      <c r="AC39" s="19">
        <f t="shared" si="18"/>
        <v>0</v>
      </c>
      <c r="AD39" s="20">
        <v>0</v>
      </c>
      <c r="AE39" s="22"/>
      <c r="AF39" s="19"/>
      <c r="AG39" s="22"/>
      <c r="AH39" s="19"/>
      <c r="AI39" s="19"/>
      <c r="AJ39" s="19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 t="s">
        <v>79</v>
      </c>
      <c r="B40" s="1" t="s">
        <v>36</v>
      </c>
      <c r="C40" s="1">
        <v>366</v>
      </c>
      <c r="D40" s="1"/>
      <c r="E40" s="1">
        <v>98</v>
      </c>
      <c r="F40" s="1">
        <v>264</v>
      </c>
      <c r="G40" s="6">
        <v>0.9</v>
      </c>
      <c r="H40" s="1">
        <v>180</v>
      </c>
      <c r="I40" s="1" t="s">
        <v>34</v>
      </c>
      <c r="J40" s="1">
        <v>98</v>
      </c>
      <c r="K40" s="1">
        <f t="shared" si="15"/>
        <v>0</v>
      </c>
      <c r="L40" s="1"/>
      <c r="M40" s="1"/>
      <c r="N40" s="1"/>
      <c r="O40" s="1">
        <f t="shared" si="7"/>
        <v>19.600000000000001</v>
      </c>
      <c r="P40" s="5">
        <v>49.600000000000023</v>
      </c>
      <c r="Q40" s="5">
        <f>16*O40-F40</f>
        <v>49.600000000000023</v>
      </c>
      <c r="R40" s="5">
        <f>AD40*AE40</f>
        <v>96</v>
      </c>
      <c r="S40" s="5"/>
      <c r="T40" s="1"/>
      <c r="U40" s="1">
        <f t="shared" si="16"/>
        <v>18.367346938775508</v>
      </c>
      <c r="V40" s="1">
        <f t="shared" si="17"/>
        <v>13.469387755102041</v>
      </c>
      <c r="W40" s="1">
        <v>21.2</v>
      </c>
      <c r="X40" s="1">
        <v>14.6</v>
      </c>
      <c r="Y40" s="1">
        <v>19</v>
      </c>
      <c r="Z40" s="1">
        <v>23.8</v>
      </c>
      <c r="AA40" s="1">
        <v>15</v>
      </c>
      <c r="AB40" s="1"/>
      <c r="AC40" s="1">
        <f t="shared" si="18"/>
        <v>44.640000000000022</v>
      </c>
      <c r="AD40" s="6">
        <v>8</v>
      </c>
      <c r="AE40" s="11">
        <f>MROUND(Q40,AD40*AI40)/AD40</f>
        <v>12</v>
      </c>
      <c r="AF40" s="1">
        <f>AE40*AD40*G40</f>
        <v>86.4</v>
      </c>
      <c r="AG40" s="11"/>
      <c r="AH40" s="1"/>
      <c r="AI40" s="1">
        <f>VLOOKUP(A40,[1]Sheet!$A:$AG,32,0)</f>
        <v>12</v>
      </c>
      <c r="AJ40" s="1">
        <f>VLOOKUP(A40,[1]Sheet!$A:$AG,33,0)</f>
        <v>84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24" t="s">
        <v>80</v>
      </c>
      <c r="B41" s="24" t="s">
        <v>36</v>
      </c>
      <c r="C41" s="24"/>
      <c r="D41" s="24"/>
      <c r="E41" s="24"/>
      <c r="F41" s="24"/>
      <c r="G41" s="25">
        <v>0</v>
      </c>
      <c r="H41" s="24">
        <v>180</v>
      </c>
      <c r="I41" s="24" t="s">
        <v>34</v>
      </c>
      <c r="J41" s="24"/>
      <c r="K41" s="24">
        <f t="shared" si="15"/>
        <v>0</v>
      </c>
      <c r="L41" s="24"/>
      <c r="M41" s="24"/>
      <c r="N41" s="24"/>
      <c r="O41" s="24">
        <f t="shared" si="7"/>
        <v>0</v>
      </c>
      <c r="P41" s="26"/>
      <c r="Q41" s="26"/>
      <c r="R41" s="26"/>
      <c r="S41" s="26"/>
      <c r="T41" s="24"/>
      <c r="U41" s="24" t="e">
        <f t="shared" si="16"/>
        <v>#DIV/0!</v>
      </c>
      <c r="V41" s="24" t="e">
        <f t="shared" si="17"/>
        <v>#DIV/0!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 t="s">
        <v>70</v>
      </c>
      <c r="AC41" s="24">
        <f t="shared" si="18"/>
        <v>0</v>
      </c>
      <c r="AD41" s="25">
        <v>0</v>
      </c>
      <c r="AE41" s="27"/>
      <c r="AF41" s="24"/>
      <c r="AG41" s="27"/>
      <c r="AH41" s="24"/>
      <c r="AI41" s="24">
        <f>VLOOKUP(A41,[1]Sheet!$A:$AG,32,0)</f>
        <v>12</v>
      </c>
      <c r="AJ41" s="24">
        <f>VLOOKUP(A41,[1]Sheet!$A:$AG,33,0)</f>
        <v>84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 t="s">
        <v>81</v>
      </c>
      <c r="B42" s="1" t="s">
        <v>36</v>
      </c>
      <c r="C42" s="1">
        <v>1526</v>
      </c>
      <c r="D42" s="1"/>
      <c r="E42" s="1">
        <v>167</v>
      </c>
      <c r="F42" s="1">
        <v>1355</v>
      </c>
      <c r="G42" s="6">
        <v>0.9</v>
      </c>
      <c r="H42" s="1">
        <v>180</v>
      </c>
      <c r="I42" s="1" t="s">
        <v>34</v>
      </c>
      <c r="J42" s="1">
        <v>167</v>
      </c>
      <c r="K42" s="1">
        <f t="shared" si="15"/>
        <v>0</v>
      </c>
      <c r="L42" s="1"/>
      <c r="M42" s="1"/>
      <c r="N42" s="1"/>
      <c r="O42" s="1">
        <f t="shared" si="7"/>
        <v>33.4</v>
      </c>
      <c r="P42" s="5"/>
      <c r="Q42" s="5"/>
      <c r="R42" s="5">
        <f t="shared" ref="R42:R55" si="19">AD42*AE42</f>
        <v>0</v>
      </c>
      <c r="S42" s="5"/>
      <c r="T42" s="1"/>
      <c r="U42" s="1">
        <f t="shared" si="16"/>
        <v>40.568862275449106</v>
      </c>
      <c r="V42" s="1">
        <f t="shared" si="17"/>
        <v>40.568862275449106</v>
      </c>
      <c r="W42" s="1">
        <v>26.6</v>
      </c>
      <c r="X42" s="1">
        <v>24.6</v>
      </c>
      <c r="Y42" s="1">
        <v>33.200000000000003</v>
      </c>
      <c r="Z42" s="1">
        <v>33</v>
      </c>
      <c r="AA42" s="1">
        <v>23.8</v>
      </c>
      <c r="AB42" s="30" t="s">
        <v>45</v>
      </c>
      <c r="AC42" s="1">
        <f t="shared" si="18"/>
        <v>0</v>
      </c>
      <c r="AD42" s="6">
        <v>8</v>
      </c>
      <c r="AE42" s="11">
        <f t="shared" ref="AE42:AE55" si="20">MROUND(Q42,AD42*AI42)/AD42</f>
        <v>0</v>
      </c>
      <c r="AF42" s="1">
        <f t="shared" ref="AF42:AF55" si="21">AE42*AD42*G42</f>
        <v>0</v>
      </c>
      <c r="AG42" s="11"/>
      <c r="AH42" s="1"/>
      <c r="AI42" s="1">
        <f>VLOOKUP(A42,[1]Sheet!$A:$AG,32,0)</f>
        <v>12</v>
      </c>
      <c r="AJ42" s="1">
        <f>VLOOKUP(A42,[1]Sheet!$A:$AG,33,0)</f>
        <v>84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" t="s">
        <v>82</v>
      </c>
      <c r="B43" s="1" t="s">
        <v>36</v>
      </c>
      <c r="C43" s="1">
        <v>698</v>
      </c>
      <c r="D43" s="1">
        <v>192</v>
      </c>
      <c r="E43" s="1">
        <v>297</v>
      </c>
      <c r="F43" s="1">
        <v>527</v>
      </c>
      <c r="G43" s="6">
        <v>0.43</v>
      </c>
      <c r="H43" s="1">
        <v>180</v>
      </c>
      <c r="I43" s="1" t="s">
        <v>34</v>
      </c>
      <c r="J43" s="1">
        <v>297</v>
      </c>
      <c r="K43" s="1">
        <f t="shared" si="15"/>
        <v>0</v>
      </c>
      <c r="L43" s="1"/>
      <c r="M43" s="1"/>
      <c r="N43" s="1"/>
      <c r="O43" s="1">
        <f t="shared" si="7"/>
        <v>59.4</v>
      </c>
      <c r="P43" s="5">
        <v>304.60000000000002</v>
      </c>
      <c r="Q43" s="5">
        <f t="shared" ref="Q43:Q53" si="22">14*O43-F43</f>
        <v>304.60000000000002</v>
      </c>
      <c r="R43" s="5">
        <f t="shared" si="19"/>
        <v>384</v>
      </c>
      <c r="S43" s="5"/>
      <c r="T43" s="1"/>
      <c r="U43" s="1">
        <f t="shared" si="16"/>
        <v>15.336700336700337</v>
      </c>
      <c r="V43" s="1">
        <f t="shared" si="17"/>
        <v>8.872053872053872</v>
      </c>
      <c r="W43" s="1">
        <v>42.6</v>
      </c>
      <c r="X43" s="1">
        <v>52.6</v>
      </c>
      <c r="Y43" s="1">
        <v>52.8</v>
      </c>
      <c r="Z43" s="1">
        <v>44.6</v>
      </c>
      <c r="AA43" s="1">
        <v>41.6</v>
      </c>
      <c r="AB43" s="1"/>
      <c r="AC43" s="1">
        <f t="shared" si="18"/>
        <v>130.97800000000001</v>
      </c>
      <c r="AD43" s="6">
        <v>16</v>
      </c>
      <c r="AE43" s="11">
        <f t="shared" si="20"/>
        <v>24</v>
      </c>
      <c r="AF43" s="1">
        <f t="shared" si="21"/>
        <v>165.12</v>
      </c>
      <c r="AG43" s="11"/>
      <c r="AH43" s="1"/>
      <c r="AI43" s="1">
        <f>VLOOKUP(A43,[1]Sheet!$A:$AG,32,0)</f>
        <v>12</v>
      </c>
      <c r="AJ43" s="1">
        <f>VLOOKUP(A43,[1]Sheet!$A:$AG,33,0)</f>
        <v>84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 t="s">
        <v>83</v>
      </c>
      <c r="B44" s="1" t="s">
        <v>33</v>
      </c>
      <c r="C44" s="1">
        <v>980</v>
      </c>
      <c r="D44" s="1">
        <v>180</v>
      </c>
      <c r="E44" s="1">
        <v>275</v>
      </c>
      <c r="F44" s="1">
        <v>830</v>
      </c>
      <c r="G44" s="6">
        <v>1</v>
      </c>
      <c r="H44" s="1">
        <v>180</v>
      </c>
      <c r="I44" s="1" t="s">
        <v>34</v>
      </c>
      <c r="J44" s="1">
        <v>275</v>
      </c>
      <c r="K44" s="1">
        <f t="shared" si="15"/>
        <v>0</v>
      </c>
      <c r="L44" s="1"/>
      <c r="M44" s="1"/>
      <c r="N44" s="1"/>
      <c r="O44" s="1">
        <f t="shared" si="7"/>
        <v>55</v>
      </c>
      <c r="P44" s="5"/>
      <c r="Q44" s="5"/>
      <c r="R44" s="5">
        <f t="shared" si="19"/>
        <v>0</v>
      </c>
      <c r="S44" s="5"/>
      <c r="T44" s="1"/>
      <c r="U44" s="1">
        <f t="shared" si="16"/>
        <v>15.090909090909092</v>
      </c>
      <c r="V44" s="1">
        <f t="shared" si="17"/>
        <v>15.090909090909092</v>
      </c>
      <c r="W44" s="1">
        <v>65</v>
      </c>
      <c r="X44" s="1">
        <v>54.54</v>
      </c>
      <c r="Y44" s="1">
        <v>53</v>
      </c>
      <c r="Z44" s="1">
        <v>66</v>
      </c>
      <c r="AA44" s="1">
        <v>52.82</v>
      </c>
      <c r="AB44" s="1"/>
      <c r="AC44" s="1">
        <f t="shared" si="18"/>
        <v>0</v>
      </c>
      <c r="AD44" s="6">
        <v>5</v>
      </c>
      <c r="AE44" s="11">
        <f t="shared" si="20"/>
        <v>0</v>
      </c>
      <c r="AF44" s="1">
        <f t="shared" si="21"/>
        <v>0</v>
      </c>
      <c r="AG44" s="11"/>
      <c r="AH44" s="1"/>
      <c r="AI44" s="1">
        <f>VLOOKUP(A44,[1]Sheet!$A:$AG,32,0)</f>
        <v>12</v>
      </c>
      <c r="AJ44" s="1">
        <f>VLOOKUP(A44,[1]Sheet!$A:$AG,33,0)</f>
        <v>144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 t="s">
        <v>84</v>
      </c>
      <c r="B45" s="1" t="s">
        <v>36</v>
      </c>
      <c r="C45" s="1">
        <v>1818</v>
      </c>
      <c r="D45" s="1"/>
      <c r="E45" s="1">
        <v>266</v>
      </c>
      <c r="F45" s="1">
        <v>1520</v>
      </c>
      <c r="G45" s="6">
        <v>0.9</v>
      </c>
      <c r="H45" s="1">
        <v>180</v>
      </c>
      <c r="I45" s="1" t="s">
        <v>34</v>
      </c>
      <c r="J45" s="1">
        <v>276</v>
      </c>
      <c r="K45" s="1">
        <f t="shared" si="15"/>
        <v>-10</v>
      </c>
      <c r="L45" s="1"/>
      <c r="M45" s="1"/>
      <c r="N45" s="1"/>
      <c r="O45" s="1">
        <f t="shared" si="7"/>
        <v>53.2</v>
      </c>
      <c r="P45" s="5"/>
      <c r="Q45" s="5"/>
      <c r="R45" s="5">
        <f t="shared" si="19"/>
        <v>0</v>
      </c>
      <c r="S45" s="5"/>
      <c r="T45" s="1"/>
      <c r="U45" s="1">
        <f t="shared" si="16"/>
        <v>28.571428571428569</v>
      </c>
      <c r="V45" s="1">
        <f t="shared" si="17"/>
        <v>28.571428571428569</v>
      </c>
      <c r="W45" s="1">
        <v>71.2</v>
      </c>
      <c r="X45" s="1">
        <v>59.4</v>
      </c>
      <c r="Y45" s="1">
        <v>67</v>
      </c>
      <c r="Z45" s="1">
        <v>67.2</v>
      </c>
      <c r="AA45" s="1">
        <v>52.4</v>
      </c>
      <c r="AB45" s="30" t="s">
        <v>45</v>
      </c>
      <c r="AC45" s="1">
        <f t="shared" si="18"/>
        <v>0</v>
      </c>
      <c r="AD45" s="6">
        <v>8</v>
      </c>
      <c r="AE45" s="11">
        <f t="shared" si="20"/>
        <v>0</v>
      </c>
      <c r="AF45" s="1">
        <f t="shared" si="21"/>
        <v>0</v>
      </c>
      <c r="AG45" s="11"/>
      <c r="AH45" s="1"/>
      <c r="AI45" s="1">
        <f>VLOOKUP(A45,[1]Sheet!$A:$AG,32,0)</f>
        <v>12</v>
      </c>
      <c r="AJ45" s="1">
        <f>VLOOKUP(A45,[1]Sheet!$A:$AG,33,0)</f>
        <v>84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 t="s">
        <v>85</v>
      </c>
      <c r="B46" s="1" t="s">
        <v>36</v>
      </c>
      <c r="C46" s="1">
        <v>189</v>
      </c>
      <c r="D46" s="1">
        <v>192</v>
      </c>
      <c r="E46" s="1">
        <v>76</v>
      </c>
      <c r="F46" s="1">
        <v>301</v>
      </c>
      <c r="G46" s="6">
        <v>0.43</v>
      </c>
      <c r="H46" s="1">
        <v>180</v>
      </c>
      <c r="I46" s="1" t="s">
        <v>34</v>
      </c>
      <c r="J46" s="1">
        <v>76</v>
      </c>
      <c r="K46" s="1">
        <f t="shared" si="15"/>
        <v>0</v>
      </c>
      <c r="L46" s="1"/>
      <c r="M46" s="1"/>
      <c r="N46" s="1"/>
      <c r="O46" s="1">
        <f t="shared" si="7"/>
        <v>15.2</v>
      </c>
      <c r="P46" s="5"/>
      <c r="Q46" s="5"/>
      <c r="R46" s="5">
        <f t="shared" si="19"/>
        <v>0</v>
      </c>
      <c r="S46" s="5"/>
      <c r="T46" s="1"/>
      <c r="U46" s="1">
        <f t="shared" si="16"/>
        <v>19.80263157894737</v>
      </c>
      <c r="V46" s="1">
        <f t="shared" si="17"/>
        <v>19.80263157894737</v>
      </c>
      <c r="W46" s="1">
        <v>16.600000000000001</v>
      </c>
      <c r="X46" s="1">
        <v>15.8</v>
      </c>
      <c r="Y46" s="1">
        <v>19.600000000000001</v>
      </c>
      <c r="Z46" s="1">
        <v>16.2</v>
      </c>
      <c r="AA46" s="1">
        <v>15</v>
      </c>
      <c r="AB46" s="1"/>
      <c r="AC46" s="1">
        <f t="shared" si="18"/>
        <v>0</v>
      </c>
      <c r="AD46" s="6">
        <v>16</v>
      </c>
      <c r="AE46" s="11">
        <f t="shared" si="20"/>
        <v>0</v>
      </c>
      <c r="AF46" s="1">
        <f t="shared" si="21"/>
        <v>0</v>
      </c>
      <c r="AG46" s="11"/>
      <c r="AH46" s="1"/>
      <c r="AI46" s="1">
        <f>VLOOKUP(A46,[1]Sheet!$A:$AG,32,0)</f>
        <v>12</v>
      </c>
      <c r="AJ46" s="1">
        <f>VLOOKUP(A46,[1]Sheet!$A:$AG,33,0)</f>
        <v>84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 t="s">
        <v>86</v>
      </c>
      <c r="B47" s="1" t="s">
        <v>36</v>
      </c>
      <c r="C47" s="1">
        <v>112</v>
      </c>
      <c r="D47" s="1"/>
      <c r="E47" s="1">
        <v>20</v>
      </c>
      <c r="F47" s="1">
        <v>89</v>
      </c>
      <c r="G47" s="20">
        <v>0</v>
      </c>
      <c r="H47" s="19">
        <v>180</v>
      </c>
      <c r="I47" s="19" t="s">
        <v>48</v>
      </c>
      <c r="J47" s="1">
        <v>20</v>
      </c>
      <c r="K47" s="1">
        <f t="shared" si="15"/>
        <v>0</v>
      </c>
      <c r="L47" s="1"/>
      <c r="M47" s="1"/>
      <c r="N47" s="1"/>
      <c r="O47" s="1">
        <f t="shared" si="7"/>
        <v>4</v>
      </c>
      <c r="P47" s="5"/>
      <c r="Q47" s="5"/>
      <c r="R47" s="5">
        <f t="shared" si="19"/>
        <v>0</v>
      </c>
      <c r="S47" s="5"/>
      <c r="T47" s="1"/>
      <c r="U47" s="1">
        <f t="shared" si="16"/>
        <v>22.25</v>
      </c>
      <c r="V47" s="1">
        <f t="shared" si="17"/>
        <v>22.25</v>
      </c>
      <c r="W47" s="1">
        <v>1.2</v>
      </c>
      <c r="X47" s="1">
        <v>1.4</v>
      </c>
      <c r="Y47" s="1">
        <v>3.8</v>
      </c>
      <c r="Z47" s="1">
        <v>2.8</v>
      </c>
      <c r="AA47" s="1">
        <v>4.8</v>
      </c>
      <c r="AB47" s="39" t="s">
        <v>137</v>
      </c>
      <c r="AC47" s="1">
        <f t="shared" si="18"/>
        <v>0</v>
      </c>
      <c r="AD47" s="6">
        <v>10</v>
      </c>
      <c r="AE47" s="11">
        <f t="shared" si="20"/>
        <v>0</v>
      </c>
      <c r="AF47" s="1">
        <f t="shared" si="21"/>
        <v>0</v>
      </c>
      <c r="AG47" s="1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 t="s">
        <v>87</v>
      </c>
      <c r="B48" s="1" t="s">
        <v>36</v>
      </c>
      <c r="C48" s="1">
        <v>106</v>
      </c>
      <c r="D48" s="1">
        <v>3</v>
      </c>
      <c r="E48" s="1">
        <v>26</v>
      </c>
      <c r="F48" s="1">
        <v>83</v>
      </c>
      <c r="G48" s="6">
        <v>0.7</v>
      </c>
      <c r="H48" s="1">
        <v>180</v>
      </c>
      <c r="I48" s="1" t="s">
        <v>34</v>
      </c>
      <c r="J48" s="1">
        <v>24</v>
      </c>
      <c r="K48" s="1">
        <f t="shared" si="15"/>
        <v>2</v>
      </c>
      <c r="L48" s="1"/>
      <c r="M48" s="1"/>
      <c r="N48" s="1"/>
      <c r="O48" s="1">
        <f t="shared" si="7"/>
        <v>5.2</v>
      </c>
      <c r="P48" s="5"/>
      <c r="Q48" s="5"/>
      <c r="R48" s="5">
        <f t="shared" si="19"/>
        <v>0</v>
      </c>
      <c r="S48" s="5"/>
      <c r="T48" s="1"/>
      <c r="U48" s="1">
        <f t="shared" si="16"/>
        <v>15.961538461538462</v>
      </c>
      <c r="V48" s="1">
        <f t="shared" si="17"/>
        <v>15.961538461538462</v>
      </c>
      <c r="W48" s="1">
        <v>1.2</v>
      </c>
      <c r="X48" s="1">
        <v>1.4</v>
      </c>
      <c r="Y48" s="1">
        <v>3.6</v>
      </c>
      <c r="Z48" s="1">
        <v>4.4000000000000004</v>
      </c>
      <c r="AA48" s="1">
        <v>5.2</v>
      </c>
      <c r="AB48" s="23" t="s">
        <v>45</v>
      </c>
      <c r="AC48" s="1">
        <f t="shared" si="18"/>
        <v>0</v>
      </c>
      <c r="AD48" s="6">
        <v>10</v>
      </c>
      <c r="AE48" s="11">
        <f t="shared" si="20"/>
        <v>0</v>
      </c>
      <c r="AF48" s="1">
        <f t="shared" si="21"/>
        <v>0</v>
      </c>
      <c r="AG48" s="11"/>
      <c r="AH48" s="1"/>
      <c r="AI48" s="1">
        <f>VLOOKUP(A48,[1]Sheet!$A:$AG,32,0)</f>
        <v>12</v>
      </c>
      <c r="AJ48" s="1">
        <f>VLOOKUP(A48,[1]Sheet!$A:$AG,33,0)</f>
        <v>84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 t="s">
        <v>88</v>
      </c>
      <c r="B49" s="1" t="s">
        <v>36</v>
      </c>
      <c r="C49" s="1">
        <v>361</v>
      </c>
      <c r="D49" s="1"/>
      <c r="E49" s="1">
        <v>35</v>
      </c>
      <c r="F49" s="1">
        <v>324</v>
      </c>
      <c r="G49" s="6">
        <v>0.7</v>
      </c>
      <c r="H49" s="1">
        <v>180</v>
      </c>
      <c r="I49" s="1" t="s">
        <v>34</v>
      </c>
      <c r="J49" s="1">
        <v>35</v>
      </c>
      <c r="K49" s="1">
        <f t="shared" si="15"/>
        <v>0</v>
      </c>
      <c r="L49" s="1"/>
      <c r="M49" s="1"/>
      <c r="N49" s="1"/>
      <c r="O49" s="1">
        <f t="shared" si="7"/>
        <v>7</v>
      </c>
      <c r="P49" s="5"/>
      <c r="Q49" s="5"/>
      <c r="R49" s="5">
        <f t="shared" si="19"/>
        <v>0</v>
      </c>
      <c r="S49" s="5"/>
      <c r="T49" s="1"/>
      <c r="U49" s="1">
        <f t="shared" si="16"/>
        <v>46.285714285714285</v>
      </c>
      <c r="V49" s="1">
        <f t="shared" si="17"/>
        <v>46.285714285714285</v>
      </c>
      <c r="W49" s="1">
        <v>2.8</v>
      </c>
      <c r="X49" s="1">
        <v>5.2</v>
      </c>
      <c r="Y49" s="1">
        <v>3</v>
      </c>
      <c r="Z49" s="1">
        <v>5.6</v>
      </c>
      <c r="AA49" s="1">
        <v>8.4</v>
      </c>
      <c r="AB49" s="23" t="s">
        <v>89</v>
      </c>
      <c r="AC49" s="1">
        <f t="shared" si="18"/>
        <v>0</v>
      </c>
      <c r="AD49" s="6">
        <v>8</v>
      </c>
      <c r="AE49" s="11">
        <f t="shared" si="20"/>
        <v>0</v>
      </c>
      <c r="AF49" s="1">
        <f t="shared" si="21"/>
        <v>0</v>
      </c>
      <c r="AG49" s="11"/>
      <c r="AH49" s="1"/>
      <c r="AI49" s="1">
        <f>VLOOKUP(A49,[1]Sheet!$A:$AG,32,0)</f>
        <v>12</v>
      </c>
      <c r="AJ49" s="1">
        <f>VLOOKUP(A49,[1]Sheet!$A:$AG,33,0)</f>
        <v>84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 t="s">
        <v>90</v>
      </c>
      <c r="B50" s="1" t="s">
        <v>36</v>
      </c>
      <c r="C50" s="1">
        <v>341</v>
      </c>
      <c r="D50" s="1"/>
      <c r="E50" s="1">
        <v>43</v>
      </c>
      <c r="F50" s="1">
        <v>295</v>
      </c>
      <c r="G50" s="6">
        <v>0.7</v>
      </c>
      <c r="H50" s="1">
        <v>180</v>
      </c>
      <c r="I50" s="1" t="s">
        <v>34</v>
      </c>
      <c r="J50" s="1">
        <v>43</v>
      </c>
      <c r="K50" s="1">
        <f t="shared" si="15"/>
        <v>0</v>
      </c>
      <c r="L50" s="1"/>
      <c r="M50" s="1"/>
      <c r="N50" s="1"/>
      <c r="O50" s="1">
        <f t="shared" si="7"/>
        <v>8.6</v>
      </c>
      <c r="P50" s="5"/>
      <c r="Q50" s="5"/>
      <c r="R50" s="5">
        <f t="shared" si="19"/>
        <v>0</v>
      </c>
      <c r="S50" s="5"/>
      <c r="T50" s="1"/>
      <c r="U50" s="1">
        <f t="shared" si="16"/>
        <v>34.302325581395351</v>
      </c>
      <c r="V50" s="1">
        <f t="shared" si="17"/>
        <v>34.302325581395351</v>
      </c>
      <c r="W50" s="1">
        <v>3.8</v>
      </c>
      <c r="X50" s="1">
        <v>7.2</v>
      </c>
      <c r="Y50" s="1">
        <v>5.6</v>
      </c>
      <c r="Z50" s="1">
        <v>6.2</v>
      </c>
      <c r="AA50" s="1">
        <v>5.4</v>
      </c>
      <c r="AB50" s="23" t="s">
        <v>89</v>
      </c>
      <c r="AC50" s="1">
        <f t="shared" si="18"/>
        <v>0</v>
      </c>
      <c r="AD50" s="6">
        <v>8</v>
      </c>
      <c r="AE50" s="11">
        <f t="shared" si="20"/>
        <v>0</v>
      </c>
      <c r="AF50" s="1">
        <f t="shared" si="21"/>
        <v>0</v>
      </c>
      <c r="AG50" s="11"/>
      <c r="AH50" s="1"/>
      <c r="AI50" s="1">
        <f>VLOOKUP(A50,[1]Sheet!$A:$AG,32,0)</f>
        <v>12</v>
      </c>
      <c r="AJ50" s="1">
        <f>VLOOKUP(A50,[1]Sheet!$A:$AG,33,0)</f>
        <v>84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 t="s">
        <v>91</v>
      </c>
      <c r="B51" s="1" t="s">
        <v>36</v>
      </c>
      <c r="C51" s="1">
        <v>121</v>
      </c>
      <c r="D51" s="1"/>
      <c r="E51" s="1">
        <v>32</v>
      </c>
      <c r="F51" s="1">
        <v>89</v>
      </c>
      <c r="G51" s="6">
        <v>0.7</v>
      </c>
      <c r="H51" s="1">
        <v>180</v>
      </c>
      <c r="I51" s="1" t="s">
        <v>34</v>
      </c>
      <c r="J51" s="1">
        <v>32</v>
      </c>
      <c r="K51" s="1">
        <f t="shared" si="15"/>
        <v>0</v>
      </c>
      <c r="L51" s="1"/>
      <c r="M51" s="1"/>
      <c r="N51" s="1"/>
      <c r="O51" s="1">
        <f t="shared" si="7"/>
        <v>6.4</v>
      </c>
      <c r="P51" s="5"/>
      <c r="Q51" s="5"/>
      <c r="R51" s="5">
        <f t="shared" si="19"/>
        <v>0</v>
      </c>
      <c r="S51" s="5"/>
      <c r="T51" s="1"/>
      <c r="U51" s="1">
        <f t="shared" si="16"/>
        <v>13.90625</v>
      </c>
      <c r="V51" s="1">
        <f t="shared" si="17"/>
        <v>13.90625</v>
      </c>
      <c r="W51" s="1">
        <v>3.8</v>
      </c>
      <c r="X51" s="1">
        <v>6.8</v>
      </c>
      <c r="Y51" s="1">
        <v>4.2</v>
      </c>
      <c r="Z51" s="1">
        <v>5.6</v>
      </c>
      <c r="AA51" s="1">
        <v>5.8</v>
      </c>
      <c r="AB51" s="23" t="s">
        <v>45</v>
      </c>
      <c r="AC51" s="1">
        <f t="shared" si="18"/>
        <v>0</v>
      </c>
      <c r="AD51" s="6">
        <v>8</v>
      </c>
      <c r="AE51" s="11">
        <f t="shared" si="20"/>
        <v>0</v>
      </c>
      <c r="AF51" s="1">
        <f t="shared" si="21"/>
        <v>0</v>
      </c>
      <c r="AG51" s="11"/>
      <c r="AH51" s="1"/>
      <c r="AI51" s="1">
        <f>VLOOKUP(A51,[1]Sheet!$A:$AG,32,0)</f>
        <v>12</v>
      </c>
      <c r="AJ51" s="1">
        <f>VLOOKUP(A51,[1]Sheet!$A:$AG,33,0)</f>
        <v>84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 t="s">
        <v>92</v>
      </c>
      <c r="B52" s="1" t="s">
        <v>36</v>
      </c>
      <c r="C52" s="1">
        <v>334</v>
      </c>
      <c r="D52" s="1"/>
      <c r="E52" s="1">
        <v>113</v>
      </c>
      <c r="F52" s="1">
        <v>221</v>
      </c>
      <c r="G52" s="6">
        <v>0.7</v>
      </c>
      <c r="H52" s="1">
        <v>180</v>
      </c>
      <c r="I52" s="1" t="s">
        <v>34</v>
      </c>
      <c r="J52" s="1">
        <v>113</v>
      </c>
      <c r="K52" s="1">
        <f t="shared" si="15"/>
        <v>0</v>
      </c>
      <c r="L52" s="1"/>
      <c r="M52" s="1"/>
      <c r="N52" s="1"/>
      <c r="O52" s="1">
        <f t="shared" si="7"/>
        <v>22.6</v>
      </c>
      <c r="P52" s="5">
        <v>95.400000000000034</v>
      </c>
      <c r="Q52" s="5">
        <f t="shared" si="22"/>
        <v>95.400000000000034</v>
      </c>
      <c r="R52" s="5">
        <f t="shared" si="19"/>
        <v>96</v>
      </c>
      <c r="S52" s="5"/>
      <c r="T52" s="1"/>
      <c r="U52" s="1">
        <f t="shared" si="16"/>
        <v>14.026548672566371</v>
      </c>
      <c r="V52" s="1">
        <f t="shared" si="17"/>
        <v>9.7787610619469021</v>
      </c>
      <c r="W52" s="1">
        <v>18</v>
      </c>
      <c r="X52" s="1">
        <v>29.4</v>
      </c>
      <c r="Y52" s="1">
        <v>22.6</v>
      </c>
      <c r="Z52" s="1">
        <v>25.4</v>
      </c>
      <c r="AA52" s="1">
        <v>22.8</v>
      </c>
      <c r="AB52" s="1" t="s">
        <v>42</v>
      </c>
      <c r="AC52" s="1">
        <f t="shared" si="18"/>
        <v>66.780000000000015</v>
      </c>
      <c r="AD52" s="6">
        <v>8</v>
      </c>
      <c r="AE52" s="11">
        <f t="shared" si="20"/>
        <v>12</v>
      </c>
      <c r="AF52" s="1">
        <f t="shared" si="21"/>
        <v>67.199999999999989</v>
      </c>
      <c r="AG52" s="11"/>
      <c r="AH52" s="1"/>
      <c r="AI52" s="1">
        <f>VLOOKUP(A52,[1]Sheet!$A:$AG,32,0)</f>
        <v>12</v>
      </c>
      <c r="AJ52" s="1">
        <f>VLOOKUP(A52,[1]Sheet!$A:$AG,33,0)</f>
        <v>84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 t="s">
        <v>93</v>
      </c>
      <c r="B53" s="1" t="s">
        <v>36</v>
      </c>
      <c r="C53" s="1">
        <v>333</v>
      </c>
      <c r="D53" s="1"/>
      <c r="E53" s="1">
        <v>115</v>
      </c>
      <c r="F53" s="1">
        <v>217</v>
      </c>
      <c r="G53" s="6">
        <v>0.9</v>
      </c>
      <c r="H53" s="1">
        <v>180</v>
      </c>
      <c r="I53" s="1" t="s">
        <v>34</v>
      </c>
      <c r="J53" s="1">
        <v>115</v>
      </c>
      <c r="K53" s="1">
        <f t="shared" si="15"/>
        <v>0</v>
      </c>
      <c r="L53" s="1"/>
      <c r="M53" s="1"/>
      <c r="N53" s="1"/>
      <c r="O53" s="1">
        <f t="shared" si="7"/>
        <v>23</v>
      </c>
      <c r="P53" s="5">
        <v>105</v>
      </c>
      <c r="Q53" s="5">
        <f t="shared" si="22"/>
        <v>105</v>
      </c>
      <c r="R53" s="5">
        <f t="shared" si="19"/>
        <v>96</v>
      </c>
      <c r="S53" s="5"/>
      <c r="T53" s="1"/>
      <c r="U53" s="1">
        <f t="shared" si="16"/>
        <v>13.608695652173912</v>
      </c>
      <c r="V53" s="1">
        <f t="shared" si="17"/>
        <v>9.4347826086956523</v>
      </c>
      <c r="W53" s="1">
        <v>10.8</v>
      </c>
      <c r="X53" s="1">
        <v>18.399999999999999</v>
      </c>
      <c r="Y53" s="1">
        <v>24.6</v>
      </c>
      <c r="Z53" s="1">
        <v>24</v>
      </c>
      <c r="AA53" s="1">
        <v>15.6</v>
      </c>
      <c r="AB53" s="1" t="s">
        <v>42</v>
      </c>
      <c r="AC53" s="1">
        <f t="shared" si="18"/>
        <v>94.5</v>
      </c>
      <c r="AD53" s="6">
        <v>8</v>
      </c>
      <c r="AE53" s="11">
        <f t="shared" si="20"/>
        <v>12</v>
      </c>
      <c r="AF53" s="1">
        <f t="shared" si="21"/>
        <v>86.4</v>
      </c>
      <c r="AG53" s="11"/>
      <c r="AH53" s="1"/>
      <c r="AI53" s="1">
        <f>VLOOKUP(A53,[1]Sheet!$A:$AG,32,0)</f>
        <v>12</v>
      </c>
      <c r="AJ53" s="1">
        <f>VLOOKUP(A53,[1]Sheet!$A:$AG,33,0)</f>
        <v>84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 t="s">
        <v>94</v>
      </c>
      <c r="B54" s="1" t="s">
        <v>36</v>
      </c>
      <c r="C54" s="1">
        <v>133</v>
      </c>
      <c r="D54" s="1"/>
      <c r="E54" s="1">
        <v>27</v>
      </c>
      <c r="F54" s="1">
        <v>106</v>
      </c>
      <c r="G54" s="6">
        <v>0.9</v>
      </c>
      <c r="H54" s="1">
        <v>180</v>
      </c>
      <c r="I54" s="1" t="s">
        <v>34</v>
      </c>
      <c r="J54" s="1">
        <v>27</v>
      </c>
      <c r="K54" s="1">
        <f t="shared" si="15"/>
        <v>0</v>
      </c>
      <c r="L54" s="1"/>
      <c r="M54" s="1"/>
      <c r="N54" s="1"/>
      <c r="O54" s="1">
        <f t="shared" si="7"/>
        <v>5.4</v>
      </c>
      <c r="P54" s="5"/>
      <c r="Q54" s="5"/>
      <c r="R54" s="5">
        <f t="shared" si="19"/>
        <v>0</v>
      </c>
      <c r="S54" s="5"/>
      <c r="T54" s="1"/>
      <c r="U54" s="1">
        <f t="shared" si="16"/>
        <v>19.62962962962963</v>
      </c>
      <c r="V54" s="1">
        <f t="shared" si="17"/>
        <v>19.62962962962963</v>
      </c>
      <c r="W54" s="1">
        <v>4</v>
      </c>
      <c r="X54" s="1">
        <v>10</v>
      </c>
      <c r="Y54" s="1">
        <v>10.199999999999999</v>
      </c>
      <c r="Z54" s="1">
        <v>9.1999999999999993</v>
      </c>
      <c r="AA54" s="1">
        <v>8.4</v>
      </c>
      <c r="AB54" s="23" t="s">
        <v>89</v>
      </c>
      <c r="AC54" s="1">
        <f t="shared" si="18"/>
        <v>0</v>
      </c>
      <c r="AD54" s="6">
        <v>8</v>
      </c>
      <c r="AE54" s="11">
        <f t="shared" si="20"/>
        <v>0</v>
      </c>
      <c r="AF54" s="1">
        <f t="shared" si="21"/>
        <v>0</v>
      </c>
      <c r="AG54" s="11"/>
      <c r="AH54" s="1"/>
      <c r="AI54" s="1">
        <f>VLOOKUP(A54,[1]Sheet!$A:$AG,32,0)</f>
        <v>12</v>
      </c>
      <c r="AJ54" s="1">
        <f>VLOOKUP(A54,[1]Sheet!$A:$AG,33,0)</f>
        <v>84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 t="s">
        <v>95</v>
      </c>
      <c r="B55" s="1" t="s">
        <v>33</v>
      </c>
      <c r="C55" s="1">
        <v>880</v>
      </c>
      <c r="D55" s="1"/>
      <c r="E55" s="1">
        <v>340</v>
      </c>
      <c r="F55" s="1">
        <v>530</v>
      </c>
      <c r="G55" s="6">
        <v>1</v>
      </c>
      <c r="H55" s="1">
        <v>180</v>
      </c>
      <c r="I55" s="1" t="s">
        <v>34</v>
      </c>
      <c r="J55" s="1">
        <v>340</v>
      </c>
      <c r="K55" s="1">
        <f t="shared" si="15"/>
        <v>0</v>
      </c>
      <c r="L55" s="1"/>
      <c r="M55" s="1"/>
      <c r="N55" s="1"/>
      <c r="O55" s="1">
        <f t="shared" si="7"/>
        <v>68</v>
      </c>
      <c r="P55" s="5">
        <v>422</v>
      </c>
      <c r="Q55" s="5">
        <f>13*O55-F55</f>
        <v>354</v>
      </c>
      <c r="R55" s="5">
        <f t="shared" si="19"/>
        <v>360</v>
      </c>
      <c r="S55" s="5"/>
      <c r="T55" s="1"/>
      <c r="U55" s="1">
        <f t="shared" si="16"/>
        <v>13.088235294117647</v>
      </c>
      <c r="V55" s="1">
        <f t="shared" si="17"/>
        <v>7.7941176470588234</v>
      </c>
      <c r="W55" s="1">
        <v>46</v>
      </c>
      <c r="X55" s="1">
        <v>55</v>
      </c>
      <c r="Y55" s="1">
        <v>58</v>
      </c>
      <c r="Z55" s="1">
        <v>50.52</v>
      </c>
      <c r="AA55" s="1">
        <v>53</v>
      </c>
      <c r="AB55" s="1"/>
      <c r="AC55" s="1">
        <f t="shared" si="18"/>
        <v>354</v>
      </c>
      <c r="AD55" s="6">
        <v>5</v>
      </c>
      <c r="AE55" s="11">
        <f t="shared" si="20"/>
        <v>72</v>
      </c>
      <c r="AF55" s="1">
        <f t="shared" si="21"/>
        <v>360</v>
      </c>
      <c r="AG55" s="11"/>
      <c r="AH55" s="1"/>
      <c r="AI55" s="1">
        <f>VLOOKUP(A55,[1]Sheet!$A:$AG,32,0)</f>
        <v>12</v>
      </c>
      <c r="AJ55" s="1">
        <f>VLOOKUP(A55,[1]Sheet!$A:$AG,33,0)</f>
        <v>144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24" t="s">
        <v>96</v>
      </c>
      <c r="B56" s="24" t="s">
        <v>36</v>
      </c>
      <c r="C56" s="24"/>
      <c r="D56" s="24"/>
      <c r="E56" s="24"/>
      <c r="F56" s="24"/>
      <c r="G56" s="25">
        <v>0</v>
      </c>
      <c r="H56" s="24">
        <v>180</v>
      </c>
      <c r="I56" s="24" t="s">
        <v>34</v>
      </c>
      <c r="J56" s="24"/>
      <c r="K56" s="24">
        <f t="shared" si="15"/>
        <v>0</v>
      </c>
      <c r="L56" s="24"/>
      <c r="M56" s="24"/>
      <c r="N56" s="24"/>
      <c r="O56" s="24">
        <f t="shared" si="7"/>
        <v>0</v>
      </c>
      <c r="P56" s="26"/>
      <c r="Q56" s="26"/>
      <c r="R56" s="26"/>
      <c r="S56" s="26"/>
      <c r="T56" s="24"/>
      <c r="U56" s="24" t="e">
        <f t="shared" si="16"/>
        <v>#DIV/0!</v>
      </c>
      <c r="V56" s="24" t="e">
        <f t="shared" si="17"/>
        <v>#DIV/0!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 t="s">
        <v>70</v>
      </c>
      <c r="AC56" s="24">
        <f t="shared" si="18"/>
        <v>0</v>
      </c>
      <c r="AD56" s="25">
        <v>0</v>
      </c>
      <c r="AE56" s="27"/>
      <c r="AF56" s="24"/>
      <c r="AG56" s="27"/>
      <c r="AH56" s="24"/>
      <c r="AI56" s="24">
        <f>VLOOKUP(A56,[1]Sheet!$A:$AG,32,0)</f>
        <v>12</v>
      </c>
      <c r="AJ56" s="24">
        <f>VLOOKUP(A56,[1]Sheet!$A:$AG,33,0)</f>
        <v>84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24" t="s">
        <v>97</v>
      </c>
      <c r="B57" s="24" t="s">
        <v>36</v>
      </c>
      <c r="C57" s="24"/>
      <c r="D57" s="24"/>
      <c r="E57" s="24"/>
      <c r="F57" s="24"/>
      <c r="G57" s="25">
        <v>0</v>
      </c>
      <c r="H57" s="24">
        <v>180</v>
      </c>
      <c r="I57" s="24" t="s">
        <v>34</v>
      </c>
      <c r="J57" s="24"/>
      <c r="K57" s="24">
        <f t="shared" si="15"/>
        <v>0</v>
      </c>
      <c r="L57" s="24"/>
      <c r="M57" s="24"/>
      <c r="N57" s="24"/>
      <c r="O57" s="24">
        <f t="shared" si="7"/>
        <v>0</v>
      </c>
      <c r="P57" s="26"/>
      <c r="Q57" s="26"/>
      <c r="R57" s="26"/>
      <c r="S57" s="26"/>
      <c r="T57" s="24"/>
      <c r="U57" s="24" t="e">
        <f t="shared" si="16"/>
        <v>#DIV/0!</v>
      </c>
      <c r="V57" s="24" t="e">
        <f t="shared" si="17"/>
        <v>#DIV/0!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 t="s">
        <v>70</v>
      </c>
      <c r="AC57" s="24">
        <f t="shared" si="18"/>
        <v>0</v>
      </c>
      <c r="AD57" s="25">
        <v>0</v>
      </c>
      <c r="AE57" s="27"/>
      <c r="AF57" s="24"/>
      <c r="AG57" s="27"/>
      <c r="AH57" s="24"/>
      <c r="AI57" s="24">
        <f>VLOOKUP(A57,[1]Sheet!$A:$AG,32,0)</f>
        <v>8</v>
      </c>
      <c r="AJ57" s="24">
        <f>VLOOKUP(A57,[1]Sheet!$A:$AG,33,0)</f>
        <v>48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24" t="s">
        <v>98</v>
      </c>
      <c r="B58" s="24" t="s">
        <v>36</v>
      </c>
      <c r="C58" s="24"/>
      <c r="D58" s="24"/>
      <c r="E58" s="24"/>
      <c r="F58" s="24"/>
      <c r="G58" s="25">
        <v>0</v>
      </c>
      <c r="H58" s="24">
        <v>180</v>
      </c>
      <c r="I58" s="24" t="s">
        <v>34</v>
      </c>
      <c r="J58" s="24"/>
      <c r="K58" s="24">
        <f t="shared" si="15"/>
        <v>0</v>
      </c>
      <c r="L58" s="24"/>
      <c r="M58" s="24"/>
      <c r="N58" s="24"/>
      <c r="O58" s="24">
        <f t="shared" si="7"/>
        <v>0</v>
      </c>
      <c r="P58" s="26"/>
      <c r="Q58" s="26"/>
      <c r="R58" s="26"/>
      <c r="S58" s="26"/>
      <c r="T58" s="24"/>
      <c r="U58" s="24" t="e">
        <f t="shared" si="16"/>
        <v>#DIV/0!</v>
      </c>
      <c r="V58" s="24" t="e">
        <f t="shared" si="17"/>
        <v>#DIV/0!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 t="s">
        <v>70</v>
      </c>
      <c r="AC58" s="24">
        <f t="shared" si="18"/>
        <v>0</v>
      </c>
      <c r="AD58" s="25">
        <v>0</v>
      </c>
      <c r="AE58" s="27"/>
      <c r="AF58" s="24"/>
      <c r="AG58" s="27"/>
      <c r="AH58" s="24"/>
      <c r="AI58" s="24">
        <f>VLOOKUP(A58,[1]Sheet!$A:$AG,32,0)</f>
        <v>6</v>
      </c>
      <c r="AJ58" s="24">
        <f>VLOOKUP(A58,[1]Sheet!$A:$AG,33,0)</f>
        <v>72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9" t="s">
        <v>99</v>
      </c>
      <c r="B59" s="19" t="s">
        <v>33</v>
      </c>
      <c r="C59" s="19">
        <v>205</v>
      </c>
      <c r="D59" s="19"/>
      <c r="E59" s="19">
        <v>80</v>
      </c>
      <c r="F59" s="19">
        <v>125</v>
      </c>
      <c r="G59" s="20">
        <v>0</v>
      </c>
      <c r="H59" s="19" t="e">
        <v>#N/A</v>
      </c>
      <c r="I59" s="19" t="s">
        <v>48</v>
      </c>
      <c r="J59" s="19">
        <v>80</v>
      </c>
      <c r="K59" s="19">
        <f t="shared" si="15"/>
        <v>0</v>
      </c>
      <c r="L59" s="19"/>
      <c r="M59" s="19"/>
      <c r="N59" s="19"/>
      <c r="O59" s="19">
        <f t="shared" si="7"/>
        <v>16</v>
      </c>
      <c r="P59" s="21"/>
      <c r="Q59" s="21"/>
      <c r="R59" s="21"/>
      <c r="S59" s="21"/>
      <c r="T59" s="19"/>
      <c r="U59" s="19">
        <f t="shared" si="16"/>
        <v>7.8125</v>
      </c>
      <c r="V59" s="19">
        <f t="shared" si="17"/>
        <v>7.8125</v>
      </c>
      <c r="W59" s="19">
        <v>0</v>
      </c>
      <c r="X59" s="19">
        <v>1</v>
      </c>
      <c r="Y59" s="19">
        <v>5</v>
      </c>
      <c r="Z59" s="19">
        <v>9</v>
      </c>
      <c r="AA59" s="19">
        <v>5</v>
      </c>
      <c r="AB59" s="23" t="s">
        <v>100</v>
      </c>
      <c r="AC59" s="19">
        <f t="shared" si="18"/>
        <v>0</v>
      </c>
      <c r="AD59" s="20">
        <v>0</v>
      </c>
      <c r="AE59" s="22"/>
      <c r="AF59" s="19"/>
      <c r="AG59" s="22"/>
      <c r="AH59" s="19"/>
      <c r="AI59" s="19"/>
      <c r="AJ59" s="19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24" t="s">
        <v>101</v>
      </c>
      <c r="B60" s="24" t="s">
        <v>36</v>
      </c>
      <c r="C60" s="24"/>
      <c r="D60" s="24"/>
      <c r="E60" s="24"/>
      <c r="F60" s="24"/>
      <c r="G60" s="25">
        <v>0</v>
      </c>
      <c r="H60" s="24">
        <v>180</v>
      </c>
      <c r="I60" s="24" t="s">
        <v>34</v>
      </c>
      <c r="J60" s="24"/>
      <c r="K60" s="24">
        <f t="shared" si="15"/>
        <v>0</v>
      </c>
      <c r="L60" s="24"/>
      <c r="M60" s="24"/>
      <c r="N60" s="24"/>
      <c r="O60" s="24">
        <f t="shared" si="7"/>
        <v>0</v>
      </c>
      <c r="P60" s="26"/>
      <c r="Q60" s="26"/>
      <c r="R60" s="26"/>
      <c r="S60" s="26"/>
      <c r="T60" s="24"/>
      <c r="U60" s="24" t="e">
        <f t="shared" si="16"/>
        <v>#DIV/0!</v>
      </c>
      <c r="V60" s="24" t="e">
        <f t="shared" si="17"/>
        <v>#DIV/0!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 t="s">
        <v>70</v>
      </c>
      <c r="AC60" s="24">
        <f t="shared" si="18"/>
        <v>0</v>
      </c>
      <c r="AD60" s="25">
        <v>0</v>
      </c>
      <c r="AE60" s="27"/>
      <c r="AF60" s="24"/>
      <c r="AG60" s="27"/>
      <c r="AH60" s="24"/>
      <c r="AI60" s="24">
        <f>VLOOKUP(A60,[1]Sheet!$A:$AG,32,0)</f>
        <v>6</v>
      </c>
      <c r="AJ60" s="24">
        <f>VLOOKUP(A60,[1]Sheet!$A:$AG,33,0)</f>
        <v>72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 t="s">
        <v>102</v>
      </c>
      <c r="B61" s="1" t="s">
        <v>33</v>
      </c>
      <c r="C61" s="1">
        <v>991.8</v>
      </c>
      <c r="D61" s="1"/>
      <c r="E61" s="1">
        <v>229.4</v>
      </c>
      <c r="F61" s="1">
        <v>755</v>
      </c>
      <c r="G61" s="6">
        <v>1</v>
      </c>
      <c r="H61" s="1">
        <v>180</v>
      </c>
      <c r="I61" s="1" t="s">
        <v>34</v>
      </c>
      <c r="J61" s="1">
        <v>230.31</v>
      </c>
      <c r="K61" s="1">
        <f t="shared" si="15"/>
        <v>-0.90999999999999659</v>
      </c>
      <c r="L61" s="1"/>
      <c r="M61" s="1"/>
      <c r="N61" s="1"/>
      <c r="O61" s="1">
        <f t="shared" si="7"/>
        <v>45.88</v>
      </c>
      <c r="P61" s="5"/>
      <c r="Q61" s="5"/>
      <c r="R61" s="5">
        <f t="shared" ref="R61:R67" si="23">AD61*AE61</f>
        <v>0</v>
      </c>
      <c r="S61" s="5"/>
      <c r="T61" s="1"/>
      <c r="U61" s="1">
        <f t="shared" si="16"/>
        <v>16.455972101133391</v>
      </c>
      <c r="V61" s="1">
        <f t="shared" si="17"/>
        <v>16.455972101133391</v>
      </c>
      <c r="W61" s="1">
        <v>36.260000000000012</v>
      </c>
      <c r="X61" s="1">
        <v>53.279999999999987</v>
      </c>
      <c r="Y61" s="1">
        <v>47.36</v>
      </c>
      <c r="Z61" s="1">
        <v>53.24</v>
      </c>
      <c r="AA61" s="1">
        <v>50.32</v>
      </c>
      <c r="AB61" s="23" t="s">
        <v>89</v>
      </c>
      <c r="AC61" s="1">
        <f t="shared" si="18"/>
        <v>0</v>
      </c>
      <c r="AD61" s="6">
        <v>3.7</v>
      </c>
      <c r="AE61" s="11">
        <f t="shared" ref="AE61:AE67" si="24">MROUND(Q61,AD61*AI61)/AD61</f>
        <v>0</v>
      </c>
      <c r="AF61" s="1">
        <f t="shared" ref="AF61:AF67" si="25">AE61*AD61*G61</f>
        <v>0</v>
      </c>
      <c r="AG61" s="11"/>
      <c r="AH61" s="1"/>
      <c r="AI61" s="1">
        <f>VLOOKUP(A61,[1]Sheet!$A:$AG,32,0)</f>
        <v>14</v>
      </c>
      <c r="AJ61" s="1">
        <f>VLOOKUP(A61,[1]Sheet!$A:$AG,33,0)</f>
        <v>126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 t="s">
        <v>103</v>
      </c>
      <c r="B62" s="1" t="s">
        <v>36</v>
      </c>
      <c r="C62" s="1">
        <v>451</v>
      </c>
      <c r="D62" s="1">
        <v>168</v>
      </c>
      <c r="E62" s="1">
        <v>257</v>
      </c>
      <c r="F62" s="1">
        <v>327</v>
      </c>
      <c r="G62" s="6">
        <v>0.25</v>
      </c>
      <c r="H62" s="1">
        <v>180</v>
      </c>
      <c r="I62" s="1" t="s">
        <v>34</v>
      </c>
      <c r="J62" s="1">
        <v>257</v>
      </c>
      <c r="K62" s="1">
        <f t="shared" si="15"/>
        <v>0</v>
      </c>
      <c r="L62" s="1"/>
      <c r="M62" s="1"/>
      <c r="N62" s="1"/>
      <c r="O62" s="1">
        <f t="shared" si="7"/>
        <v>51.4</v>
      </c>
      <c r="P62" s="5">
        <v>392.6</v>
      </c>
      <c r="Q62" s="5">
        <f t="shared" ref="Q62:Q66" si="26">14*O62-F62</f>
        <v>392.6</v>
      </c>
      <c r="R62" s="5">
        <f t="shared" si="23"/>
        <v>336</v>
      </c>
      <c r="S62" s="5"/>
      <c r="T62" s="1"/>
      <c r="U62" s="1">
        <f t="shared" si="16"/>
        <v>12.898832684824903</v>
      </c>
      <c r="V62" s="1">
        <f t="shared" si="17"/>
        <v>6.3618677042801561</v>
      </c>
      <c r="W62" s="1">
        <v>36.799999999999997</v>
      </c>
      <c r="X62" s="1">
        <v>29.6</v>
      </c>
      <c r="Y62" s="1">
        <v>32.799999999999997</v>
      </c>
      <c r="Z62" s="1">
        <v>42.4</v>
      </c>
      <c r="AA62" s="1">
        <v>33.200000000000003</v>
      </c>
      <c r="AB62" s="1"/>
      <c r="AC62" s="1">
        <f t="shared" si="18"/>
        <v>98.15</v>
      </c>
      <c r="AD62" s="6">
        <v>12</v>
      </c>
      <c r="AE62" s="11">
        <f t="shared" si="24"/>
        <v>28</v>
      </c>
      <c r="AF62" s="1">
        <f t="shared" si="25"/>
        <v>84</v>
      </c>
      <c r="AG62" s="11"/>
      <c r="AH62" s="1"/>
      <c r="AI62" s="1">
        <f>VLOOKUP(A62,[1]Sheet!$A:$AG,32,0)</f>
        <v>14</v>
      </c>
      <c r="AJ62" s="1">
        <f>VLOOKUP(A62,[1]Sheet!$A:$AG,33,0)</f>
        <v>70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 t="s">
        <v>104</v>
      </c>
      <c r="B63" s="1" t="s">
        <v>36</v>
      </c>
      <c r="C63" s="1">
        <v>1032</v>
      </c>
      <c r="D63" s="1">
        <v>168</v>
      </c>
      <c r="E63" s="1">
        <v>359</v>
      </c>
      <c r="F63" s="1">
        <v>752</v>
      </c>
      <c r="G63" s="6">
        <v>0.3</v>
      </c>
      <c r="H63" s="1">
        <v>180</v>
      </c>
      <c r="I63" s="1" t="s">
        <v>34</v>
      </c>
      <c r="J63" s="1">
        <v>360</v>
      </c>
      <c r="K63" s="1">
        <f t="shared" ref="K63:K75" si="27">E63-J63</f>
        <v>-1</v>
      </c>
      <c r="L63" s="1"/>
      <c r="M63" s="1"/>
      <c r="N63" s="1"/>
      <c r="O63" s="1">
        <f t="shared" si="7"/>
        <v>71.8</v>
      </c>
      <c r="P63" s="5">
        <v>253.19999999999993</v>
      </c>
      <c r="Q63" s="5">
        <f t="shared" si="26"/>
        <v>253.19999999999993</v>
      </c>
      <c r="R63" s="5">
        <f t="shared" si="23"/>
        <v>336</v>
      </c>
      <c r="S63" s="5"/>
      <c r="T63" s="1"/>
      <c r="U63" s="1">
        <f t="shared" si="16"/>
        <v>15.153203342618385</v>
      </c>
      <c r="V63" s="1">
        <f t="shared" si="17"/>
        <v>10.473537604456824</v>
      </c>
      <c r="W63" s="1">
        <v>64</v>
      </c>
      <c r="X63" s="1">
        <v>77.8</v>
      </c>
      <c r="Y63" s="1">
        <v>62.6</v>
      </c>
      <c r="Z63" s="1">
        <v>65.2</v>
      </c>
      <c r="AA63" s="1">
        <v>53.8</v>
      </c>
      <c r="AB63" s="1"/>
      <c r="AC63" s="1">
        <f t="shared" si="18"/>
        <v>75.95999999999998</v>
      </c>
      <c r="AD63" s="6">
        <v>12</v>
      </c>
      <c r="AE63" s="11">
        <f t="shared" si="24"/>
        <v>28</v>
      </c>
      <c r="AF63" s="1">
        <f t="shared" si="25"/>
        <v>100.8</v>
      </c>
      <c r="AG63" s="11"/>
      <c r="AH63" s="1"/>
      <c r="AI63" s="1">
        <f>VLOOKUP(A63,[1]Sheet!$A:$AG,32,0)</f>
        <v>14</v>
      </c>
      <c r="AJ63" s="1">
        <f>VLOOKUP(A63,[1]Sheet!$A:$AG,33,0)</f>
        <v>70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 t="s">
        <v>105</v>
      </c>
      <c r="B64" s="1" t="s">
        <v>33</v>
      </c>
      <c r="C64" s="1">
        <v>129.6</v>
      </c>
      <c r="D64" s="1"/>
      <c r="E64" s="1">
        <v>41.4</v>
      </c>
      <c r="F64" s="1">
        <v>88.2</v>
      </c>
      <c r="G64" s="6">
        <v>1</v>
      </c>
      <c r="H64" s="1">
        <v>180</v>
      </c>
      <c r="I64" s="1" t="s">
        <v>34</v>
      </c>
      <c r="J64" s="1">
        <v>39.9</v>
      </c>
      <c r="K64" s="1">
        <f t="shared" si="27"/>
        <v>1.5</v>
      </c>
      <c r="L64" s="1"/>
      <c r="M64" s="1"/>
      <c r="N64" s="1"/>
      <c r="O64" s="1">
        <f t="shared" ref="O64:O75" si="28">E64/5</f>
        <v>8.2799999999999994</v>
      </c>
      <c r="P64" s="5">
        <v>27.719999999999985</v>
      </c>
      <c r="Q64" s="5">
        <f t="shared" si="26"/>
        <v>27.719999999999985</v>
      </c>
      <c r="R64" s="5">
        <f t="shared" si="23"/>
        <v>32.4</v>
      </c>
      <c r="S64" s="5"/>
      <c r="T64" s="1"/>
      <c r="U64" s="1">
        <f t="shared" si="16"/>
        <v>14.565217391304348</v>
      </c>
      <c r="V64" s="1">
        <f t="shared" si="17"/>
        <v>10.65217391304348</v>
      </c>
      <c r="W64" s="1">
        <v>7.92</v>
      </c>
      <c r="X64" s="1">
        <v>10.16</v>
      </c>
      <c r="Y64" s="1">
        <v>5.74</v>
      </c>
      <c r="Z64" s="1">
        <v>6.12</v>
      </c>
      <c r="AA64" s="1">
        <v>9.36</v>
      </c>
      <c r="AB64" s="1"/>
      <c r="AC64" s="1">
        <f t="shared" si="18"/>
        <v>27.719999999999985</v>
      </c>
      <c r="AD64" s="6">
        <v>1.8</v>
      </c>
      <c r="AE64" s="11">
        <f t="shared" si="24"/>
        <v>18</v>
      </c>
      <c r="AF64" s="1">
        <f t="shared" si="25"/>
        <v>32.4</v>
      </c>
      <c r="AG64" s="11"/>
      <c r="AH64" s="1"/>
      <c r="AI64" s="1">
        <f>VLOOKUP(A64,[1]Sheet!$A:$AG,32,0)</f>
        <v>18</v>
      </c>
      <c r="AJ64" s="1">
        <f>VLOOKUP(A64,[1]Sheet!$A:$AG,33,0)</f>
        <v>234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 t="s">
        <v>106</v>
      </c>
      <c r="B65" s="1" t="s">
        <v>36</v>
      </c>
      <c r="C65" s="1">
        <v>347</v>
      </c>
      <c r="D65" s="1">
        <v>672</v>
      </c>
      <c r="E65" s="1">
        <v>275</v>
      </c>
      <c r="F65" s="1">
        <v>702</v>
      </c>
      <c r="G65" s="6">
        <v>0.3</v>
      </c>
      <c r="H65" s="1">
        <v>180</v>
      </c>
      <c r="I65" s="1" t="s">
        <v>34</v>
      </c>
      <c r="J65" s="1">
        <v>273</v>
      </c>
      <c r="K65" s="1">
        <f t="shared" si="27"/>
        <v>2</v>
      </c>
      <c r="L65" s="1"/>
      <c r="M65" s="1"/>
      <c r="N65" s="1"/>
      <c r="O65" s="1">
        <f t="shared" si="28"/>
        <v>55</v>
      </c>
      <c r="P65" s="5">
        <v>123</v>
      </c>
      <c r="Q65" s="5">
        <f>15*O65-F65</f>
        <v>123</v>
      </c>
      <c r="R65" s="5">
        <f t="shared" si="23"/>
        <v>168</v>
      </c>
      <c r="S65" s="5"/>
      <c r="T65" s="1"/>
      <c r="U65" s="1">
        <f t="shared" si="16"/>
        <v>15.818181818181818</v>
      </c>
      <c r="V65" s="1">
        <f t="shared" si="17"/>
        <v>12.763636363636364</v>
      </c>
      <c r="W65" s="1">
        <v>59.8</v>
      </c>
      <c r="X65" s="1">
        <v>31.6</v>
      </c>
      <c r="Y65" s="1">
        <v>29.8</v>
      </c>
      <c r="Z65" s="1">
        <v>57.4</v>
      </c>
      <c r="AA65" s="1">
        <v>33.799999999999997</v>
      </c>
      <c r="AB65" s="1" t="s">
        <v>40</v>
      </c>
      <c r="AC65" s="1">
        <f t="shared" si="18"/>
        <v>36.9</v>
      </c>
      <c r="AD65" s="6">
        <v>12</v>
      </c>
      <c r="AE65" s="11">
        <f t="shared" si="24"/>
        <v>14</v>
      </c>
      <c r="AF65" s="1">
        <f t="shared" si="25"/>
        <v>50.4</v>
      </c>
      <c r="AG65" s="11"/>
      <c r="AH65" s="1"/>
      <c r="AI65" s="1">
        <f>VLOOKUP(A65,[1]Sheet!$A:$AG,32,0)</f>
        <v>14</v>
      </c>
      <c r="AJ65" s="1">
        <f>VLOOKUP(A65,[1]Sheet!$A:$AG,33,0)</f>
        <v>70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" t="s">
        <v>107</v>
      </c>
      <c r="B66" s="1" t="s">
        <v>36</v>
      </c>
      <c r="C66" s="1">
        <v>320</v>
      </c>
      <c r="D66" s="1">
        <v>1</v>
      </c>
      <c r="E66" s="1">
        <v>191</v>
      </c>
      <c r="F66" s="1">
        <v>121</v>
      </c>
      <c r="G66" s="6">
        <v>0.2</v>
      </c>
      <c r="H66" s="1">
        <v>365</v>
      </c>
      <c r="I66" s="1" t="s">
        <v>34</v>
      </c>
      <c r="J66" s="1">
        <v>189</v>
      </c>
      <c r="K66" s="1">
        <f t="shared" si="27"/>
        <v>2</v>
      </c>
      <c r="L66" s="1"/>
      <c r="M66" s="1"/>
      <c r="N66" s="1"/>
      <c r="O66" s="1">
        <f t="shared" si="28"/>
        <v>38.200000000000003</v>
      </c>
      <c r="P66" s="5">
        <v>413.80000000000007</v>
      </c>
      <c r="Q66" s="5">
        <f t="shared" si="26"/>
        <v>413.80000000000007</v>
      </c>
      <c r="R66" s="5">
        <f t="shared" si="23"/>
        <v>420</v>
      </c>
      <c r="S66" s="5"/>
      <c r="T66" s="1"/>
      <c r="U66" s="1">
        <f t="shared" si="16"/>
        <v>14.162303664921465</v>
      </c>
      <c r="V66" s="1">
        <f t="shared" si="17"/>
        <v>3.1675392670157065</v>
      </c>
      <c r="W66" s="1">
        <v>10.6</v>
      </c>
      <c r="X66" s="1">
        <v>20</v>
      </c>
      <c r="Y66" s="1">
        <v>23.8</v>
      </c>
      <c r="Z66" s="1">
        <v>12.8</v>
      </c>
      <c r="AA66" s="1">
        <v>8.1999999999999993</v>
      </c>
      <c r="AB66" s="1" t="s">
        <v>108</v>
      </c>
      <c r="AC66" s="1">
        <f t="shared" si="18"/>
        <v>82.760000000000019</v>
      </c>
      <c r="AD66" s="6">
        <v>6</v>
      </c>
      <c r="AE66" s="11">
        <f t="shared" si="24"/>
        <v>70</v>
      </c>
      <c r="AF66" s="1">
        <f t="shared" si="25"/>
        <v>84</v>
      </c>
      <c r="AG66" s="11"/>
      <c r="AH66" s="1"/>
      <c r="AI66" s="1">
        <f>VLOOKUP(A66,[1]Sheet!$A:$AG,32,0)</f>
        <v>10</v>
      </c>
      <c r="AJ66" s="1">
        <f>VLOOKUP(A66,[1]Sheet!$A:$AG,33,0)</f>
        <v>130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28" t="s">
        <v>109</v>
      </c>
      <c r="B67" s="1" t="s">
        <v>36</v>
      </c>
      <c r="C67" s="1"/>
      <c r="D67" s="1"/>
      <c r="E67" s="1"/>
      <c r="F67" s="1"/>
      <c r="G67" s="6">
        <v>0.2</v>
      </c>
      <c r="H67" s="1">
        <v>365</v>
      </c>
      <c r="I67" s="1" t="s">
        <v>34</v>
      </c>
      <c r="J67" s="1">
        <v>196</v>
      </c>
      <c r="K67" s="1">
        <f t="shared" si="27"/>
        <v>-196</v>
      </c>
      <c r="L67" s="1"/>
      <c r="M67" s="1"/>
      <c r="N67" s="1"/>
      <c r="O67" s="1">
        <f t="shared" si="28"/>
        <v>0</v>
      </c>
      <c r="P67" s="34">
        <v>60</v>
      </c>
      <c r="Q67" s="34">
        <v>60</v>
      </c>
      <c r="R67" s="5">
        <f t="shared" si="23"/>
        <v>60</v>
      </c>
      <c r="S67" s="5"/>
      <c r="T67" s="1"/>
      <c r="U67" s="1" t="e">
        <f t="shared" si="16"/>
        <v>#DIV/0!</v>
      </c>
      <c r="V67" s="1" t="e">
        <f t="shared" si="17"/>
        <v>#DIV/0!</v>
      </c>
      <c r="W67" s="1">
        <v>0</v>
      </c>
      <c r="X67" s="1">
        <v>0.2</v>
      </c>
      <c r="Y67" s="1">
        <v>28</v>
      </c>
      <c r="Z67" s="1">
        <v>19.2</v>
      </c>
      <c r="AA67" s="1">
        <v>12</v>
      </c>
      <c r="AB67" s="28" t="s">
        <v>110</v>
      </c>
      <c r="AC67" s="1">
        <f t="shared" si="18"/>
        <v>12</v>
      </c>
      <c r="AD67" s="6">
        <v>6</v>
      </c>
      <c r="AE67" s="11">
        <f t="shared" si="24"/>
        <v>10</v>
      </c>
      <c r="AF67" s="1">
        <f t="shared" si="25"/>
        <v>12</v>
      </c>
      <c r="AG67" s="11"/>
      <c r="AH67" s="1"/>
      <c r="AI67" s="1">
        <f>VLOOKUP(A67,[1]Sheet!$A:$AG,32,0)</f>
        <v>10</v>
      </c>
      <c r="AJ67" s="1">
        <f>VLOOKUP(A67,[1]Sheet!$A:$AG,33,0)</f>
        <v>130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24" t="s">
        <v>111</v>
      </c>
      <c r="B68" s="24" t="s">
        <v>36</v>
      </c>
      <c r="C68" s="24"/>
      <c r="D68" s="24"/>
      <c r="E68" s="24"/>
      <c r="F68" s="24"/>
      <c r="G68" s="25">
        <v>0</v>
      </c>
      <c r="H68" s="24">
        <v>180</v>
      </c>
      <c r="I68" s="24" t="s">
        <v>34</v>
      </c>
      <c r="J68" s="24"/>
      <c r="K68" s="24">
        <f t="shared" si="27"/>
        <v>0</v>
      </c>
      <c r="L68" s="24"/>
      <c r="M68" s="24"/>
      <c r="N68" s="24"/>
      <c r="O68" s="24">
        <f t="shared" si="28"/>
        <v>0</v>
      </c>
      <c r="P68" s="26"/>
      <c r="Q68" s="26"/>
      <c r="R68" s="26"/>
      <c r="S68" s="26"/>
      <c r="T68" s="24"/>
      <c r="U68" s="24" t="e">
        <f t="shared" si="16"/>
        <v>#DIV/0!</v>
      </c>
      <c r="V68" s="24" t="e">
        <f t="shared" si="17"/>
        <v>#DIV/0!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 t="s">
        <v>70</v>
      </c>
      <c r="AC68" s="24">
        <f t="shared" si="18"/>
        <v>0</v>
      </c>
      <c r="AD68" s="25">
        <v>14</v>
      </c>
      <c r="AE68" s="27"/>
      <c r="AF68" s="24"/>
      <c r="AG68" s="27"/>
      <c r="AH68" s="24"/>
      <c r="AI68" s="24">
        <f>VLOOKUP(A68,[1]Sheet!$A:$AG,32,0)</f>
        <v>14</v>
      </c>
      <c r="AJ68" s="24">
        <f>VLOOKUP(A68,[1]Sheet!$A:$AG,33,0)</f>
        <v>70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24" t="s">
        <v>112</v>
      </c>
      <c r="B69" s="24" t="s">
        <v>36</v>
      </c>
      <c r="C69" s="24"/>
      <c r="D69" s="24"/>
      <c r="E69" s="24"/>
      <c r="F69" s="24"/>
      <c r="G69" s="25">
        <v>0</v>
      </c>
      <c r="H69" s="24">
        <v>180</v>
      </c>
      <c r="I69" s="24" t="s">
        <v>34</v>
      </c>
      <c r="J69" s="24"/>
      <c r="K69" s="24">
        <f t="shared" si="27"/>
        <v>0</v>
      </c>
      <c r="L69" s="24"/>
      <c r="M69" s="24"/>
      <c r="N69" s="24"/>
      <c r="O69" s="24">
        <f t="shared" si="28"/>
        <v>0</v>
      </c>
      <c r="P69" s="26"/>
      <c r="Q69" s="26"/>
      <c r="R69" s="26"/>
      <c r="S69" s="26"/>
      <c r="T69" s="24"/>
      <c r="U69" s="24" t="e">
        <f t="shared" si="16"/>
        <v>#DIV/0!</v>
      </c>
      <c r="V69" s="24" t="e">
        <f t="shared" si="17"/>
        <v>#DIV/0!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24" t="s">
        <v>70</v>
      </c>
      <c r="AC69" s="24">
        <f t="shared" si="18"/>
        <v>0</v>
      </c>
      <c r="AD69" s="25">
        <v>0</v>
      </c>
      <c r="AE69" s="27"/>
      <c r="AF69" s="24"/>
      <c r="AG69" s="27"/>
      <c r="AH69" s="24"/>
      <c r="AI69" s="24">
        <f>VLOOKUP(A69,[1]Sheet!$A:$AG,32,0)</f>
        <v>14</v>
      </c>
      <c r="AJ69" s="24">
        <f>VLOOKUP(A69,[1]Sheet!$A:$AG,33,0)</f>
        <v>70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 t="s">
        <v>113</v>
      </c>
      <c r="B70" s="1" t="s">
        <v>36</v>
      </c>
      <c r="C70" s="1">
        <v>1520</v>
      </c>
      <c r="D70" s="1">
        <v>840</v>
      </c>
      <c r="E70" s="1">
        <v>1375</v>
      </c>
      <c r="F70" s="1">
        <v>877</v>
      </c>
      <c r="G70" s="6">
        <v>0.25</v>
      </c>
      <c r="H70" s="1">
        <v>180</v>
      </c>
      <c r="I70" s="1" t="s">
        <v>34</v>
      </c>
      <c r="J70" s="1">
        <v>1379</v>
      </c>
      <c r="K70" s="1">
        <f t="shared" si="27"/>
        <v>-4</v>
      </c>
      <c r="L70" s="1"/>
      <c r="M70" s="1"/>
      <c r="N70" s="1"/>
      <c r="O70" s="1">
        <f t="shared" si="28"/>
        <v>275</v>
      </c>
      <c r="P70" s="5">
        <v>2973</v>
      </c>
      <c r="Q70" s="5">
        <f>13*O70-F70</f>
        <v>2698</v>
      </c>
      <c r="R70" s="5">
        <f>AD70*AE70+AG70*AD70</f>
        <v>2688</v>
      </c>
      <c r="S70" s="5"/>
      <c r="T70" s="1"/>
      <c r="U70" s="1">
        <f t="shared" ref="U70:U75" si="29">(F70+R70)/O70</f>
        <v>12.963636363636363</v>
      </c>
      <c r="V70" s="1">
        <f t="shared" ref="V70:V75" si="30">F70/O70</f>
        <v>3.189090909090909</v>
      </c>
      <c r="W70" s="1">
        <v>132</v>
      </c>
      <c r="X70" s="1">
        <v>146.4</v>
      </c>
      <c r="Y70" s="1">
        <v>128</v>
      </c>
      <c r="Z70" s="1">
        <v>115.4</v>
      </c>
      <c r="AA70" s="1">
        <v>184.2</v>
      </c>
      <c r="AB70" s="1" t="s">
        <v>40</v>
      </c>
      <c r="AC70" s="1">
        <f t="shared" ref="AC70:AC75" si="31">Q70*G70</f>
        <v>674.5</v>
      </c>
      <c r="AD70" s="6">
        <v>12</v>
      </c>
      <c r="AE70" s="11">
        <f>MROUND(Q70,AD70*AI70)/AD70-AG70</f>
        <v>84</v>
      </c>
      <c r="AF70" s="1">
        <f>AE70*AD70*G70</f>
        <v>252</v>
      </c>
      <c r="AG70" s="11">
        <v>140</v>
      </c>
      <c r="AH70" s="1">
        <f>AG70*AD70*G70</f>
        <v>420</v>
      </c>
      <c r="AI70" s="1">
        <f>VLOOKUP(A70,[1]Sheet!$A:$AG,32,0)</f>
        <v>14</v>
      </c>
      <c r="AJ70" s="1">
        <f>VLOOKUP(A70,[1]Sheet!$A:$AG,33,0)</f>
        <v>70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 t="s">
        <v>114</v>
      </c>
      <c r="B71" s="1" t="s">
        <v>36</v>
      </c>
      <c r="C71" s="1">
        <v>2719</v>
      </c>
      <c r="D71" s="1"/>
      <c r="E71" s="1">
        <v>739</v>
      </c>
      <c r="F71" s="1">
        <v>1871</v>
      </c>
      <c r="G71" s="6">
        <v>0.25</v>
      </c>
      <c r="H71" s="1">
        <v>180</v>
      </c>
      <c r="I71" s="1" t="s">
        <v>34</v>
      </c>
      <c r="J71" s="1">
        <v>736</v>
      </c>
      <c r="K71" s="1">
        <f t="shared" si="27"/>
        <v>3</v>
      </c>
      <c r="L71" s="1"/>
      <c r="M71" s="1"/>
      <c r="N71" s="1"/>
      <c r="O71" s="1">
        <f t="shared" si="28"/>
        <v>147.80000000000001</v>
      </c>
      <c r="P71" s="5">
        <v>198.20000000000027</v>
      </c>
      <c r="Q71" s="5"/>
      <c r="R71" s="5">
        <f t="shared" ref="R71:R73" si="32">AD71*AE71</f>
        <v>0</v>
      </c>
      <c r="S71" s="5"/>
      <c r="T71" s="1"/>
      <c r="U71" s="1">
        <f t="shared" si="29"/>
        <v>12.658998646820026</v>
      </c>
      <c r="V71" s="1">
        <f t="shared" si="30"/>
        <v>12.658998646820026</v>
      </c>
      <c r="W71" s="1">
        <v>145.4</v>
      </c>
      <c r="X71" s="1">
        <v>139.19999999999999</v>
      </c>
      <c r="Y71" s="1">
        <v>111.2</v>
      </c>
      <c r="Z71" s="1">
        <v>155.4</v>
      </c>
      <c r="AA71" s="1">
        <v>101.6</v>
      </c>
      <c r="AB71" s="1"/>
      <c r="AC71" s="1">
        <f t="shared" si="31"/>
        <v>0</v>
      </c>
      <c r="AD71" s="6">
        <v>12</v>
      </c>
      <c r="AE71" s="11">
        <f>MROUND(Q71,AD71*AI71)/AD71</f>
        <v>0</v>
      </c>
      <c r="AF71" s="1">
        <f>AE71*AD71*G71</f>
        <v>0</v>
      </c>
      <c r="AG71" s="11"/>
      <c r="AH71" s="1"/>
      <c r="AI71" s="1">
        <f>VLOOKUP(A71,[1]Sheet!$A:$AG,32,0)</f>
        <v>14</v>
      </c>
      <c r="AJ71" s="1">
        <f>VLOOKUP(A71,[1]Sheet!$A:$AG,33,0)</f>
        <v>70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 t="s">
        <v>115</v>
      </c>
      <c r="B72" s="1" t="s">
        <v>33</v>
      </c>
      <c r="C72" s="1">
        <v>102.6</v>
      </c>
      <c r="D72" s="1"/>
      <c r="E72" s="1">
        <v>21.6</v>
      </c>
      <c r="F72" s="1">
        <v>78.3</v>
      </c>
      <c r="G72" s="6">
        <v>1</v>
      </c>
      <c r="H72" s="1">
        <v>180</v>
      </c>
      <c r="I72" s="1" t="s">
        <v>34</v>
      </c>
      <c r="J72" s="1">
        <v>21.6</v>
      </c>
      <c r="K72" s="1">
        <f t="shared" si="27"/>
        <v>0</v>
      </c>
      <c r="L72" s="1"/>
      <c r="M72" s="1"/>
      <c r="N72" s="1"/>
      <c r="O72" s="1">
        <f t="shared" si="28"/>
        <v>4.32</v>
      </c>
      <c r="P72" s="5"/>
      <c r="Q72" s="5"/>
      <c r="R72" s="5">
        <f t="shared" si="32"/>
        <v>0</v>
      </c>
      <c r="S72" s="5"/>
      <c r="T72" s="1"/>
      <c r="U72" s="1">
        <f t="shared" si="29"/>
        <v>18.124999999999996</v>
      </c>
      <c r="V72" s="1">
        <f t="shared" si="30"/>
        <v>18.124999999999996</v>
      </c>
      <c r="W72" s="1">
        <v>5.4</v>
      </c>
      <c r="X72" s="1">
        <v>5.94</v>
      </c>
      <c r="Y72" s="1">
        <v>5.94</v>
      </c>
      <c r="Z72" s="1">
        <v>1.62</v>
      </c>
      <c r="AA72" s="1">
        <v>9.7200000000000006</v>
      </c>
      <c r="AB72" s="1"/>
      <c r="AC72" s="1">
        <f t="shared" si="31"/>
        <v>0</v>
      </c>
      <c r="AD72" s="6">
        <v>2.7</v>
      </c>
      <c r="AE72" s="11">
        <f>MROUND(Q72,AD72*AI72)/AD72</f>
        <v>0</v>
      </c>
      <c r="AF72" s="1">
        <f>AE72*AD72*G72</f>
        <v>0</v>
      </c>
      <c r="AG72" s="11"/>
      <c r="AH72" s="1"/>
      <c r="AI72" s="1">
        <f>VLOOKUP(A72,[1]Sheet!$A:$AG,32,0)</f>
        <v>14</v>
      </c>
      <c r="AJ72" s="1">
        <f>VLOOKUP(A72,[1]Sheet!$A:$AG,33,0)</f>
        <v>126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 t="s">
        <v>116</v>
      </c>
      <c r="B73" s="1" t="s">
        <v>33</v>
      </c>
      <c r="C73" s="1">
        <v>215</v>
      </c>
      <c r="D73" s="1"/>
      <c r="E73" s="29">
        <f>158.1+E74</f>
        <v>228.1</v>
      </c>
      <c r="F73" s="29">
        <f>35+F74</f>
        <v>415</v>
      </c>
      <c r="G73" s="6">
        <v>1</v>
      </c>
      <c r="H73" s="1">
        <v>180</v>
      </c>
      <c r="I73" s="1" t="s">
        <v>34</v>
      </c>
      <c r="J73" s="1">
        <v>160</v>
      </c>
      <c r="K73" s="1">
        <f t="shared" si="27"/>
        <v>68.099999999999994</v>
      </c>
      <c r="L73" s="1"/>
      <c r="M73" s="1"/>
      <c r="N73" s="1"/>
      <c r="O73" s="1">
        <f t="shared" si="28"/>
        <v>45.62</v>
      </c>
      <c r="P73" s="5">
        <v>223.67999999999995</v>
      </c>
      <c r="Q73" s="5">
        <f t="shared" ref="Q73" si="33">14*O73-F73</f>
        <v>223.67999999999995</v>
      </c>
      <c r="R73" s="5">
        <f t="shared" si="32"/>
        <v>240</v>
      </c>
      <c r="S73" s="5"/>
      <c r="T73" s="1"/>
      <c r="U73" s="1">
        <f t="shared" si="29"/>
        <v>14.35773783428321</v>
      </c>
      <c r="V73" s="1">
        <f t="shared" si="30"/>
        <v>9.0968873301183688</v>
      </c>
      <c r="W73" s="1">
        <v>35</v>
      </c>
      <c r="X73" s="1">
        <v>42</v>
      </c>
      <c r="Y73" s="1">
        <v>42</v>
      </c>
      <c r="Z73" s="1">
        <v>52</v>
      </c>
      <c r="AA73" s="1">
        <v>33</v>
      </c>
      <c r="AB73" s="1" t="s">
        <v>117</v>
      </c>
      <c r="AC73" s="1">
        <f t="shared" si="31"/>
        <v>223.67999999999995</v>
      </c>
      <c r="AD73" s="6">
        <v>5</v>
      </c>
      <c r="AE73" s="11">
        <f>MROUND(Q73,AD73*AI73)/AD73</f>
        <v>48</v>
      </c>
      <c r="AF73" s="1">
        <f>AE73*AD73*G73</f>
        <v>240</v>
      </c>
      <c r="AG73" s="11"/>
      <c r="AH73" s="1"/>
      <c r="AI73" s="1">
        <f>VLOOKUP(A73,[1]Sheet!$A:$AG,32,0)</f>
        <v>12</v>
      </c>
      <c r="AJ73" s="1">
        <f>VLOOKUP(A73,[1]Sheet!$A:$AG,33,0)</f>
        <v>84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9" t="s">
        <v>118</v>
      </c>
      <c r="B74" s="19" t="s">
        <v>33</v>
      </c>
      <c r="C74" s="19">
        <v>450</v>
      </c>
      <c r="D74" s="19"/>
      <c r="E74" s="29">
        <v>70</v>
      </c>
      <c r="F74" s="29">
        <v>380</v>
      </c>
      <c r="G74" s="20">
        <v>0</v>
      </c>
      <c r="H74" s="19" t="e">
        <v>#N/A</v>
      </c>
      <c r="I74" s="19" t="s">
        <v>48</v>
      </c>
      <c r="J74" s="19">
        <v>70</v>
      </c>
      <c r="K74" s="19">
        <f t="shared" si="27"/>
        <v>0</v>
      </c>
      <c r="L74" s="19"/>
      <c r="M74" s="19"/>
      <c r="N74" s="19"/>
      <c r="O74" s="19">
        <f t="shared" si="28"/>
        <v>14</v>
      </c>
      <c r="P74" s="21"/>
      <c r="Q74" s="21"/>
      <c r="R74" s="21"/>
      <c r="S74" s="21"/>
      <c r="T74" s="19"/>
      <c r="U74" s="19">
        <f t="shared" si="29"/>
        <v>27.142857142857142</v>
      </c>
      <c r="V74" s="19">
        <f t="shared" si="30"/>
        <v>27.142857142857142</v>
      </c>
      <c r="W74" s="19">
        <v>6</v>
      </c>
      <c r="X74" s="19">
        <v>6</v>
      </c>
      <c r="Y74" s="19">
        <v>0</v>
      </c>
      <c r="Z74" s="19">
        <v>14</v>
      </c>
      <c r="AA74" s="19">
        <v>0</v>
      </c>
      <c r="AB74" s="19" t="s">
        <v>63</v>
      </c>
      <c r="AC74" s="19">
        <f t="shared" si="31"/>
        <v>0</v>
      </c>
      <c r="AD74" s="20">
        <v>0</v>
      </c>
      <c r="AE74" s="22"/>
      <c r="AF74" s="19"/>
      <c r="AG74" s="22"/>
      <c r="AH74" s="19"/>
      <c r="AI74" s="19"/>
      <c r="AJ74" s="19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 t="s">
        <v>119</v>
      </c>
      <c r="B75" s="1" t="s">
        <v>36</v>
      </c>
      <c r="C75" s="1">
        <v>1838</v>
      </c>
      <c r="D75" s="1"/>
      <c r="E75" s="1">
        <v>193</v>
      </c>
      <c r="F75" s="1">
        <v>1636</v>
      </c>
      <c r="G75" s="6">
        <v>0.14000000000000001</v>
      </c>
      <c r="H75" s="1">
        <v>180</v>
      </c>
      <c r="I75" s="1" t="s">
        <v>34</v>
      </c>
      <c r="J75" s="1">
        <v>191</v>
      </c>
      <c r="K75" s="1">
        <f t="shared" si="27"/>
        <v>2</v>
      </c>
      <c r="L75" s="1"/>
      <c r="M75" s="1"/>
      <c r="N75" s="1"/>
      <c r="O75" s="1">
        <f t="shared" si="28"/>
        <v>38.6</v>
      </c>
      <c r="P75" s="5"/>
      <c r="Q75" s="5"/>
      <c r="R75" s="5">
        <f>AD75*AE75</f>
        <v>0</v>
      </c>
      <c r="S75" s="5"/>
      <c r="T75" s="1"/>
      <c r="U75" s="1">
        <f t="shared" si="29"/>
        <v>42.383419689119172</v>
      </c>
      <c r="V75" s="1">
        <f t="shared" si="30"/>
        <v>42.383419689119172</v>
      </c>
      <c r="W75" s="1">
        <v>36.200000000000003</v>
      </c>
      <c r="X75" s="1">
        <v>36.799999999999997</v>
      </c>
      <c r="Y75" s="1">
        <v>65.8</v>
      </c>
      <c r="Z75" s="1">
        <v>40.4</v>
      </c>
      <c r="AA75" s="1">
        <v>44.6</v>
      </c>
      <c r="AB75" s="30" t="s">
        <v>130</v>
      </c>
      <c r="AC75" s="1">
        <f t="shared" si="31"/>
        <v>0</v>
      </c>
      <c r="AD75" s="6">
        <v>22</v>
      </c>
      <c r="AE75" s="11">
        <f>MROUND(Q75,AD75*AI75)/AD75</f>
        <v>0</v>
      </c>
      <c r="AF75" s="1">
        <f>AE75*AD75*G75</f>
        <v>0</v>
      </c>
      <c r="AG75" s="11"/>
      <c r="AH75" s="1"/>
      <c r="AI75" s="1">
        <f>VLOOKUP(A75,[1]Sheet!$A:$AG,32,0)</f>
        <v>12</v>
      </c>
      <c r="AJ75" s="1">
        <f>VLOOKUP(A75,[1]Sheet!$A:$AG,33,0)</f>
        <v>84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37" t="s">
        <v>135</v>
      </c>
      <c r="B76" s="1" t="s">
        <v>36</v>
      </c>
      <c r="C76" s="1"/>
      <c r="D76" s="1"/>
      <c r="E76" s="1"/>
      <c r="F76" s="1"/>
      <c r="G76" s="6">
        <v>0.2</v>
      </c>
      <c r="H76" s="1">
        <v>180</v>
      </c>
      <c r="I76" s="1" t="s">
        <v>34</v>
      </c>
      <c r="J76" s="1"/>
      <c r="K76" s="1"/>
      <c r="L76" s="1"/>
      <c r="M76" s="1"/>
      <c r="N76" s="1"/>
      <c r="O76" s="1"/>
      <c r="P76" s="1"/>
      <c r="Q76" s="38">
        <v>100</v>
      </c>
      <c r="R76" s="38">
        <f>AD76*AE76</f>
        <v>168</v>
      </c>
      <c r="S76" s="38"/>
      <c r="T76" s="1"/>
      <c r="U76" s="1"/>
      <c r="V76" s="1"/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37" t="s">
        <v>136</v>
      </c>
      <c r="AC76" s="1">
        <f>Q76*G76</f>
        <v>20</v>
      </c>
      <c r="AD76" s="6">
        <v>12</v>
      </c>
      <c r="AE76" s="11">
        <f>MROUND(Q76,AD76*AI76)/AD76</f>
        <v>14</v>
      </c>
      <c r="AF76" s="1">
        <f>AE76*AD76*G76</f>
        <v>33.6</v>
      </c>
      <c r="AG76" s="11"/>
      <c r="AH76" s="1"/>
      <c r="AI76" s="1">
        <v>14</v>
      </c>
      <c r="AJ76" s="1">
        <v>70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6"/>
      <c r="AE77" s="11"/>
      <c r="AF77" s="1"/>
      <c r="AG77" s="1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6"/>
      <c r="AE78" s="11"/>
      <c r="AF78" s="1"/>
      <c r="AG78" s="1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6"/>
      <c r="AE79" s="11"/>
      <c r="AF79" s="1"/>
      <c r="AG79" s="1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6"/>
      <c r="AE80" s="11"/>
      <c r="AF80" s="1"/>
      <c r="AG80" s="1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6"/>
      <c r="AE81" s="11"/>
      <c r="AF81" s="1"/>
      <c r="AG81" s="1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6"/>
      <c r="AE82" s="11"/>
      <c r="AF82" s="1"/>
      <c r="AG82" s="1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6"/>
      <c r="AE83" s="11"/>
      <c r="AF83" s="1"/>
      <c r="AG83" s="1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6"/>
      <c r="AE84" s="11"/>
      <c r="AF84" s="1"/>
      <c r="AG84" s="1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6"/>
      <c r="AE85" s="11"/>
      <c r="AF85" s="1"/>
      <c r="AG85" s="1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6"/>
      <c r="AE86" s="11"/>
      <c r="AF86" s="1"/>
      <c r="AG86" s="1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6"/>
      <c r="AE87" s="11"/>
      <c r="AF87" s="1"/>
      <c r="AG87" s="1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6"/>
      <c r="AE88" s="11"/>
      <c r="AF88" s="1"/>
      <c r="AG88" s="1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6"/>
      <c r="AE89" s="11"/>
      <c r="AF89" s="1"/>
      <c r="AG89" s="1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6"/>
      <c r="AE90" s="11"/>
      <c r="AF90" s="1"/>
      <c r="AG90" s="1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6"/>
      <c r="AE91" s="11"/>
      <c r="AF91" s="1"/>
      <c r="AG91" s="1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6"/>
      <c r="AE92" s="11"/>
      <c r="AF92" s="1"/>
      <c r="AG92" s="1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6"/>
      <c r="AE93" s="11"/>
      <c r="AF93" s="1"/>
      <c r="AG93" s="1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6"/>
      <c r="AE94" s="11"/>
      <c r="AF94" s="1"/>
      <c r="AG94" s="1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6"/>
      <c r="AE95" s="11"/>
      <c r="AF95" s="1"/>
      <c r="AG95" s="1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6"/>
      <c r="AE96" s="11"/>
      <c r="AF96" s="1"/>
      <c r="AG96" s="1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6"/>
      <c r="AE97" s="11"/>
      <c r="AF97" s="1"/>
      <c r="AG97" s="1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6"/>
      <c r="AE98" s="11"/>
      <c r="AF98" s="1"/>
      <c r="AG98" s="1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6"/>
      <c r="AE99" s="11"/>
      <c r="AF99" s="1"/>
      <c r="AG99" s="1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6"/>
      <c r="AE100" s="11"/>
      <c r="AF100" s="1"/>
      <c r="AG100" s="1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6"/>
      <c r="AE101" s="11"/>
      <c r="AF101" s="1"/>
      <c r="AG101" s="1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6"/>
      <c r="AE102" s="11"/>
      <c r="AF102" s="1"/>
      <c r="AG102" s="1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6"/>
      <c r="AE103" s="11"/>
      <c r="AF103" s="1"/>
      <c r="AG103" s="1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6"/>
      <c r="AE104" s="11"/>
      <c r="AF104" s="1"/>
      <c r="AG104" s="1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6"/>
      <c r="AE105" s="11"/>
      <c r="AF105" s="1"/>
      <c r="AG105" s="1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6"/>
      <c r="AE106" s="11"/>
      <c r="AF106" s="1"/>
      <c r="AG106" s="1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6"/>
      <c r="AE107" s="11"/>
      <c r="AF107" s="1"/>
      <c r="AG107" s="1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6"/>
      <c r="AE108" s="11"/>
      <c r="AF108" s="1"/>
      <c r="AG108" s="1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6"/>
      <c r="AE109" s="11"/>
      <c r="AF109" s="1"/>
      <c r="AG109" s="1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6"/>
      <c r="AE110" s="11"/>
      <c r="AF110" s="1"/>
      <c r="AG110" s="1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6"/>
      <c r="AE111" s="11"/>
      <c r="AF111" s="1"/>
      <c r="AG111" s="1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6"/>
      <c r="AE112" s="11"/>
      <c r="AF112" s="1"/>
      <c r="AG112" s="1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6"/>
      <c r="AE113" s="11"/>
      <c r="AF113" s="1"/>
      <c r="AG113" s="1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6"/>
      <c r="AE114" s="11"/>
      <c r="AF114" s="1"/>
      <c r="AG114" s="1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6"/>
      <c r="AE115" s="11"/>
      <c r="AF115" s="1"/>
      <c r="AG115" s="1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6"/>
      <c r="AE116" s="11"/>
      <c r="AF116" s="1"/>
      <c r="AG116" s="1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6"/>
      <c r="AE117" s="11"/>
      <c r="AF117" s="1"/>
      <c r="AG117" s="1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6"/>
      <c r="AE118" s="11"/>
      <c r="AF118" s="1"/>
      <c r="AG118" s="1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6"/>
      <c r="AE119" s="11"/>
      <c r="AF119" s="1"/>
      <c r="AG119" s="1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6"/>
      <c r="AE120" s="11"/>
      <c r="AF120" s="1"/>
      <c r="AG120" s="1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6"/>
      <c r="AE121" s="11"/>
      <c r="AF121" s="1"/>
      <c r="AG121" s="1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6"/>
      <c r="AE122" s="11"/>
      <c r="AF122" s="1"/>
      <c r="AG122" s="1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6"/>
      <c r="AE123" s="11"/>
      <c r="AF123" s="1"/>
      <c r="AG123" s="1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6"/>
      <c r="AE124" s="11"/>
      <c r="AF124" s="1"/>
      <c r="AG124" s="1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6"/>
      <c r="AE125" s="11"/>
      <c r="AF125" s="1"/>
      <c r="AG125" s="1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6"/>
      <c r="AE126" s="11"/>
      <c r="AF126" s="1"/>
      <c r="AG126" s="1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6"/>
      <c r="AE127" s="11"/>
      <c r="AF127" s="1"/>
      <c r="AG127" s="1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6"/>
      <c r="AE128" s="11"/>
      <c r="AF128" s="1"/>
      <c r="AG128" s="1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6"/>
      <c r="AE129" s="11"/>
      <c r="AF129" s="1"/>
      <c r="AG129" s="1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6"/>
      <c r="AE130" s="11"/>
      <c r="AF130" s="1"/>
      <c r="AG130" s="1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6"/>
      <c r="AE131" s="11"/>
      <c r="AF131" s="1"/>
      <c r="AG131" s="1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6"/>
      <c r="AE132" s="11"/>
      <c r="AF132" s="1"/>
      <c r="AG132" s="1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6"/>
      <c r="AE133" s="11"/>
      <c r="AF133" s="1"/>
      <c r="AG133" s="1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6"/>
      <c r="AE134" s="11"/>
      <c r="AF134" s="1"/>
      <c r="AG134" s="1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6"/>
      <c r="AE135" s="11"/>
      <c r="AF135" s="1"/>
      <c r="AG135" s="1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6"/>
      <c r="AE136" s="11"/>
      <c r="AF136" s="1"/>
      <c r="AG136" s="1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6"/>
      <c r="AE137" s="11"/>
      <c r="AF137" s="1"/>
      <c r="AG137" s="1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/>
      <c r="AE138" s="11"/>
      <c r="AF138" s="1"/>
      <c r="AG138" s="1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/>
      <c r="AE139" s="11"/>
      <c r="AF139" s="1"/>
      <c r="AG139" s="1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6"/>
      <c r="AE140" s="11"/>
      <c r="AF140" s="1"/>
      <c r="AG140" s="1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6"/>
      <c r="AE141" s="11"/>
      <c r="AF141" s="1"/>
      <c r="AG141" s="1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6"/>
      <c r="AE142" s="11"/>
      <c r="AF142" s="1"/>
      <c r="AG142" s="1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/>
      <c r="AE143" s="11"/>
      <c r="AF143" s="1"/>
      <c r="AG143" s="1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6"/>
      <c r="AE144" s="11"/>
      <c r="AF144" s="1"/>
      <c r="AG144" s="1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6"/>
      <c r="AE145" s="11"/>
      <c r="AF145" s="1"/>
      <c r="AG145" s="1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/>
      <c r="AE146" s="11"/>
      <c r="AF146" s="1"/>
      <c r="AG146" s="1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6"/>
      <c r="AE147" s="11"/>
      <c r="AF147" s="1"/>
      <c r="AG147" s="1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6"/>
      <c r="AE148" s="11"/>
      <c r="AF148" s="1"/>
      <c r="AG148" s="1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6"/>
      <c r="AE149" s="11"/>
      <c r="AF149" s="1"/>
      <c r="AG149" s="1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6"/>
      <c r="AE150" s="11"/>
      <c r="AF150" s="1"/>
      <c r="AG150" s="1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6"/>
      <c r="AE151" s="11"/>
      <c r="AF151" s="1"/>
      <c r="AG151" s="1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6"/>
      <c r="AE152" s="11"/>
      <c r="AF152" s="1"/>
      <c r="AG152" s="1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6"/>
      <c r="AE153" s="11"/>
      <c r="AF153" s="1"/>
      <c r="AG153" s="1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6"/>
      <c r="AE154" s="11"/>
      <c r="AF154" s="1"/>
      <c r="AG154" s="1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6"/>
      <c r="AE155" s="11"/>
      <c r="AF155" s="1"/>
      <c r="AG155" s="1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6"/>
      <c r="AE156" s="11"/>
      <c r="AF156" s="1"/>
      <c r="AG156" s="1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6"/>
      <c r="AE157" s="11"/>
      <c r="AF157" s="1"/>
      <c r="AG157" s="1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6"/>
      <c r="AE158" s="11"/>
      <c r="AF158" s="1"/>
      <c r="AG158" s="1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6"/>
      <c r="AE159" s="11"/>
      <c r="AF159" s="1"/>
      <c r="AG159" s="1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6"/>
      <c r="AE160" s="11"/>
      <c r="AF160" s="1"/>
      <c r="AG160" s="1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6"/>
      <c r="AE161" s="11"/>
      <c r="AF161" s="1"/>
      <c r="AG161" s="1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6"/>
      <c r="AE162" s="11"/>
      <c r="AF162" s="1"/>
      <c r="AG162" s="1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6"/>
      <c r="AE163" s="11"/>
      <c r="AF163" s="1"/>
      <c r="AG163" s="1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6"/>
      <c r="AE164" s="11"/>
      <c r="AF164" s="1"/>
      <c r="AG164" s="1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6"/>
      <c r="AE165" s="11"/>
      <c r="AF165" s="1"/>
      <c r="AG165" s="1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6"/>
      <c r="AE166" s="11"/>
      <c r="AF166" s="1"/>
      <c r="AG166" s="1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6"/>
      <c r="AE167" s="11"/>
      <c r="AF167" s="1"/>
      <c r="AG167" s="1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6"/>
      <c r="AE168" s="11"/>
      <c r="AF168" s="1"/>
      <c r="AG168" s="1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6"/>
      <c r="AE169" s="11"/>
      <c r="AF169" s="1"/>
      <c r="AG169" s="1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6"/>
      <c r="AE170" s="11"/>
      <c r="AF170" s="1"/>
      <c r="AG170" s="1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6"/>
      <c r="AE171" s="11"/>
      <c r="AF171" s="1"/>
      <c r="AG171" s="1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6"/>
      <c r="AE172" s="11"/>
      <c r="AF172" s="1"/>
      <c r="AG172" s="1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6"/>
      <c r="AE173" s="11"/>
      <c r="AF173" s="1"/>
      <c r="AG173" s="1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6"/>
      <c r="AE174" s="11"/>
      <c r="AF174" s="1"/>
      <c r="AG174" s="1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6"/>
      <c r="AE175" s="11"/>
      <c r="AF175" s="1"/>
      <c r="AG175" s="1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6"/>
      <c r="AE176" s="11"/>
      <c r="AF176" s="1"/>
      <c r="AG176" s="1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6"/>
      <c r="AE177" s="11"/>
      <c r="AF177" s="1"/>
      <c r="AG177" s="1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6"/>
      <c r="AE178" s="11"/>
      <c r="AF178" s="1"/>
      <c r="AG178" s="1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6"/>
      <c r="AE179" s="11"/>
      <c r="AF179" s="1"/>
      <c r="AG179" s="1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6"/>
      <c r="AE180" s="11"/>
      <c r="AF180" s="1"/>
      <c r="AG180" s="1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6"/>
      <c r="AE181" s="11"/>
      <c r="AF181" s="1"/>
      <c r="AG181" s="1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6"/>
      <c r="AE182" s="11"/>
      <c r="AF182" s="1"/>
      <c r="AG182" s="1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6"/>
      <c r="AE183" s="11"/>
      <c r="AF183" s="1"/>
      <c r="AG183" s="1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6"/>
      <c r="AE184" s="11"/>
      <c r="AF184" s="1"/>
      <c r="AG184" s="1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6"/>
      <c r="AE185" s="11"/>
      <c r="AF185" s="1"/>
      <c r="AG185" s="1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6"/>
      <c r="AE186" s="11"/>
      <c r="AF186" s="1"/>
      <c r="AG186" s="1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6"/>
      <c r="AE187" s="11"/>
      <c r="AF187" s="1"/>
      <c r="AG187" s="1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6"/>
      <c r="AE188" s="11"/>
      <c r="AF188" s="1"/>
      <c r="AG188" s="1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6"/>
      <c r="AE189" s="11"/>
      <c r="AF189" s="1"/>
      <c r="AG189" s="1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6"/>
      <c r="AE190" s="11"/>
      <c r="AF190" s="1"/>
      <c r="AG190" s="1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6"/>
      <c r="AE191" s="11"/>
      <c r="AF191" s="1"/>
      <c r="AG191" s="1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6"/>
      <c r="AE192" s="11"/>
      <c r="AF192" s="1"/>
      <c r="AG192" s="1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6"/>
      <c r="AE193" s="11"/>
      <c r="AF193" s="1"/>
      <c r="AG193" s="1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6"/>
      <c r="AE194" s="11"/>
      <c r="AF194" s="1"/>
      <c r="AG194" s="1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6"/>
      <c r="AE195" s="11"/>
      <c r="AF195" s="1"/>
      <c r="AG195" s="1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6"/>
      <c r="AE196" s="11"/>
      <c r="AF196" s="1"/>
      <c r="AG196" s="1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6"/>
      <c r="AE197" s="11"/>
      <c r="AF197" s="1"/>
      <c r="AG197" s="1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6"/>
      <c r="AE198" s="11"/>
      <c r="AF198" s="1"/>
      <c r="AG198" s="1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6"/>
      <c r="AE199" s="11"/>
      <c r="AF199" s="1"/>
      <c r="AG199" s="1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6"/>
      <c r="AE200" s="11"/>
      <c r="AF200" s="1"/>
      <c r="AG200" s="1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6"/>
      <c r="AE201" s="11"/>
      <c r="AF201" s="1"/>
      <c r="AG201" s="1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6"/>
      <c r="AE202" s="11"/>
      <c r="AF202" s="1"/>
      <c r="AG202" s="1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6"/>
      <c r="AE203" s="11"/>
      <c r="AF203" s="1"/>
      <c r="AG203" s="1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6"/>
      <c r="AE204" s="11"/>
      <c r="AF204" s="1"/>
      <c r="AG204" s="1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6"/>
      <c r="AE205" s="11"/>
      <c r="AF205" s="1"/>
      <c r="AG205" s="1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6"/>
      <c r="AE206" s="11"/>
      <c r="AF206" s="1"/>
      <c r="AG206" s="1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6"/>
      <c r="AE207" s="11"/>
      <c r="AF207" s="1"/>
      <c r="AG207" s="1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6"/>
      <c r="AE208" s="11"/>
      <c r="AF208" s="1"/>
      <c r="AG208" s="1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6"/>
      <c r="AE209" s="11"/>
      <c r="AF209" s="1"/>
      <c r="AG209" s="1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6"/>
      <c r="AE210" s="11"/>
      <c r="AF210" s="1"/>
      <c r="AG210" s="1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6"/>
      <c r="AE211" s="11"/>
      <c r="AF211" s="1"/>
      <c r="AG211" s="1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6"/>
      <c r="AE212" s="11"/>
      <c r="AF212" s="1"/>
      <c r="AG212" s="1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6"/>
      <c r="AE213" s="11"/>
      <c r="AF213" s="1"/>
      <c r="AG213" s="1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6"/>
      <c r="AE214" s="11"/>
      <c r="AF214" s="1"/>
      <c r="AG214" s="1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6"/>
      <c r="AE215" s="11"/>
      <c r="AF215" s="1"/>
      <c r="AG215" s="1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6"/>
      <c r="AE216" s="11"/>
      <c r="AF216" s="1"/>
      <c r="AG216" s="1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6"/>
      <c r="AE217" s="11"/>
      <c r="AF217" s="1"/>
      <c r="AG217" s="1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6"/>
      <c r="AE218" s="11"/>
      <c r="AF218" s="1"/>
      <c r="AG218" s="1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6"/>
      <c r="AE219" s="11"/>
      <c r="AF219" s="1"/>
      <c r="AG219" s="1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6"/>
      <c r="AE220" s="11"/>
      <c r="AF220" s="1"/>
      <c r="AG220" s="1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6"/>
      <c r="AE221" s="11"/>
      <c r="AF221" s="1"/>
      <c r="AG221" s="1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6"/>
      <c r="AE222" s="11"/>
      <c r="AF222" s="1"/>
      <c r="AG222" s="1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6"/>
      <c r="AE223" s="11"/>
      <c r="AF223" s="1"/>
      <c r="AG223" s="1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6"/>
      <c r="AE224" s="11"/>
      <c r="AF224" s="1"/>
      <c r="AG224" s="1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6"/>
      <c r="AE225" s="11"/>
      <c r="AF225" s="1"/>
      <c r="AG225" s="1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6"/>
      <c r="AE226" s="11"/>
      <c r="AF226" s="1"/>
      <c r="AG226" s="1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6"/>
      <c r="AE227" s="11"/>
      <c r="AF227" s="1"/>
      <c r="AG227" s="1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6"/>
      <c r="AE228" s="11"/>
      <c r="AF228" s="1"/>
      <c r="AG228" s="1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6"/>
      <c r="AE229" s="11"/>
      <c r="AF229" s="1"/>
      <c r="AG229" s="1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6"/>
      <c r="AE230" s="11"/>
      <c r="AF230" s="1"/>
      <c r="AG230" s="1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6"/>
      <c r="AE231" s="11"/>
      <c r="AF231" s="1"/>
      <c r="AG231" s="1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6"/>
      <c r="AE232" s="11"/>
      <c r="AF232" s="1"/>
      <c r="AG232" s="1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6"/>
      <c r="AE233" s="11"/>
      <c r="AF233" s="1"/>
      <c r="AG233" s="1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6"/>
      <c r="AE234" s="11"/>
      <c r="AF234" s="1"/>
      <c r="AG234" s="1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6"/>
      <c r="AE235" s="11"/>
      <c r="AF235" s="1"/>
      <c r="AG235" s="1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6"/>
      <c r="AE236" s="11"/>
      <c r="AF236" s="1"/>
      <c r="AG236" s="1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6"/>
      <c r="AE237" s="11"/>
      <c r="AF237" s="1"/>
      <c r="AG237" s="1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6"/>
      <c r="AE238" s="11"/>
      <c r="AF238" s="1"/>
      <c r="AG238" s="1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6"/>
      <c r="AE239" s="11"/>
      <c r="AF239" s="1"/>
      <c r="AG239" s="1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6"/>
      <c r="AE240" s="11"/>
      <c r="AF240" s="1"/>
      <c r="AG240" s="1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6"/>
      <c r="AE241" s="11"/>
      <c r="AF241" s="1"/>
      <c r="AG241" s="1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6"/>
      <c r="AE242" s="11"/>
      <c r="AF242" s="1"/>
      <c r="AG242" s="1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6"/>
      <c r="AE243" s="11"/>
      <c r="AF243" s="1"/>
      <c r="AG243" s="1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6"/>
      <c r="AE244" s="11"/>
      <c r="AF244" s="1"/>
      <c r="AG244" s="1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6"/>
      <c r="AE245" s="11"/>
      <c r="AF245" s="1"/>
      <c r="AG245" s="1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6"/>
      <c r="AE246" s="11"/>
      <c r="AF246" s="1"/>
      <c r="AG246" s="1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6"/>
      <c r="AE247" s="11"/>
      <c r="AF247" s="1"/>
      <c r="AG247" s="1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6"/>
      <c r="AE248" s="11"/>
      <c r="AF248" s="1"/>
      <c r="AG248" s="1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6"/>
      <c r="AE249" s="11"/>
      <c r="AF249" s="1"/>
      <c r="AG249" s="1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6"/>
      <c r="AE250" s="11"/>
      <c r="AF250" s="1"/>
      <c r="AG250" s="1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6"/>
      <c r="AE251" s="11"/>
      <c r="AF251" s="1"/>
      <c r="AG251" s="1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6"/>
      <c r="AE252" s="11"/>
      <c r="AF252" s="1"/>
      <c r="AG252" s="1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6"/>
      <c r="AE253" s="11"/>
      <c r="AF253" s="1"/>
      <c r="AG253" s="1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6"/>
      <c r="AE254" s="11"/>
      <c r="AF254" s="1"/>
      <c r="AG254" s="1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6"/>
      <c r="AE255" s="11"/>
      <c r="AF255" s="1"/>
      <c r="AG255" s="1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6"/>
      <c r="AE256" s="11"/>
      <c r="AF256" s="1"/>
      <c r="AG256" s="1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6"/>
      <c r="AE257" s="11"/>
      <c r="AF257" s="1"/>
      <c r="AG257" s="1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6"/>
      <c r="AE258" s="11"/>
      <c r="AF258" s="1"/>
      <c r="AG258" s="1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6"/>
      <c r="AE259" s="11"/>
      <c r="AF259" s="1"/>
      <c r="AG259" s="1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6"/>
      <c r="AE260" s="11"/>
      <c r="AF260" s="1"/>
      <c r="AG260" s="1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6"/>
      <c r="AE261" s="11"/>
      <c r="AF261" s="1"/>
      <c r="AG261" s="1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6"/>
      <c r="AE262" s="11"/>
      <c r="AF262" s="1"/>
      <c r="AG262" s="1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6"/>
      <c r="AE263" s="11"/>
      <c r="AF263" s="1"/>
      <c r="AG263" s="1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6"/>
      <c r="AE264" s="11"/>
      <c r="AF264" s="1"/>
      <c r="AG264" s="1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6"/>
      <c r="AE265" s="11"/>
      <c r="AF265" s="1"/>
      <c r="AG265" s="1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6"/>
      <c r="AE266" s="11"/>
      <c r="AF266" s="1"/>
      <c r="AG266" s="1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6"/>
      <c r="AE267" s="11"/>
      <c r="AF267" s="1"/>
      <c r="AG267" s="1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6"/>
      <c r="AE268" s="11"/>
      <c r="AF268" s="1"/>
      <c r="AG268" s="1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6"/>
      <c r="AE269" s="11"/>
      <c r="AF269" s="1"/>
      <c r="AG269" s="1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6"/>
      <c r="AE270" s="11"/>
      <c r="AF270" s="1"/>
      <c r="AG270" s="1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6"/>
      <c r="AE271" s="11"/>
      <c r="AF271" s="1"/>
      <c r="AG271" s="1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6"/>
      <c r="AE272" s="11"/>
      <c r="AF272" s="1"/>
      <c r="AG272" s="1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6"/>
      <c r="AE273" s="11"/>
      <c r="AF273" s="1"/>
      <c r="AG273" s="1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6"/>
      <c r="AE274" s="11"/>
      <c r="AF274" s="1"/>
      <c r="AG274" s="1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6"/>
      <c r="AE275" s="11"/>
      <c r="AF275" s="1"/>
      <c r="AG275" s="1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6"/>
      <c r="AE276" s="11"/>
      <c r="AF276" s="1"/>
      <c r="AG276" s="1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6"/>
      <c r="AE277" s="11"/>
      <c r="AF277" s="1"/>
      <c r="AG277" s="1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6"/>
      <c r="AE278" s="11"/>
      <c r="AF278" s="1"/>
      <c r="AG278" s="1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6"/>
      <c r="AE279" s="11"/>
      <c r="AF279" s="1"/>
      <c r="AG279" s="1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6"/>
      <c r="AE280" s="11"/>
      <c r="AF280" s="1"/>
      <c r="AG280" s="1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6"/>
      <c r="AE281" s="11"/>
      <c r="AF281" s="1"/>
      <c r="AG281" s="1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6"/>
      <c r="AE282" s="11"/>
      <c r="AF282" s="1"/>
      <c r="AG282" s="1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6"/>
      <c r="AE283" s="11"/>
      <c r="AF283" s="1"/>
      <c r="AG283" s="1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6"/>
      <c r="AE284" s="11"/>
      <c r="AF284" s="1"/>
      <c r="AG284" s="1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6"/>
      <c r="AE285" s="11"/>
      <c r="AF285" s="1"/>
      <c r="AG285" s="1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6"/>
      <c r="AE286" s="11"/>
      <c r="AF286" s="1"/>
      <c r="AG286" s="1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6"/>
      <c r="AE287" s="11"/>
      <c r="AF287" s="1"/>
      <c r="AG287" s="1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6"/>
      <c r="AE288" s="11"/>
      <c r="AF288" s="1"/>
      <c r="AG288" s="1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6"/>
      <c r="AE289" s="11"/>
      <c r="AF289" s="1"/>
      <c r="AG289" s="1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6"/>
      <c r="AE290" s="11"/>
      <c r="AF290" s="1"/>
      <c r="AG290" s="1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6"/>
      <c r="AE291" s="11"/>
      <c r="AF291" s="1"/>
      <c r="AG291" s="1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6"/>
      <c r="AE292" s="11"/>
      <c r="AF292" s="1"/>
      <c r="AG292" s="1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6"/>
      <c r="AE293" s="11"/>
      <c r="AF293" s="1"/>
      <c r="AG293" s="1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6"/>
      <c r="AE294" s="11"/>
      <c r="AF294" s="1"/>
      <c r="AG294" s="1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6"/>
      <c r="AE295" s="11"/>
      <c r="AF295" s="1"/>
      <c r="AG295" s="1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6"/>
      <c r="AE296" s="11"/>
      <c r="AF296" s="1"/>
      <c r="AG296" s="1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6"/>
      <c r="AE297" s="11"/>
      <c r="AF297" s="1"/>
      <c r="AG297" s="1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6"/>
      <c r="AE298" s="11"/>
      <c r="AF298" s="1"/>
      <c r="AG298" s="1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6"/>
      <c r="AE299" s="11"/>
      <c r="AF299" s="1"/>
      <c r="AG299" s="1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6"/>
      <c r="AE300" s="11"/>
      <c r="AF300" s="1"/>
      <c r="AG300" s="1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6"/>
      <c r="AE301" s="11"/>
      <c r="AF301" s="1"/>
      <c r="AG301" s="1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6"/>
      <c r="AE302" s="11"/>
      <c r="AF302" s="1"/>
      <c r="AG302" s="1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6"/>
      <c r="AE303" s="11"/>
      <c r="AF303" s="1"/>
      <c r="AG303" s="1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6"/>
      <c r="AE304" s="11"/>
      <c r="AF304" s="1"/>
      <c r="AG304" s="1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6"/>
      <c r="AE305" s="11"/>
      <c r="AF305" s="1"/>
      <c r="AG305" s="1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6"/>
      <c r="AE306" s="11"/>
      <c r="AF306" s="1"/>
      <c r="AG306" s="1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6"/>
      <c r="AE307" s="11"/>
      <c r="AF307" s="1"/>
      <c r="AG307" s="1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6"/>
      <c r="AE308" s="11"/>
      <c r="AF308" s="1"/>
      <c r="AG308" s="1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6"/>
      <c r="AE309" s="11"/>
      <c r="AF309" s="1"/>
      <c r="AG309" s="1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6"/>
      <c r="AE310" s="11"/>
      <c r="AF310" s="1"/>
      <c r="AG310" s="1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6"/>
      <c r="AE311" s="11"/>
      <c r="AF311" s="1"/>
      <c r="AG311" s="1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6"/>
      <c r="AE312" s="11"/>
      <c r="AF312" s="1"/>
      <c r="AG312" s="1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6"/>
      <c r="AE313" s="11"/>
      <c r="AF313" s="1"/>
      <c r="AG313" s="1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6"/>
      <c r="AE314" s="11"/>
      <c r="AF314" s="1"/>
      <c r="AG314" s="1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6"/>
      <c r="AE315" s="11"/>
      <c r="AF315" s="1"/>
      <c r="AG315" s="1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6"/>
      <c r="AE316" s="11"/>
      <c r="AF316" s="1"/>
      <c r="AG316" s="1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6"/>
      <c r="AE317" s="11"/>
      <c r="AF317" s="1"/>
      <c r="AG317" s="1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6"/>
      <c r="AE318" s="11"/>
      <c r="AF318" s="1"/>
      <c r="AG318" s="1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6"/>
      <c r="AE319" s="11"/>
      <c r="AF319" s="1"/>
      <c r="AG319" s="1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6"/>
      <c r="AE320" s="11"/>
      <c r="AF320" s="1"/>
      <c r="AG320" s="1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6"/>
      <c r="AE321" s="11"/>
      <c r="AF321" s="1"/>
      <c r="AG321" s="1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6"/>
      <c r="AE322" s="11"/>
      <c r="AF322" s="1"/>
      <c r="AG322" s="1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6"/>
      <c r="AE323" s="11"/>
      <c r="AF323" s="1"/>
      <c r="AG323" s="1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6"/>
      <c r="AE324" s="11"/>
      <c r="AF324" s="1"/>
      <c r="AG324" s="1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6"/>
      <c r="AE325" s="11"/>
      <c r="AF325" s="1"/>
      <c r="AG325" s="1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6"/>
      <c r="AE326" s="11"/>
      <c r="AF326" s="1"/>
      <c r="AG326" s="1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6"/>
      <c r="AE327" s="11"/>
      <c r="AF327" s="1"/>
      <c r="AG327" s="1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6"/>
      <c r="AE328" s="11"/>
      <c r="AF328" s="1"/>
      <c r="AG328" s="1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6"/>
      <c r="AE329" s="11"/>
      <c r="AF329" s="1"/>
      <c r="AG329" s="1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6"/>
      <c r="AE330" s="11"/>
      <c r="AF330" s="1"/>
      <c r="AG330" s="1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6"/>
      <c r="AE331" s="11"/>
      <c r="AF331" s="1"/>
      <c r="AG331" s="1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6"/>
      <c r="AE332" s="11"/>
      <c r="AF332" s="1"/>
      <c r="AG332" s="1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6"/>
      <c r="AE333" s="11"/>
      <c r="AF333" s="1"/>
      <c r="AG333" s="1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6"/>
      <c r="AE334" s="11"/>
      <c r="AF334" s="1"/>
      <c r="AG334" s="1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6"/>
      <c r="AE335" s="11"/>
      <c r="AF335" s="1"/>
      <c r="AG335" s="1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6"/>
      <c r="AE336" s="11"/>
      <c r="AF336" s="1"/>
      <c r="AG336" s="1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6"/>
      <c r="AE337" s="11"/>
      <c r="AF337" s="1"/>
      <c r="AG337" s="1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6"/>
      <c r="AE338" s="11"/>
      <c r="AF338" s="1"/>
      <c r="AG338" s="1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6"/>
      <c r="AE339" s="11"/>
      <c r="AF339" s="1"/>
      <c r="AG339" s="1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6"/>
      <c r="AE340" s="11"/>
      <c r="AF340" s="1"/>
      <c r="AG340" s="1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6"/>
      <c r="AE341" s="11"/>
      <c r="AF341" s="1"/>
      <c r="AG341" s="1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6"/>
      <c r="AE342" s="11"/>
      <c r="AF342" s="1"/>
      <c r="AG342" s="1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6"/>
      <c r="AE343" s="11"/>
      <c r="AF343" s="1"/>
      <c r="AG343" s="1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6"/>
      <c r="AE344" s="11"/>
      <c r="AF344" s="1"/>
      <c r="AG344" s="1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6"/>
      <c r="AE345" s="11"/>
      <c r="AF345" s="1"/>
      <c r="AG345" s="1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6"/>
      <c r="AE346" s="11"/>
      <c r="AF346" s="1"/>
      <c r="AG346" s="1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6"/>
      <c r="AE347" s="11"/>
      <c r="AF347" s="1"/>
      <c r="AG347" s="1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6"/>
      <c r="AE348" s="11"/>
      <c r="AF348" s="1"/>
      <c r="AG348" s="1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6"/>
      <c r="AE349" s="11"/>
      <c r="AF349" s="1"/>
      <c r="AG349" s="1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6"/>
      <c r="AE350" s="11"/>
      <c r="AF350" s="1"/>
      <c r="AG350" s="1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6"/>
      <c r="AE351" s="11"/>
      <c r="AF351" s="1"/>
      <c r="AG351" s="1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6"/>
      <c r="AE352" s="11"/>
      <c r="AF352" s="1"/>
      <c r="AG352" s="1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6"/>
      <c r="AE353" s="11"/>
      <c r="AF353" s="1"/>
      <c r="AG353" s="1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6"/>
      <c r="AE354" s="11"/>
      <c r="AF354" s="1"/>
      <c r="AG354" s="1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6"/>
      <c r="AE355" s="11"/>
      <c r="AF355" s="1"/>
      <c r="AG355" s="1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6"/>
      <c r="AE356" s="11"/>
      <c r="AF356" s="1"/>
      <c r="AG356" s="1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6"/>
      <c r="AE357" s="11"/>
      <c r="AF357" s="1"/>
      <c r="AG357" s="1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6"/>
      <c r="AE358" s="11"/>
      <c r="AF358" s="1"/>
      <c r="AG358" s="1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6"/>
      <c r="AE359" s="11"/>
      <c r="AF359" s="1"/>
      <c r="AG359" s="1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/>
      <c r="AE360" s="11"/>
      <c r="AF360" s="1"/>
      <c r="AG360" s="1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6"/>
      <c r="AE361" s="11"/>
      <c r="AF361" s="1"/>
      <c r="AG361" s="1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6"/>
      <c r="AE362" s="11"/>
      <c r="AF362" s="1"/>
      <c r="AG362" s="1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/>
      <c r="AE363" s="11"/>
      <c r="AF363" s="1"/>
      <c r="AG363" s="1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6"/>
      <c r="AE364" s="11"/>
      <c r="AF364" s="1"/>
      <c r="AG364" s="1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6"/>
      <c r="AE365" s="11"/>
      <c r="AF365" s="1"/>
      <c r="AG365" s="1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6"/>
      <c r="AE366" s="11"/>
      <c r="AF366" s="1"/>
      <c r="AG366" s="1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6"/>
      <c r="AE367" s="11"/>
      <c r="AF367" s="1"/>
      <c r="AG367" s="1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6"/>
      <c r="AE368" s="11"/>
      <c r="AF368" s="1"/>
      <c r="AG368" s="1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6"/>
      <c r="AE369" s="11"/>
      <c r="AF369" s="1"/>
      <c r="AG369" s="1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6"/>
      <c r="AE370" s="11"/>
      <c r="AF370" s="1"/>
      <c r="AG370" s="1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6"/>
      <c r="AE371" s="11"/>
      <c r="AF371" s="1"/>
      <c r="AG371" s="1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6"/>
      <c r="AE372" s="11"/>
      <c r="AF372" s="1"/>
      <c r="AG372" s="1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6"/>
      <c r="AE373" s="11"/>
      <c r="AF373" s="1"/>
      <c r="AG373" s="1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6"/>
      <c r="AE374" s="11"/>
      <c r="AF374" s="1"/>
      <c r="AG374" s="1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6"/>
      <c r="AE375" s="11"/>
      <c r="AF375" s="1"/>
      <c r="AG375" s="1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6"/>
      <c r="AE376" s="11"/>
      <c r="AF376" s="1"/>
      <c r="AG376" s="1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6"/>
      <c r="AE377" s="11"/>
      <c r="AF377" s="1"/>
      <c r="AG377" s="1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6"/>
      <c r="AE378" s="11"/>
      <c r="AF378" s="1"/>
      <c r="AG378" s="1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6"/>
      <c r="AE379" s="11"/>
      <c r="AF379" s="1"/>
      <c r="AG379" s="1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6"/>
      <c r="AE380" s="11"/>
      <c r="AF380" s="1"/>
      <c r="AG380" s="1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6"/>
      <c r="AE381" s="11"/>
      <c r="AF381" s="1"/>
      <c r="AG381" s="1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6"/>
      <c r="AE382" s="11"/>
      <c r="AF382" s="1"/>
      <c r="AG382" s="1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6"/>
      <c r="AE383" s="11"/>
      <c r="AF383" s="1"/>
      <c r="AG383" s="1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6"/>
      <c r="AE384" s="11"/>
      <c r="AF384" s="1"/>
      <c r="AG384" s="1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6"/>
      <c r="AE385" s="11"/>
      <c r="AF385" s="1"/>
      <c r="AG385" s="1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6"/>
      <c r="AE386" s="11"/>
      <c r="AF386" s="1"/>
      <c r="AG386" s="1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6"/>
      <c r="AE387" s="11"/>
      <c r="AF387" s="1"/>
      <c r="AG387" s="1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6"/>
      <c r="AE388" s="11"/>
      <c r="AF388" s="1"/>
      <c r="AG388" s="1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6"/>
      <c r="AE389" s="11"/>
      <c r="AF389" s="1"/>
      <c r="AG389" s="1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6"/>
      <c r="AE390" s="11"/>
      <c r="AF390" s="1"/>
      <c r="AG390" s="1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6"/>
      <c r="AE391" s="11"/>
      <c r="AF391" s="1"/>
      <c r="AG391" s="1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6"/>
      <c r="AE392" s="11"/>
      <c r="AF392" s="1"/>
      <c r="AG392" s="1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6"/>
      <c r="AE393" s="11"/>
      <c r="AF393" s="1"/>
      <c r="AG393" s="1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6"/>
      <c r="AE394" s="11"/>
      <c r="AF394" s="1"/>
      <c r="AG394" s="1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6"/>
      <c r="AE395" s="11"/>
      <c r="AF395" s="1"/>
      <c r="AG395" s="1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6"/>
      <c r="AE396" s="11"/>
      <c r="AF396" s="1"/>
      <c r="AG396" s="1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6"/>
      <c r="AE397" s="11"/>
      <c r="AF397" s="1"/>
      <c r="AG397" s="1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6"/>
      <c r="AE398" s="11"/>
      <c r="AF398" s="1"/>
      <c r="AG398" s="1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6"/>
      <c r="AE399" s="11"/>
      <c r="AF399" s="1"/>
      <c r="AG399" s="1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6"/>
      <c r="AE400" s="11"/>
      <c r="AF400" s="1"/>
      <c r="AG400" s="1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6"/>
      <c r="AE401" s="11"/>
      <c r="AF401" s="1"/>
      <c r="AG401" s="1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6"/>
      <c r="AE402" s="11"/>
      <c r="AF402" s="1"/>
      <c r="AG402" s="1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6"/>
      <c r="AE403" s="11"/>
      <c r="AF403" s="1"/>
      <c r="AG403" s="1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6"/>
      <c r="AE404" s="11"/>
      <c r="AF404" s="1"/>
      <c r="AG404" s="1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6"/>
      <c r="AE405" s="11"/>
      <c r="AF405" s="1"/>
      <c r="AG405" s="1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6"/>
      <c r="AE406" s="11"/>
      <c r="AF406" s="1"/>
      <c r="AG406" s="1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6"/>
      <c r="AE407" s="11"/>
      <c r="AF407" s="1"/>
      <c r="AG407" s="1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6"/>
      <c r="AE408" s="11"/>
      <c r="AF408" s="1"/>
      <c r="AG408" s="1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6"/>
      <c r="AE409" s="11"/>
      <c r="AF409" s="1"/>
      <c r="AG409" s="1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6"/>
      <c r="AE410" s="11"/>
      <c r="AF410" s="1"/>
      <c r="AG410" s="1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6"/>
      <c r="AE411" s="11"/>
      <c r="AF411" s="1"/>
      <c r="AG411" s="1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6"/>
      <c r="AE412" s="11"/>
      <c r="AF412" s="1"/>
      <c r="AG412" s="1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6"/>
      <c r="AE413" s="11"/>
      <c r="AF413" s="1"/>
      <c r="AG413" s="1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6"/>
      <c r="AE414" s="11"/>
      <c r="AF414" s="1"/>
      <c r="AG414" s="1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6"/>
      <c r="AE415" s="11"/>
      <c r="AF415" s="1"/>
      <c r="AG415" s="1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6"/>
      <c r="AE416" s="11"/>
      <c r="AF416" s="1"/>
      <c r="AG416" s="1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6"/>
      <c r="AE417" s="11"/>
      <c r="AF417" s="1"/>
      <c r="AG417" s="1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6"/>
      <c r="AE418" s="11"/>
      <c r="AF418" s="1"/>
      <c r="AG418" s="1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6"/>
      <c r="AE419" s="11"/>
      <c r="AF419" s="1"/>
      <c r="AG419" s="1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6"/>
      <c r="AE420" s="11"/>
      <c r="AF420" s="1"/>
      <c r="AG420" s="1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6"/>
      <c r="AE421" s="11"/>
      <c r="AF421" s="1"/>
      <c r="AG421" s="1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6"/>
      <c r="AE422" s="11"/>
      <c r="AF422" s="1"/>
      <c r="AG422" s="1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6"/>
      <c r="AE423" s="11"/>
      <c r="AF423" s="1"/>
      <c r="AG423" s="1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6"/>
      <c r="AE424" s="11"/>
      <c r="AF424" s="1"/>
      <c r="AG424" s="1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6"/>
      <c r="AE425" s="11"/>
      <c r="AF425" s="1"/>
      <c r="AG425" s="1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6"/>
      <c r="AE426" s="11"/>
      <c r="AF426" s="1"/>
      <c r="AG426" s="1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6"/>
      <c r="AE427" s="11"/>
      <c r="AF427" s="1"/>
      <c r="AG427" s="1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6"/>
      <c r="AE428" s="11"/>
      <c r="AF428" s="1"/>
      <c r="AG428" s="1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6"/>
      <c r="AE429" s="11"/>
      <c r="AF429" s="1"/>
      <c r="AG429" s="1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6"/>
      <c r="AE430" s="11"/>
      <c r="AF430" s="1"/>
      <c r="AG430" s="1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6"/>
      <c r="AE431" s="11"/>
      <c r="AF431" s="1"/>
      <c r="AG431" s="1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6"/>
      <c r="AE432" s="11"/>
      <c r="AF432" s="1"/>
      <c r="AG432" s="1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6"/>
      <c r="AE433" s="11"/>
      <c r="AF433" s="1"/>
      <c r="AG433" s="1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6"/>
      <c r="AE434" s="11"/>
      <c r="AF434" s="1"/>
      <c r="AG434" s="1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6"/>
      <c r="AE435" s="11"/>
      <c r="AF435" s="1"/>
      <c r="AG435" s="1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6"/>
      <c r="AE436" s="11"/>
      <c r="AF436" s="1"/>
      <c r="AG436" s="1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6"/>
      <c r="AE437" s="11"/>
      <c r="AF437" s="1"/>
      <c r="AG437" s="1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6"/>
      <c r="AE438" s="11"/>
      <c r="AF438" s="1"/>
      <c r="AG438" s="1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6"/>
      <c r="AE439" s="11"/>
      <c r="AF439" s="1"/>
      <c r="AG439" s="1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6"/>
      <c r="AE440" s="11"/>
      <c r="AF440" s="1"/>
      <c r="AG440" s="1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6"/>
      <c r="AE441" s="11"/>
      <c r="AF441" s="1"/>
      <c r="AG441" s="1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6"/>
      <c r="AE442" s="11"/>
      <c r="AF442" s="1"/>
      <c r="AG442" s="1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6"/>
      <c r="AE443" s="11"/>
      <c r="AF443" s="1"/>
      <c r="AG443" s="1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6"/>
      <c r="AE444" s="11"/>
      <c r="AF444" s="1"/>
      <c r="AG444" s="1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6"/>
      <c r="AE445" s="11"/>
      <c r="AF445" s="1"/>
      <c r="AG445" s="1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6"/>
      <c r="AE446" s="11"/>
      <c r="AF446" s="1"/>
      <c r="AG446" s="1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6"/>
      <c r="AE447" s="11"/>
      <c r="AF447" s="1"/>
      <c r="AG447" s="1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6"/>
      <c r="AE448" s="11"/>
      <c r="AF448" s="1"/>
      <c r="AG448" s="1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6"/>
      <c r="AE449" s="11"/>
      <c r="AF449" s="1"/>
      <c r="AG449" s="1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6"/>
      <c r="AE450" s="11"/>
      <c r="AF450" s="1"/>
      <c r="AG450" s="1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6"/>
      <c r="AE451" s="11"/>
      <c r="AF451" s="1"/>
      <c r="AG451" s="1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6"/>
      <c r="AE452" s="11"/>
      <c r="AF452" s="1"/>
      <c r="AG452" s="1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6"/>
      <c r="AE453" s="11"/>
      <c r="AF453" s="1"/>
      <c r="AG453" s="1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6"/>
      <c r="AE454" s="11"/>
      <c r="AF454" s="1"/>
      <c r="AG454" s="1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6"/>
      <c r="AE455" s="11"/>
      <c r="AF455" s="1"/>
      <c r="AG455" s="1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6"/>
      <c r="AE456" s="11"/>
      <c r="AF456" s="1"/>
      <c r="AG456" s="1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6"/>
      <c r="AE457" s="11"/>
      <c r="AF457" s="1"/>
      <c r="AG457" s="1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6"/>
      <c r="AE458" s="11"/>
      <c r="AF458" s="1"/>
      <c r="AG458" s="1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6"/>
      <c r="AE459" s="11"/>
      <c r="AF459" s="1"/>
      <c r="AG459" s="1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6"/>
      <c r="AE460" s="11"/>
      <c r="AF460" s="1"/>
      <c r="AG460" s="1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6"/>
      <c r="AE461" s="11"/>
      <c r="AF461" s="1"/>
      <c r="AG461" s="1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6"/>
      <c r="AE462" s="11"/>
      <c r="AF462" s="1"/>
      <c r="AG462" s="1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6"/>
      <c r="AE463" s="11"/>
      <c r="AF463" s="1"/>
      <c r="AG463" s="1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6"/>
      <c r="AE464" s="11"/>
      <c r="AF464" s="1"/>
      <c r="AG464" s="1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6"/>
      <c r="AE465" s="11"/>
      <c r="AF465" s="1"/>
      <c r="AG465" s="1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6"/>
      <c r="AE466" s="11"/>
      <c r="AF466" s="1"/>
      <c r="AG466" s="1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6"/>
      <c r="AE467" s="11"/>
      <c r="AF467" s="1"/>
      <c r="AG467" s="1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6"/>
      <c r="AE468" s="11"/>
      <c r="AF468" s="1"/>
      <c r="AG468" s="1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6"/>
      <c r="AE469" s="11"/>
      <c r="AF469" s="1"/>
      <c r="AG469" s="1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6"/>
      <c r="AE470" s="11"/>
      <c r="AF470" s="1"/>
      <c r="AG470" s="1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6"/>
      <c r="AE471" s="11"/>
      <c r="AF471" s="1"/>
      <c r="AG471" s="1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6"/>
      <c r="AE472" s="11"/>
      <c r="AF472" s="1"/>
      <c r="AG472" s="1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6"/>
      <c r="AE473" s="11"/>
      <c r="AF473" s="1"/>
      <c r="AG473" s="1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6"/>
      <c r="AE474" s="11"/>
      <c r="AF474" s="1"/>
      <c r="AG474" s="1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6"/>
      <c r="AE475" s="11"/>
      <c r="AF475" s="1"/>
      <c r="AG475" s="1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6"/>
      <c r="AE476" s="11"/>
      <c r="AF476" s="1"/>
      <c r="AG476" s="1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6"/>
      <c r="AE477" s="11"/>
      <c r="AF477" s="1"/>
      <c r="AG477" s="1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6"/>
      <c r="AE478" s="11"/>
      <c r="AF478" s="1"/>
      <c r="AG478" s="1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6"/>
      <c r="AE479" s="11"/>
      <c r="AF479" s="1"/>
      <c r="AG479" s="1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6"/>
      <c r="AE480" s="11"/>
      <c r="AF480" s="1"/>
      <c r="AG480" s="1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6"/>
      <c r="AE481" s="11"/>
      <c r="AF481" s="1"/>
      <c r="AG481" s="1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6"/>
      <c r="AE482" s="11"/>
      <c r="AF482" s="1"/>
      <c r="AG482" s="1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6"/>
      <c r="AE483" s="11"/>
      <c r="AF483" s="1"/>
      <c r="AG483" s="1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6"/>
      <c r="AE484" s="11"/>
      <c r="AF484" s="1"/>
      <c r="AG484" s="1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6"/>
      <c r="AE485" s="11"/>
      <c r="AF485" s="1"/>
      <c r="AG485" s="1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6"/>
      <c r="AE486" s="11"/>
      <c r="AF486" s="1"/>
      <c r="AG486" s="1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6"/>
      <c r="AE487" s="11"/>
      <c r="AF487" s="1"/>
      <c r="AG487" s="1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6"/>
      <c r="AE488" s="11"/>
      <c r="AF488" s="1"/>
      <c r="AG488" s="1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6"/>
      <c r="AE489" s="11"/>
      <c r="AF489" s="1"/>
      <c r="AG489" s="1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6"/>
      <c r="AE490" s="11"/>
      <c r="AF490" s="1"/>
      <c r="AG490" s="1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6"/>
      <c r="AE491" s="11"/>
      <c r="AF491" s="1"/>
      <c r="AG491" s="1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6"/>
      <c r="AE492" s="11"/>
      <c r="AF492" s="1"/>
      <c r="AG492" s="1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6"/>
      <c r="AE493" s="11"/>
      <c r="AF493" s="1"/>
      <c r="AG493" s="1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</sheetData>
  <autoFilter ref="A3:AJ7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2024-11-07T09:05:01Z</dcterms:created>
  <dcterms:modified xsi:type="dcterms:W3CDTF">2024-11-08T11:44:48Z</dcterms:modified>
</cp:coreProperties>
</file>