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ЗПФ филиалы\"/>
    </mc:Choice>
  </mc:AlternateContent>
  <xr:revisionPtr revIDLastSave="0" documentId="13_ncr:1_{64FFBDE0-FDCA-42F1-87D5-36998ED8AA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6" i="1" l="1"/>
  <c r="T76" i="1"/>
  <c r="U76" i="1"/>
  <c r="AD76" i="1"/>
  <c r="AE76" i="1" s="1"/>
  <c r="AB76" i="1"/>
  <c r="Q76" i="1"/>
  <c r="F73" i="1" l="1"/>
  <c r="E73" i="1"/>
  <c r="F27" i="1"/>
  <c r="E27" i="1"/>
  <c r="AG75" i="1"/>
  <c r="AF75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8" i="1" l="1"/>
  <c r="AE8" i="1" s="1"/>
  <c r="AD12" i="1"/>
  <c r="AE12" i="1" s="1"/>
  <c r="AD30" i="1"/>
  <c r="AE30" i="1" s="1"/>
  <c r="AD72" i="1"/>
  <c r="AE72" i="1" s="1"/>
  <c r="AB8" i="1"/>
  <c r="AB12" i="1"/>
  <c r="AB14" i="1"/>
  <c r="AB18" i="1"/>
  <c r="AB26" i="1"/>
  <c r="AB28" i="1"/>
  <c r="AB30" i="1"/>
  <c r="AB31" i="1"/>
  <c r="AB32" i="1"/>
  <c r="AB33" i="1"/>
  <c r="AB35" i="1"/>
  <c r="AB36" i="1"/>
  <c r="AB37" i="1"/>
  <c r="AB38" i="1"/>
  <c r="AB39" i="1"/>
  <c r="AB41" i="1"/>
  <c r="AB42" i="1"/>
  <c r="AB44" i="1"/>
  <c r="AB46" i="1"/>
  <c r="AB48" i="1"/>
  <c r="AB50" i="1"/>
  <c r="AB54" i="1"/>
  <c r="AB56" i="1"/>
  <c r="AB57" i="1"/>
  <c r="AB58" i="1"/>
  <c r="AB59" i="1"/>
  <c r="AB60" i="1"/>
  <c r="AB68" i="1"/>
  <c r="AB69" i="1"/>
  <c r="AB72" i="1"/>
  <c r="AB74" i="1"/>
  <c r="AB6" i="1"/>
  <c r="O7" i="1"/>
  <c r="O8" i="1"/>
  <c r="O9" i="1"/>
  <c r="O10" i="1"/>
  <c r="P10" i="1" s="1"/>
  <c r="AD10" i="1" s="1"/>
  <c r="AE10" i="1" s="1"/>
  <c r="O11" i="1"/>
  <c r="P11" i="1" s="1"/>
  <c r="O12" i="1"/>
  <c r="O13" i="1"/>
  <c r="P13" i="1" s="1"/>
  <c r="O14" i="1"/>
  <c r="O15" i="1"/>
  <c r="O16" i="1"/>
  <c r="O17" i="1"/>
  <c r="O18" i="1"/>
  <c r="AD18" i="1" s="1"/>
  <c r="AE18" i="1" s="1"/>
  <c r="O19" i="1"/>
  <c r="O20" i="1"/>
  <c r="P20" i="1" s="1"/>
  <c r="AD20" i="1" s="1"/>
  <c r="AE20" i="1" s="1"/>
  <c r="O21" i="1"/>
  <c r="O22" i="1"/>
  <c r="P22" i="1" s="1"/>
  <c r="AD22" i="1" s="1"/>
  <c r="AE22" i="1" s="1"/>
  <c r="O23" i="1"/>
  <c r="O24" i="1"/>
  <c r="P24" i="1" s="1"/>
  <c r="AD24" i="1" s="1"/>
  <c r="AE24" i="1" s="1"/>
  <c r="O25" i="1"/>
  <c r="P25" i="1" s="1"/>
  <c r="O26" i="1"/>
  <c r="O27" i="1"/>
  <c r="P27" i="1" s="1"/>
  <c r="O28" i="1"/>
  <c r="AD28" i="1" s="1"/>
  <c r="AE28" i="1" s="1"/>
  <c r="O29" i="1"/>
  <c r="O30" i="1"/>
  <c r="O31" i="1"/>
  <c r="O32" i="1"/>
  <c r="AD32" i="1" s="1"/>
  <c r="AE32" i="1" s="1"/>
  <c r="O33" i="1"/>
  <c r="O34" i="1"/>
  <c r="P34" i="1" s="1"/>
  <c r="AD34" i="1" s="1"/>
  <c r="AE34" i="1" s="1"/>
  <c r="O35" i="1"/>
  <c r="O36" i="1"/>
  <c r="O37" i="1"/>
  <c r="O38" i="1"/>
  <c r="AD38" i="1" s="1"/>
  <c r="AE38" i="1" s="1"/>
  <c r="O39" i="1"/>
  <c r="O40" i="1"/>
  <c r="O41" i="1"/>
  <c r="O42" i="1"/>
  <c r="AD42" i="1" s="1"/>
  <c r="AE42" i="1" s="1"/>
  <c r="O43" i="1"/>
  <c r="P43" i="1" s="1"/>
  <c r="O44" i="1"/>
  <c r="AD44" i="1" s="1"/>
  <c r="AE44" i="1" s="1"/>
  <c r="O45" i="1"/>
  <c r="O46" i="1"/>
  <c r="AD46" i="1" s="1"/>
  <c r="AE46" i="1" s="1"/>
  <c r="O47" i="1"/>
  <c r="O48" i="1"/>
  <c r="AD48" i="1" s="1"/>
  <c r="AE48" i="1" s="1"/>
  <c r="O49" i="1"/>
  <c r="O50" i="1"/>
  <c r="AD50" i="1" s="1"/>
  <c r="AE50" i="1" s="1"/>
  <c r="O51" i="1"/>
  <c r="O52" i="1"/>
  <c r="P52" i="1" s="1"/>
  <c r="AD52" i="1" s="1"/>
  <c r="AE52" i="1" s="1"/>
  <c r="O53" i="1"/>
  <c r="P53" i="1" s="1"/>
  <c r="O54" i="1"/>
  <c r="AD54" i="1" s="1"/>
  <c r="AE54" i="1" s="1"/>
  <c r="O55" i="1"/>
  <c r="P55" i="1" s="1"/>
  <c r="O56" i="1"/>
  <c r="O57" i="1"/>
  <c r="O58" i="1"/>
  <c r="O59" i="1"/>
  <c r="O60" i="1"/>
  <c r="O61" i="1"/>
  <c r="O62" i="1"/>
  <c r="P62" i="1" s="1"/>
  <c r="AD62" i="1" s="1"/>
  <c r="AE62" i="1" s="1"/>
  <c r="O63" i="1"/>
  <c r="P63" i="1" s="1"/>
  <c r="O64" i="1"/>
  <c r="P64" i="1" s="1"/>
  <c r="AD64" i="1" s="1"/>
  <c r="AE64" i="1" s="1"/>
  <c r="O65" i="1"/>
  <c r="P65" i="1" s="1"/>
  <c r="O66" i="1"/>
  <c r="P66" i="1" s="1"/>
  <c r="AD66" i="1" s="1"/>
  <c r="O67" i="1"/>
  <c r="O68" i="1"/>
  <c r="O69" i="1"/>
  <c r="O70" i="1"/>
  <c r="P70" i="1" s="1"/>
  <c r="AD70" i="1" s="1"/>
  <c r="AE70" i="1" s="1"/>
  <c r="O71" i="1"/>
  <c r="P71" i="1" s="1"/>
  <c r="O72" i="1"/>
  <c r="O73" i="1"/>
  <c r="P73" i="1" s="1"/>
  <c r="O74" i="1"/>
  <c r="O75" i="1"/>
  <c r="O6" i="1"/>
  <c r="AD6" i="1" s="1"/>
  <c r="AE6" i="1" s="1"/>
  <c r="P40" i="1" l="1"/>
  <c r="AB40" i="1" s="1"/>
  <c r="P16" i="1"/>
  <c r="AD16" i="1" s="1"/>
  <c r="AB64" i="1"/>
  <c r="AB20" i="1"/>
  <c r="Q64" i="1"/>
  <c r="T64" i="1" s="1"/>
  <c r="Q52" i="1"/>
  <c r="T52" i="1" s="1"/>
  <c r="Q32" i="1"/>
  <c r="T32" i="1" s="1"/>
  <c r="Q18" i="1"/>
  <c r="T18" i="1" s="1"/>
  <c r="AD40" i="1"/>
  <c r="AE40" i="1" s="1"/>
  <c r="AB70" i="1"/>
  <c r="AB52" i="1"/>
  <c r="AB24" i="1"/>
  <c r="Q10" i="1"/>
  <c r="T10" i="1" s="1"/>
  <c r="Q46" i="1"/>
  <c r="T46" i="1" s="1"/>
  <c r="Q22" i="1"/>
  <c r="T22" i="1" s="1"/>
  <c r="AB66" i="1"/>
  <c r="AB62" i="1"/>
  <c r="AB34" i="1"/>
  <c r="AB22" i="1"/>
  <c r="AB10" i="1"/>
  <c r="Q70" i="1"/>
  <c r="T70" i="1" s="1"/>
  <c r="Q28" i="1"/>
  <c r="T28" i="1" s="1"/>
  <c r="Q54" i="1"/>
  <c r="T54" i="1" s="1"/>
  <c r="Q50" i="1"/>
  <c r="T50" i="1" s="1"/>
  <c r="Q42" i="1"/>
  <c r="T42" i="1" s="1"/>
  <c r="Q24" i="1"/>
  <c r="T24" i="1" s="1"/>
  <c r="Q20" i="1"/>
  <c r="T20" i="1" s="1"/>
  <c r="Q6" i="1"/>
  <c r="Q48" i="1"/>
  <c r="T48" i="1" s="1"/>
  <c r="Q44" i="1"/>
  <c r="T44" i="1" s="1"/>
  <c r="Q38" i="1"/>
  <c r="T38" i="1" s="1"/>
  <c r="AD75" i="1"/>
  <c r="AB75" i="1"/>
  <c r="AD73" i="1"/>
  <c r="AB73" i="1"/>
  <c r="AD71" i="1"/>
  <c r="AB71" i="1"/>
  <c r="AD67" i="1"/>
  <c r="AB67" i="1"/>
  <c r="AD65" i="1"/>
  <c r="AB65" i="1"/>
  <c r="AD63" i="1"/>
  <c r="AB63" i="1"/>
  <c r="AD61" i="1"/>
  <c r="AB61" i="1"/>
  <c r="AD55" i="1"/>
  <c r="AB55" i="1"/>
  <c r="AB53" i="1"/>
  <c r="AD53" i="1"/>
  <c r="AD51" i="1"/>
  <c r="AB51" i="1"/>
  <c r="AB49" i="1"/>
  <c r="AD49" i="1"/>
  <c r="AD47" i="1"/>
  <c r="AB47" i="1"/>
  <c r="AB45" i="1"/>
  <c r="AD45" i="1"/>
  <c r="AD43" i="1"/>
  <c r="AB43" i="1"/>
  <c r="AD29" i="1"/>
  <c r="AB29" i="1"/>
  <c r="AD27" i="1"/>
  <c r="AB27" i="1"/>
  <c r="AB25" i="1"/>
  <c r="AD25" i="1"/>
  <c r="AD23" i="1"/>
  <c r="AB23" i="1"/>
  <c r="AB21" i="1"/>
  <c r="AD21" i="1"/>
  <c r="AD19" i="1"/>
  <c r="AB19" i="1"/>
  <c r="AB17" i="1"/>
  <c r="AD17" i="1"/>
  <c r="AD15" i="1"/>
  <c r="AB15" i="1"/>
  <c r="AD13" i="1"/>
  <c r="AB13" i="1"/>
  <c r="AD11" i="1"/>
  <c r="AB11" i="1"/>
  <c r="AD9" i="1"/>
  <c r="AB9" i="1"/>
  <c r="AD7" i="1"/>
  <c r="AB7" i="1"/>
  <c r="AE66" i="1"/>
  <c r="Q66" i="1"/>
  <c r="T66" i="1" s="1"/>
  <c r="Q34" i="1"/>
  <c r="T34" i="1" s="1"/>
  <c r="Q72" i="1"/>
  <c r="T72" i="1" s="1"/>
  <c r="Q62" i="1"/>
  <c r="T62" i="1" s="1"/>
  <c r="Q30" i="1"/>
  <c r="T30" i="1" s="1"/>
  <c r="Q12" i="1"/>
  <c r="T12" i="1" s="1"/>
  <c r="Q8" i="1"/>
  <c r="T8" i="1" s="1"/>
  <c r="U6" i="1"/>
  <c r="T6" i="1"/>
  <c r="T74" i="1"/>
  <c r="U74" i="1"/>
  <c r="U72" i="1"/>
  <c r="U70" i="1"/>
  <c r="T68" i="1"/>
  <c r="U68" i="1"/>
  <c r="U66" i="1"/>
  <c r="U64" i="1"/>
  <c r="U62" i="1"/>
  <c r="T60" i="1"/>
  <c r="U60" i="1"/>
  <c r="T58" i="1"/>
  <c r="U58" i="1"/>
  <c r="T56" i="1"/>
  <c r="U56" i="1"/>
  <c r="U54" i="1"/>
  <c r="U52" i="1"/>
  <c r="U50" i="1"/>
  <c r="U48" i="1"/>
  <c r="U46" i="1"/>
  <c r="U44" i="1"/>
  <c r="U42" i="1"/>
  <c r="T39" i="1"/>
  <c r="U39" i="1"/>
  <c r="T37" i="1"/>
  <c r="U37" i="1"/>
  <c r="T35" i="1"/>
  <c r="U35" i="1"/>
  <c r="T33" i="1"/>
  <c r="U33" i="1"/>
  <c r="T31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75" i="1"/>
  <c r="U73" i="1"/>
  <c r="U71" i="1"/>
  <c r="T69" i="1"/>
  <c r="U69" i="1"/>
  <c r="U67" i="1"/>
  <c r="U65" i="1"/>
  <c r="U63" i="1"/>
  <c r="U61" i="1"/>
  <c r="T59" i="1"/>
  <c r="U59" i="1"/>
  <c r="T57" i="1"/>
  <c r="U57" i="1"/>
  <c r="U55" i="1"/>
  <c r="U53" i="1"/>
  <c r="U51" i="1"/>
  <c r="U49" i="1"/>
  <c r="U47" i="1"/>
  <c r="U45" i="1"/>
  <c r="U43" i="1"/>
  <c r="T41" i="1"/>
  <c r="U41" i="1"/>
  <c r="U40" i="1"/>
  <c r="U38" i="1"/>
  <c r="T36" i="1"/>
  <c r="U36" i="1"/>
  <c r="U34" i="1"/>
  <c r="U32" i="1"/>
  <c r="U30" i="1"/>
  <c r="U28" i="1"/>
  <c r="T26" i="1"/>
  <c r="U26" i="1"/>
  <c r="U24" i="1"/>
  <c r="U22" i="1"/>
  <c r="U20" i="1"/>
  <c r="U18" i="1"/>
  <c r="U16" i="1"/>
  <c r="T14" i="1"/>
  <c r="U14" i="1"/>
  <c r="U12" i="1"/>
  <c r="U10" i="1"/>
  <c r="U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E16" i="1"/>
  <c r="Q16" i="1"/>
  <c r="T16" i="1" s="1"/>
  <c r="Q40" i="1"/>
  <c r="T40" i="1" s="1"/>
  <c r="AB16" i="1"/>
  <c r="AB5" i="1" s="1"/>
  <c r="AD5" i="1"/>
  <c r="AE17" i="1"/>
  <c r="Q17" i="1"/>
  <c r="T17" i="1" s="1"/>
  <c r="AE21" i="1"/>
  <c r="Q21" i="1"/>
  <c r="T21" i="1" s="1"/>
  <c r="AE25" i="1"/>
  <c r="Q25" i="1"/>
  <c r="T25" i="1" s="1"/>
  <c r="AE45" i="1"/>
  <c r="Q45" i="1"/>
  <c r="T45" i="1" s="1"/>
  <c r="AE49" i="1"/>
  <c r="Q49" i="1"/>
  <c r="T49" i="1" s="1"/>
  <c r="AE53" i="1"/>
  <c r="Q53" i="1"/>
  <c r="T53" i="1" s="1"/>
  <c r="AE7" i="1"/>
  <c r="Q7" i="1"/>
  <c r="T7" i="1" s="1"/>
  <c r="AE9" i="1"/>
  <c r="Q9" i="1"/>
  <c r="T9" i="1" s="1"/>
  <c r="AE11" i="1"/>
  <c r="Q11" i="1"/>
  <c r="T11" i="1" s="1"/>
  <c r="AE13" i="1"/>
  <c r="Q13" i="1"/>
  <c r="T13" i="1" s="1"/>
  <c r="AE15" i="1"/>
  <c r="Q15" i="1"/>
  <c r="T15" i="1" s="1"/>
  <c r="AE19" i="1"/>
  <c r="Q19" i="1"/>
  <c r="T19" i="1" s="1"/>
  <c r="AE23" i="1"/>
  <c r="Q23" i="1"/>
  <c r="T23" i="1" s="1"/>
  <c r="AE27" i="1"/>
  <c r="Q27" i="1"/>
  <c r="T27" i="1" s="1"/>
  <c r="AE29" i="1"/>
  <c r="Q29" i="1"/>
  <c r="T29" i="1" s="1"/>
  <c r="AE43" i="1"/>
  <c r="Q43" i="1"/>
  <c r="T43" i="1" s="1"/>
  <c r="AE47" i="1"/>
  <c r="Q47" i="1"/>
  <c r="T47" i="1" s="1"/>
  <c r="AE51" i="1"/>
  <c r="Q51" i="1"/>
  <c r="T51" i="1" s="1"/>
  <c r="AE55" i="1"/>
  <c r="Q55" i="1"/>
  <c r="T55" i="1" s="1"/>
  <c r="AE61" i="1"/>
  <c r="Q61" i="1"/>
  <c r="T61" i="1" s="1"/>
  <c r="AE63" i="1"/>
  <c r="Q63" i="1"/>
  <c r="T63" i="1" s="1"/>
  <c r="AE65" i="1"/>
  <c r="Q65" i="1"/>
  <c r="T65" i="1" s="1"/>
  <c r="AE67" i="1"/>
  <c r="Q67" i="1"/>
  <c r="T67" i="1" s="1"/>
  <c r="AE71" i="1"/>
  <c r="Q71" i="1"/>
  <c r="T71" i="1" s="1"/>
  <c r="AE73" i="1"/>
  <c r="Q73" i="1"/>
  <c r="T73" i="1" s="1"/>
  <c r="AE75" i="1"/>
  <c r="Q75" i="1"/>
  <c r="T75" i="1" s="1"/>
  <c r="K5" i="1"/>
  <c r="AE5" i="1" l="1"/>
  <c r="Q5" i="1"/>
</calcChain>
</file>

<file path=xl/sharedStrings.xml><?xml version="1.0" encoding="utf-8"?>
<sst xmlns="http://schemas.openxmlformats.org/spreadsheetml/2006/main" count="312" uniqueCount="134">
  <si>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</si>
  <si>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</si>
  <si>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</si>
  <si>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</si>
  <si>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</si>
  <si>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</si>
  <si>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</si>
  <si>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</si>
  <si>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</si>
  <si>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</si>
  <si>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</si>
  <si>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</si>
  <si>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</si>
  <si>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</si>
  <si>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</si>
  <si>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</si>
  <si>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</si>
  <si>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</si>
  <si>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</si>
  <si>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</si>
  <si>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</si>
  <si>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</si>
  <si>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</si>
  <si>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</si>
  <si>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</si>
  <si>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</si>
  <si>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07,11,</t>
  </si>
  <si>
    <t>31,10,</t>
  </si>
  <si>
    <t>24,10,</t>
  </si>
  <si>
    <t>17,10,</t>
  </si>
  <si>
    <t>10,10,</t>
  </si>
  <si>
    <t>03,10,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</si>
  <si>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</si>
  <si>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</si>
  <si>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</si>
  <si>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</si>
  <si>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</si>
  <si>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C 14.10.2024 скю введено в сеть "Обжора"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</si>
  <si>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</si>
  <si>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</si>
  <si>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</si>
  <si>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</si>
  <si>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</si>
  <si>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</si>
  <si>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</si>
  <si>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</si>
  <si>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</si>
  <si>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</si>
  <si>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</si>
  <si>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</si>
  <si>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</si>
  <si>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</si>
  <si>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</si>
  <si>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</si>
  <si>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</si>
  <si>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</si>
  <si>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</si>
  <si>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</si>
  <si>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</si>
  <si>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</si>
  <si>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</si>
  <si>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</si>
  <si>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</si>
  <si>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</si>
  <si>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</si>
  <si>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</si>
  <si>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</si>
  <si>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</si>
  <si>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</si>
  <si>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</si>
  <si>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</si>
  <si>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</si>
  <si>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</si>
  <si>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</si>
  <si>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</si>
  <si>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</si>
  <si>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</si>
  <si>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</si>
  <si>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</si>
  <si>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</si>
  <si>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</si>
  <si>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</si>
  <si>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</si>
  <si>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</si>
  <si>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</si>
  <si>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</si>
  <si>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</si>
  <si>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</si>
  <si>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</si>
  <si>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Акция октябрь сеть "Галактика"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</si>
  <si>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</si>
  <si>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</si>
  <si>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</si>
  <si>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</si>
  <si>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</si>
  <si>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</si>
  <si>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</si>
  <si>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</si>
  <si>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</si>
  <si>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</si>
  <si>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ошибка завода / нужно продавать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</si>
  <si>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</si>
  <si>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</si>
  <si>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</si>
  <si>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</si>
  <si>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</si>
  <si>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</si>
  <si>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</si>
  <si>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Галактика / сеть "Обжора"</t>
  </si>
  <si>
    <t>Чебупай спелая вишня ТМ Горячая штучка ТС Чебупай 0,2 кг УВС. зам  ПОКОМ</t>
  </si>
  <si>
    <t>нет в бланке / Галактика / сеть "Обжора"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</si>
  <si>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</si>
  <si>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</si>
  <si>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</si>
  <si>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</si>
  <si>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</si>
  <si>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</si>
  <si>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</si>
  <si>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</si>
  <si>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</si>
  <si>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нет</t>
  </si>
  <si>
    <t>ряд</t>
  </si>
  <si>
    <t>паллет</t>
  </si>
  <si>
    <t>потребность</t>
  </si>
  <si>
    <t>кратно рядам</t>
  </si>
  <si>
    <t>отгрузит завод</t>
  </si>
  <si>
    <t>необходимо увеличить продажи / новинка</t>
  </si>
  <si>
    <t>необходимо увеличить продажи!!!</t>
  </si>
  <si>
    <t>необходимо увеличить продажи / Акция на октябрь для сети "Обжора". Предварительный заказ сети на данную позицию составляет 1 600 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</si>
  <si>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Акция на октябрь для сети "Обжора". Предварительный заказ сети на данную позицию составляет 2 800 шт</t>
    </r>
  </si>
  <si>
    <t>необходимо увеличить продажи / Галактика</t>
  </si>
  <si>
    <t>необходимо увеличить продажи / вывод</t>
  </si>
  <si>
    <t>Снеки «ЖАР-ладушки с мясом» Фикс.вес 0,2 ТМ «Стародворье»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</si>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</sst>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164" fontId="7" fillId="7" borderId="1" xfId="1" applyNumberFormat="1" applyFont="1" applyFill="1"/>
    <xf numFmtId="164" fontId="4" fillId="7" borderId="1" xfId="1" applyNumberFormat="1" applyFont="1" applyFill="1"/>
    <xf numFmtId="164" fontId="8" fillId="7" borderId="1" xfId="1" applyNumberFormat="1" applyFont="1" applyFill="1"/>
    <xf numFmtId="164" fontId="4" fillId="0" borderId="2" xfId="1" applyNumberFormat="1" applyFont="1" applyBorder="1"/>
    <xf numFmtId="164" fontId="1" fillId="10" borderId="1" xfId="1" applyNumberFormat="1" applyFill="1"/>
    <xf numFmtId="164" fontId="1" fillId="9" borderId="2" xfId="1" applyNumberFormat="1" applyFill="1" applyBorder="1"/>
    <xf numFmtId="164" fontId="1" fillId="6" borderId="1" xfId="1" applyNumberFormat="1" applyFont="1" applyFill="1"/>
    <xf numFmtId="164" fontId="1" fillId="4" borderId="1" xfId="1" applyNumberFormat="1" applyFill="1"/>
    <xf numFmtId="164" fontId="1" fillId="0" borderId="3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31,10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N2" t="str">
            <v>получен</v>
          </cell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Луганск</v>
          </cell>
          <cell r="O4" t="str">
            <v>31,10,</v>
          </cell>
          <cell r="V4" t="str">
            <v>24,10,</v>
          </cell>
          <cell r="W4" t="str">
            <v>17,10,</v>
          </cell>
          <cell r="X4" t="str">
            <v>10,10,</v>
          </cell>
          <cell r="Y4" t="str">
            <v>03,10,</v>
          </cell>
          <cell r="Z4" t="str">
            <v>26,09,</v>
          </cell>
          <cell r="AD4" t="str">
            <v>04,11,</v>
          </cell>
        </row>
        <row r="5">
          <cell r="E5">
            <v>39517</v>
          </cell>
          <cell r="F5">
            <v>44294.1</v>
          </cell>
          <cell r="J5">
            <v>39353</v>
          </cell>
          <cell r="K5">
            <v>164.00000000000003</v>
          </cell>
          <cell r="L5">
            <v>9945</v>
          </cell>
          <cell r="M5">
            <v>29572</v>
          </cell>
          <cell r="N5">
            <v>15895.999999999998</v>
          </cell>
          <cell r="O5">
            <v>1988.9999999999998</v>
          </cell>
          <cell r="P5">
            <v>4989.5</v>
          </cell>
          <cell r="Q5">
            <v>5118</v>
          </cell>
          <cell r="R5">
            <v>0</v>
          </cell>
          <cell r="V5">
            <v>2100.6800000000003</v>
          </cell>
          <cell r="W5">
            <v>2015.7799999999993</v>
          </cell>
          <cell r="X5">
            <v>2658.02</v>
          </cell>
          <cell r="Y5">
            <v>1773.8599999999997</v>
          </cell>
          <cell r="Z5">
            <v>1885.5868</v>
          </cell>
          <cell r="AB5">
            <v>2007.4000000000003</v>
          </cell>
          <cell r="AD5">
            <v>604</v>
          </cell>
          <cell r="AE5">
            <v>2109.12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50</v>
          </cell>
          <cell r="D6">
            <v>240</v>
          </cell>
          <cell r="F6">
            <v>270</v>
          </cell>
          <cell r="G6">
            <v>1</v>
          </cell>
          <cell r="H6">
            <v>90</v>
          </cell>
          <cell r="I6" t="str">
            <v>матрица</v>
          </cell>
          <cell r="K6">
            <v>0</v>
          </cell>
          <cell r="L6">
            <v>0</v>
          </cell>
          <cell r="N6">
            <v>180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395</v>
          </cell>
          <cell r="D7">
            <v>840</v>
          </cell>
          <cell r="E7">
            <v>483</v>
          </cell>
          <cell r="F7">
            <v>728</v>
          </cell>
          <cell r="G7">
            <v>0.3</v>
          </cell>
          <cell r="H7">
            <v>180</v>
          </cell>
          <cell r="I7" t="str">
            <v>матрица</v>
          </cell>
          <cell r="J7">
            <v>487</v>
          </cell>
          <cell r="K7">
            <v>-4</v>
          </cell>
          <cell r="L7">
            <v>147</v>
          </cell>
          <cell r="M7">
            <v>336</v>
          </cell>
          <cell r="N7">
            <v>336</v>
          </cell>
          <cell r="O7">
            <v>29.4</v>
          </cell>
          <cell r="Q7">
            <v>0</v>
          </cell>
          <cell r="T7">
            <v>24.761904761904763</v>
          </cell>
          <cell r="U7">
            <v>24.761904761904763</v>
          </cell>
          <cell r="V7">
            <v>31.6</v>
          </cell>
          <cell r="W7">
            <v>28.4</v>
          </cell>
          <cell r="X7">
            <v>37</v>
          </cell>
          <cell r="Y7">
            <v>25.4</v>
          </cell>
          <cell r="Z7">
            <v>20.2</v>
          </cell>
          <cell r="AA7" t="str">
            <v>C 14.10.2024 скю введено в сеть "Обжора"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346</v>
          </cell>
          <cell r="D8">
            <v>1848</v>
          </cell>
          <cell r="E8">
            <v>1261</v>
          </cell>
          <cell r="F8">
            <v>897</v>
          </cell>
          <cell r="G8">
            <v>0.3</v>
          </cell>
          <cell r="H8">
            <v>180</v>
          </cell>
          <cell r="I8" t="str">
            <v>матрица</v>
          </cell>
          <cell r="J8">
            <v>1261</v>
          </cell>
          <cell r="K8">
            <v>0</v>
          </cell>
          <cell r="L8">
            <v>253</v>
          </cell>
          <cell r="M8">
            <v>1008</v>
          </cell>
          <cell r="N8">
            <v>672</v>
          </cell>
          <cell r="O8">
            <v>50.6</v>
          </cell>
          <cell r="Q8">
            <v>0</v>
          </cell>
          <cell r="T8">
            <v>17.727272727272727</v>
          </cell>
          <cell r="U8">
            <v>17.727272727272727</v>
          </cell>
          <cell r="V8">
            <v>39.4</v>
          </cell>
          <cell r="W8">
            <v>29.6</v>
          </cell>
          <cell r="X8">
            <v>44.6</v>
          </cell>
          <cell r="Y8">
            <v>18.600000000000001</v>
          </cell>
          <cell r="Z8">
            <v>35.799999999999997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253</v>
          </cell>
          <cell r="D9">
            <v>3192</v>
          </cell>
          <cell r="E9">
            <v>1573</v>
          </cell>
          <cell r="F9">
            <v>1847</v>
          </cell>
          <cell r="G9">
            <v>0.3</v>
          </cell>
          <cell r="H9">
            <v>180</v>
          </cell>
          <cell r="I9" t="str">
            <v>матрица</v>
          </cell>
          <cell r="J9">
            <v>1572</v>
          </cell>
          <cell r="K9">
            <v>1</v>
          </cell>
          <cell r="L9">
            <v>397</v>
          </cell>
          <cell r="M9">
            <v>1176</v>
          </cell>
          <cell r="N9">
            <v>1176</v>
          </cell>
          <cell r="O9">
            <v>79.400000000000006</v>
          </cell>
          <cell r="Q9">
            <v>0</v>
          </cell>
          <cell r="T9">
            <v>23.261964735516372</v>
          </cell>
          <cell r="U9">
            <v>23.261964735516372</v>
          </cell>
          <cell r="V9">
            <v>77</v>
          </cell>
          <cell r="W9">
            <v>62.8</v>
          </cell>
          <cell r="X9">
            <v>68.400000000000006</v>
          </cell>
          <cell r="Y9">
            <v>44</v>
          </cell>
          <cell r="Z9">
            <v>44.8</v>
          </cell>
          <cell r="AA9" t="str">
            <v>Акция октябрь сеть "Галактика"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341</v>
          </cell>
          <cell r="D10">
            <v>1848</v>
          </cell>
          <cell r="E10">
            <v>1747</v>
          </cell>
          <cell r="F10">
            <v>407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1747</v>
          </cell>
          <cell r="K10">
            <v>0</v>
          </cell>
          <cell r="L10">
            <v>235</v>
          </cell>
          <cell r="M10">
            <v>1512</v>
          </cell>
          <cell r="N10">
            <v>0</v>
          </cell>
          <cell r="O10">
            <v>47</v>
          </cell>
          <cell r="P10">
            <v>392</v>
          </cell>
          <cell r="Q10">
            <v>336</v>
          </cell>
          <cell r="T10">
            <v>15.808510638297872</v>
          </cell>
          <cell r="U10">
            <v>8.6595744680851059</v>
          </cell>
          <cell r="V10">
            <v>43.4</v>
          </cell>
          <cell r="W10">
            <v>27</v>
          </cell>
          <cell r="X10">
            <v>47.4</v>
          </cell>
          <cell r="Y10">
            <v>26.2</v>
          </cell>
          <cell r="Z10">
            <v>24.6</v>
          </cell>
          <cell r="AA10" t="str">
            <v>Галактика</v>
          </cell>
          <cell r="AB10">
            <v>117.6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247</v>
          </cell>
          <cell r="D11">
            <v>1344</v>
          </cell>
          <cell r="E11">
            <v>516</v>
          </cell>
          <cell r="F11">
            <v>1026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516</v>
          </cell>
          <cell r="K11">
            <v>0</v>
          </cell>
          <cell r="L11">
            <v>516</v>
          </cell>
          <cell r="N11">
            <v>336</v>
          </cell>
          <cell r="O11">
            <v>103.2</v>
          </cell>
          <cell r="P11">
            <v>728.40000000000009</v>
          </cell>
          <cell r="Q11">
            <v>672</v>
          </cell>
          <cell r="T11">
            <v>16.453488372093023</v>
          </cell>
          <cell r="U11">
            <v>9.9418604651162781</v>
          </cell>
          <cell r="V11">
            <v>85.4</v>
          </cell>
          <cell r="W11">
            <v>79.599999999999994</v>
          </cell>
          <cell r="X11">
            <v>68.599999999999994</v>
          </cell>
          <cell r="Y11">
            <v>62</v>
          </cell>
          <cell r="Z11">
            <v>59</v>
          </cell>
          <cell r="AA11" t="str">
            <v>Акция октябрь сеть "Галактика"</v>
          </cell>
          <cell r="AB11">
            <v>218.52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101</v>
          </cell>
          <cell r="D12">
            <v>2016</v>
          </cell>
          <cell r="E12">
            <v>1421</v>
          </cell>
          <cell r="F12">
            <v>689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1421</v>
          </cell>
          <cell r="K12">
            <v>0</v>
          </cell>
          <cell r="L12">
            <v>77</v>
          </cell>
          <cell r="M12">
            <v>1344</v>
          </cell>
          <cell r="N12">
            <v>336</v>
          </cell>
          <cell r="O12">
            <v>15.4</v>
          </cell>
          <cell r="Q12">
            <v>0</v>
          </cell>
          <cell r="T12">
            <v>44.740259740259738</v>
          </cell>
          <cell r="U12">
            <v>44.740259740259738</v>
          </cell>
          <cell r="V12">
            <v>10.8</v>
          </cell>
          <cell r="W12">
            <v>28.2</v>
          </cell>
          <cell r="X12">
            <v>8.1999999999999993</v>
          </cell>
          <cell r="Y12">
            <v>5.8</v>
          </cell>
          <cell r="Z12">
            <v>18</v>
          </cell>
          <cell r="AA12" t="str">
            <v>необходимо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172</v>
          </cell>
          <cell r="D13">
            <v>3508</v>
          </cell>
          <cell r="E13">
            <v>2968</v>
          </cell>
          <cell r="F13">
            <v>696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3044</v>
          </cell>
          <cell r="K13">
            <v>-76</v>
          </cell>
          <cell r="L13">
            <v>168</v>
          </cell>
          <cell r="M13">
            <v>2800</v>
          </cell>
          <cell r="N13">
            <v>280</v>
          </cell>
          <cell r="O13">
            <v>33.6</v>
          </cell>
          <cell r="Q13">
            <v>0</v>
          </cell>
          <cell r="T13">
            <v>20.714285714285712</v>
          </cell>
          <cell r="U13">
            <v>20.714285714285712</v>
          </cell>
          <cell r="V13">
            <v>41.6</v>
          </cell>
          <cell r="W13">
            <v>23.8</v>
          </cell>
          <cell r="X13">
            <v>26.2</v>
          </cell>
          <cell r="Y13">
            <v>21.6</v>
          </cell>
          <cell r="Z13">
            <v>8.8000000000000007</v>
          </cell>
          <cell r="AA13" t="str">
            <v>C 14.10.2024 скю введено в сеть "Обжора"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51.8</v>
          </cell>
          <cell r="E14">
            <v>7.4</v>
          </cell>
          <cell r="F14">
            <v>44.4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7.4</v>
          </cell>
          <cell r="K14">
            <v>0</v>
          </cell>
          <cell r="L14">
            <v>7.4</v>
          </cell>
          <cell r="N14">
            <v>0</v>
          </cell>
          <cell r="O14">
            <v>1.48</v>
          </cell>
          <cell r="T14">
            <v>30</v>
          </cell>
          <cell r="U14">
            <v>30</v>
          </cell>
          <cell r="V14">
            <v>4.4400000000000004</v>
          </cell>
          <cell r="W14">
            <v>2.68</v>
          </cell>
          <cell r="X14">
            <v>2.96</v>
          </cell>
          <cell r="Y14">
            <v>0</v>
          </cell>
          <cell r="Z14">
            <v>0</v>
          </cell>
          <cell r="AA14" t="str">
            <v>вывод / нужно продавать</v>
          </cell>
          <cell r="AB14">
            <v>0</v>
          </cell>
          <cell r="AC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3505</v>
          </cell>
          <cell r="D15">
            <v>1008</v>
          </cell>
          <cell r="E15">
            <v>967</v>
          </cell>
          <cell r="F15">
            <v>3495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968</v>
          </cell>
          <cell r="K15">
            <v>-1</v>
          </cell>
          <cell r="L15">
            <v>295</v>
          </cell>
          <cell r="M15">
            <v>672</v>
          </cell>
          <cell r="N15">
            <v>336</v>
          </cell>
          <cell r="O15">
            <v>59</v>
          </cell>
          <cell r="Q15">
            <v>0</v>
          </cell>
          <cell r="T15">
            <v>59.237288135593218</v>
          </cell>
          <cell r="U15">
            <v>59.237288135593218</v>
          </cell>
          <cell r="V15">
            <v>57</v>
          </cell>
          <cell r="W15">
            <v>84.4</v>
          </cell>
          <cell r="X15">
            <v>292.60000000000002</v>
          </cell>
          <cell r="Y15">
            <v>73</v>
          </cell>
          <cell r="Z15">
            <v>36</v>
          </cell>
          <cell r="AA15" t="str">
            <v>Акция на октябрь для сети "Обжора". Предварительный заказ сети на данную позицию составляет 1 600 шт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638</v>
          </cell>
          <cell r="D16">
            <v>672</v>
          </cell>
          <cell r="E16">
            <v>207</v>
          </cell>
          <cell r="F16">
            <v>1019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207</v>
          </cell>
          <cell r="K16">
            <v>0</v>
          </cell>
          <cell r="L16">
            <v>207</v>
          </cell>
          <cell r="N16">
            <v>504</v>
          </cell>
          <cell r="O16">
            <v>41.4</v>
          </cell>
          <cell r="Q16">
            <v>0</v>
          </cell>
          <cell r="T16">
            <v>24.613526570048311</v>
          </cell>
          <cell r="U16">
            <v>24.613526570048311</v>
          </cell>
          <cell r="V16">
            <v>56.6</v>
          </cell>
          <cell r="W16">
            <v>44.6</v>
          </cell>
          <cell r="X16">
            <v>70.8</v>
          </cell>
          <cell r="Y16">
            <v>60</v>
          </cell>
          <cell r="Z16">
            <v>29.6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39</v>
          </cell>
          <cell r="E17">
            <v>12</v>
          </cell>
          <cell r="F17">
            <v>27</v>
          </cell>
          <cell r="G17">
            <v>1</v>
          </cell>
          <cell r="H17">
            <v>180</v>
          </cell>
          <cell r="I17" t="str">
            <v>матрица</v>
          </cell>
          <cell r="J17">
            <v>12</v>
          </cell>
          <cell r="K17">
            <v>0</v>
          </cell>
          <cell r="L17">
            <v>12</v>
          </cell>
          <cell r="N17">
            <v>0</v>
          </cell>
          <cell r="O17">
            <v>2.4</v>
          </cell>
          <cell r="P17">
            <v>21</v>
          </cell>
          <cell r="Q17">
            <v>42</v>
          </cell>
          <cell r="T17">
            <v>28.75</v>
          </cell>
          <cell r="U17">
            <v>11.25</v>
          </cell>
          <cell r="V17">
            <v>0.6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вместо фрай-пиццы</v>
          </cell>
          <cell r="AB17">
            <v>21</v>
          </cell>
          <cell r="AC17">
            <v>3</v>
          </cell>
          <cell r="AD17">
            <v>14</v>
          </cell>
          <cell r="AE17">
            <v>42</v>
          </cell>
          <cell r="AF17">
            <v>14</v>
          </cell>
          <cell r="AG17">
            <v>126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100.7</v>
          </cell>
          <cell r="D18">
            <v>414.4</v>
          </cell>
          <cell r="E18">
            <v>83.7</v>
          </cell>
          <cell r="F18">
            <v>424</v>
          </cell>
          <cell r="G18">
            <v>1</v>
          </cell>
          <cell r="H18">
            <v>180</v>
          </cell>
          <cell r="I18" t="str">
            <v>матрица</v>
          </cell>
          <cell r="J18">
            <v>81.8</v>
          </cell>
          <cell r="K18">
            <v>1.9000000000000057</v>
          </cell>
          <cell r="L18">
            <v>83.7</v>
          </cell>
          <cell r="N18">
            <v>155.4</v>
          </cell>
          <cell r="O18">
            <v>16.740000000000002</v>
          </cell>
          <cell r="Q18">
            <v>0</v>
          </cell>
          <cell r="T18">
            <v>25.328554360812422</v>
          </cell>
          <cell r="U18">
            <v>25.328554360812422</v>
          </cell>
          <cell r="V18">
            <v>26.12</v>
          </cell>
          <cell r="W18">
            <v>17.38</v>
          </cell>
          <cell r="X18">
            <v>21.46</v>
          </cell>
          <cell r="Y18">
            <v>20.7</v>
          </cell>
          <cell r="Z18">
            <v>10.36</v>
          </cell>
          <cell r="AB18">
            <v>0</v>
          </cell>
          <cell r="AC18">
            <v>3.7</v>
          </cell>
          <cell r="AD18">
            <v>0</v>
          </cell>
          <cell r="AE18">
            <v>0</v>
          </cell>
          <cell r="AF18">
            <v>14</v>
          </cell>
          <cell r="AG18">
            <v>126</v>
          </cell>
        </row>
        <row r="19">
          <cell r="A19" t="str">
            <v>Мини-чебуреки с мясом ТМ Зареченские ТС Зареченские продукты ПОКОМ</v>
          </cell>
          <cell r="B19" t="str">
            <v>кг</v>
          </cell>
          <cell r="C19">
            <v>126.5</v>
          </cell>
          <cell r="D19">
            <v>132</v>
          </cell>
          <cell r="E19">
            <v>66</v>
          </cell>
          <cell r="F19">
            <v>192.5</v>
          </cell>
          <cell r="G19">
            <v>1</v>
          </cell>
          <cell r="H19">
            <v>180</v>
          </cell>
          <cell r="I19" t="str">
            <v>матрица</v>
          </cell>
          <cell r="J19">
            <v>62.5</v>
          </cell>
          <cell r="K19">
            <v>3.5</v>
          </cell>
          <cell r="L19">
            <v>66</v>
          </cell>
          <cell r="N19">
            <v>132</v>
          </cell>
          <cell r="O19">
            <v>13.2</v>
          </cell>
          <cell r="P19">
            <v>45.099999999999994</v>
          </cell>
          <cell r="Q19">
            <v>66</v>
          </cell>
          <cell r="T19">
            <v>19.583333333333336</v>
          </cell>
          <cell r="U19">
            <v>14.583333333333334</v>
          </cell>
          <cell r="V19">
            <v>8.8000000000000007</v>
          </cell>
          <cell r="W19">
            <v>5.68</v>
          </cell>
          <cell r="X19">
            <v>9.9</v>
          </cell>
          <cell r="Y19">
            <v>9.34</v>
          </cell>
          <cell r="Z19">
            <v>4.4000000000000004</v>
          </cell>
          <cell r="AB19">
            <v>45.099999999999994</v>
          </cell>
          <cell r="AC19">
            <v>5.5</v>
          </cell>
          <cell r="AD19">
            <v>12</v>
          </cell>
          <cell r="AE19">
            <v>66</v>
          </cell>
          <cell r="AF19">
            <v>12</v>
          </cell>
          <cell r="AG19">
            <v>84</v>
          </cell>
        </row>
        <row r="20">
          <cell r="A20" t="str">
            <v>Мини-шарики с курочкой и сыром ТМ Зареченские ВЕС ПОКОМ</v>
          </cell>
          <cell r="B20" t="str">
            <v>кг</v>
          </cell>
          <cell r="C20">
            <v>60</v>
          </cell>
          <cell r="D20">
            <v>126</v>
          </cell>
          <cell r="E20">
            <v>87</v>
          </cell>
          <cell r="F20">
            <v>99</v>
          </cell>
          <cell r="G20">
            <v>1</v>
          </cell>
          <cell r="H20">
            <v>180</v>
          </cell>
          <cell r="I20" t="str">
            <v>матрица</v>
          </cell>
          <cell r="J20">
            <v>87</v>
          </cell>
          <cell r="K20">
            <v>0</v>
          </cell>
          <cell r="L20">
            <v>87</v>
          </cell>
          <cell r="N20">
            <v>0</v>
          </cell>
          <cell r="O20">
            <v>17.399999999999999</v>
          </cell>
          <cell r="P20">
            <v>196.79999999999995</v>
          </cell>
          <cell r="Q20">
            <v>210</v>
          </cell>
          <cell r="T20">
            <v>17.758620689655174</v>
          </cell>
          <cell r="U20">
            <v>5.6896551724137936</v>
          </cell>
          <cell r="V20">
            <v>14.4</v>
          </cell>
          <cell r="W20">
            <v>16.2</v>
          </cell>
          <cell r="X20">
            <v>7.8</v>
          </cell>
          <cell r="Y20">
            <v>17.399999999999999</v>
          </cell>
          <cell r="Z20">
            <v>8.4</v>
          </cell>
          <cell r="AB20">
            <v>196.79999999999995</v>
          </cell>
          <cell r="AC20">
            <v>3</v>
          </cell>
          <cell r="AD20">
            <v>70</v>
          </cell>
          <cell r="AE20">
            <v>210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194</v>
          </cell>
          <cell r="D21">
            <v>2196</v>
          </cell>
          <cell r="E21">
            <v>1247</v>
          </cell>
          <cell r="F21">
            <v>1083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1252</v>
          </cell>
          <cell r="K21">
            <v>-5</v>
          </cell>
          <cell r="L21">
            <v>239</v>
          </cell>
          <cell r="M21">
            <v>1008</v>
          </cell>
          <cell r="N21">
            <v>672</v>
          </cell>
          <cell r="O21">
            <v>47.8</v>
          </cell>
          <cell r="Q21">
            <v>0</v>
          </cell>
          <cell r="T21">
            <v>22.656903765690377</v>
          </cell>
          <cell r="U21">
            <v>22.656903765690377</v>
          </cell>
          <cell r="V21">
            <v>47.6</v>
          </cell>
          <cell r="W21">
            <v>52.8</v>
          </cell>
          <cell r="X21">
            <v>43.6</v>
          </cell>
          <cell r="Y21">
            <v>37.200000000000003</v>
          </cell>
          <cell r="Z21">
            <v>40.4</v>
          </cell>
          <cell r="AB21">
            <v>0</v>
          </cell>
          <cell r="AC21">
            <v>6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144</v>
          </cell>
          <cell r="D22">
            <v>1101</v>
          </cell>
          <cell r="E22">
            <v>928</v>
          </cell>
          <cell r="F22">
            <v>288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928</v>
          </cell>
          <cell r="K22">
            <v>0</v>
          </cell>
          <cell r="L22">
            <v>256</v>
          </cell>
          <cell r="M22">
            <v>672</v>
          </cell>
          <cell r="N22">
            <v>84</v>
          </cell>
          <cell r="O22">
            <v>51.2</v>
          </cell>
          <cell r="P22">
            <v>582.40000000000009</v>
          </cell>
          <cell r="Q22">
            <v>588</v>
          </cell>
          <cell r="T22">
            <v>17.109375</v>
          </cell>
          <cell r="U22">
            <v>5.625</v>
          </cell>
          <cell r="V22">
            <v>30.8</v>
          </cell>
          <cell r="W22">
            <v>34.4</v>
          </cell>
          <cell r="X22">
            <v>25.8</v>
          </cell>
          <cell r="Y22">
            <v>21.6</v>
          </cell>
          <cell r="Z22">
            <v>32.6</v>
          </cell>
          <cell r="AA22" t="str">
            <v>Акция октябрь сеть "Галактика"</v>
          </cell>
          <cell r="AB22">
            <v>145.60000000000002</v>
          </cell>
          <cell r="AC22">
            <v>6</v>
          </cell>
          <cell r="AD22">
            <v>98</v>
          </cell>
          <cell r="AE22">
            <v>147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109</v>
          </cell>
          <cell r="D23">
            <v>1428</v>
          </cell>
          <cell r="E23">
            <v>719</v>
          </cell>
          <cell r="F23">
            <v>783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719</v>
          </cell>
          <cell r="K23">
            <v>0</v>
          </cell>
          <cell r="L23">
            <v>131</v>
          </cell>
          <cell r="M23">
            <v>588</v>
          </cell>
          <cell r="N23">
            <v>672</v>
          </cell>
          <cell r="O23">
            <v>26.2</v>
          </cell>
          <cell r="Q23">
            <v>0</v>
          </cell>
          <cell r="T23">
            <v>29.885496183206108</v>
          </cell>
          <cell r="U23">
            <v>29.885496183206108</v>
          </cell>
          <cell r="V23">
            <v>18.2</v>
          </cell>
          <cell r="W23">
            <v>21.6</v>
          </cell>
          <cell r="X23">
            <v>18.600000000000001</v>
          </cell>
          <cell r="Y23">
            <v>14.2</v>
          </cell>
          <cell r="Z23">
            <v>24.6</v>
          </cell>
          <cell r="AB23">
            <v>0</v>
          </cell>
          <cell r="AC23">
            <v>6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246</v>
          </cell>
          <cell r="D24">
            <v>936</v>
          </cell>
          <cell r="E24">
            <v>210</v>
          </cell>
          <cell r="F24">
            <v>936</v>
          </cell>
          <cell r="G24">
            <v>1</v>
          </cell>
          <cell r="H24">
            <v>180</v>
          </cell>
          <cell r="I24" t="str">
            <v>матрица</v>
          </cell>
          <cell r="J24">
            <v>207.7</v>
          </cell>
          <cell r="K24">
            <v>2.3000000000000114</v>
          </cell>
          <cell r="L24">
            <v>210</v>
          </cell>
          <cell r="N24">
            <v>288</v>
          </cell>
          <cell r="O24">
            <v>42</v>
          </cell>
          <cell r="Q24">
            <v>0</v>
          </cell>
          <cell r="T24">
            <v>22.285714285714285</v>
          </cell>
          <cell r="U24">
            <v>22.285714285714285</v>
          </cell>
          <cell r="V24">
            <v>58.8</v>
          </cell>
          <cell r="W24">
            <v>42</v>
          </cell>
          <cell r="X24">
            <v>52.8</v>
          </cell>
          <cell r="Y24">
            <v>30</v>
          </cell>
          <cell r="Z24">
            <v>50.4</v>
          </cell>
          <cell r="AB24">
            <v>0</v>
          </cell>
          <cell r="AC24">
            <v>6</v>
          </cell>
          <cell r="AD24">
            <v>0</v>
          </cell>
          <cell r="AE24">
            <v>0</v>
          </cell>
          <cell r="AF24">
            <v>12</v>
          </cell>
          <cell r="AG24">
            <v>84</v>
          </cell>
        </row>
        <row r="25">
          <cell r="A25" t="str">
            <v>Наггетсы из печи 0,25кг ТМ Вязанка замор.  ПОКОМ</v>
          </cell>
          <cell r="B25" t="str">
            <v>шт</v>
          </cell>
          <cell r="C25">
            <v>258</v>
          </cell>
          <cell r="D25">
            <v>5116</v>
          </cell>
          <cell r="E25">
            <v>3819</v>
          </cell>
          <cell r="F25">
            <v>1501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3819</v>
          </cell>
          <cell r="K25">
            <v>0</v>
          </cell>
          <cell r="L25">
            <v>459</v>
          </cell>
          <cell r="M25">
            <v>3360</v>
          </cell>
          <cell r="N25">
            <v>336</v>
          </cell>
          <cell r="O25">
            <v>91.8</v>
          </cell>
          <cell r="Q25">
            <v>0</v>
          </cell>
          <cell r="T25">
            <v>16.350762527233115</v>
          </cell>
          <cell r="U25">
            <v>16.350762527233115</v>
          </cell>
          <cell r="V25">
            <v>112.8</v>
          </cell>
          <cell r="W25">
            <v>70.8</v>
          </cell>
          <cell r="X25">
            <v>77.400000000000006</v>
          </cell>
          <cell r="Y25">
            <v>85.8</v>
          </cell>
          <cell r="Z25">
            <v>74.400000000000006</v>
          </cell>
          <cell r="AA25" t="str">
            <v>Акция октябрь сеть "Галактика"</v>
          </cell>
          <cell r="AB25">
            <v>0</v>
          </cell>
          <cell r="AC25">
            <v>12</v>
          </cell>
          <cell r="AD25">
            <v>0</v>
          </cell>
          <cell r="AE25">
            <v>0</v>
          </cell>
          <cell r="AF25">
            <v>14</v>
          </cell>
          <cell r="AG25">
            <v>70</v>
          </cell>
        </row>
        <row r="26">
          <cell r="A26" t="str">
            <v>Наггетсы с индейкой 0,25кг ТМ Вязанка ТС Из печи Сливушки ПОКОМ</v>
          </cell>
          <cell r="B26" t="str">
            <v>шт</v>
          </cell>
          <cell r="C26">
            <v>579</v>
          </cell>
          <cell r="D26">
            <v>504</v>
          </cell>
          <cell r="E26">
            <v>261</v>
          </cell>
          <cell r="F26">
            <v>730</v>
          </cell>
          <cell r="G26">
            <v>0</v>
          </cell>
          <cell r="H26">
            <v>180</v>
          </cell>
          <cell r="I26" t="str">
            <v>не в матрице</v>
          </cell>
          <cell r="J26">
            <v>261</v>
          </cell>
          <cell r="K26">
            <v>0</v>
          </cell>
          <cell r="L26">
            <v>261</v>
          </cell>
          <cell r="N26">
            <v>0</v>
          </cell>
          <cell r="O26">
            <v>52.2</v>
          </cell>
          <cell r="T26">
            <v>13.984674329501916</v>
          </cell>
          <cell r="U26">
            <v>13.984674329501916</v>
          </cell>
          <cell r="V26">
            <v>50.6</v>
          </cell>
          <cell r="W26">
            <v>72.2</v>
          </cell>
          <cell r="X26">
            <v>78.2</v>
          </cell>
          <cell r="Y26">
            <v>61.4</v>
          </cell>
          <cell r="Z26">
            <v>54.2</v>
          </cell>
          <cell r="AA26" t="str">
            <v>дубль / неправильно поставлен приход</v>
          </cell>
          <cell r="AB26">
            <v>0</v>
          </cell>
          <cell r="AC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194</v>
          </cell>
          <cell r="D27">
            <v>840</v>
          </cell>
          <cell r="E27">
            <v>398</v>
          </cell>
          <cell r="F27">
            <v>1612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138</v>
          </cell>
          <cell r="K27">
            <v>260</v>
          </cell>
          <cell r="L27">
            <v>398</v>
          </cell>
          <cell r="N27">
            <v>504</v>
          </cell>
          <cell r="O27">
            <v>79.599999999999994</v>
          </cell>
          <cell r="Q27">
            <v>0</v>
          </cell>
          <cell r="T27">
            <v>20.251256281407038</v>
          </cell>
          <cell r="U27">
            <v>20.251256281407038</v>
          </cell>
          <cell r="V27">
            <v>107.8</v>
          </cell>
          <cell r="W27">
            <v>125.6</v>
          </cell>
          <cell r="X27">
            <v>135.4</v>
          </cell>
          <cell r="Y27">
            <v>103</v>
          </cell>
          <cell r="Z27">
            <v>93.6</v>
          </cell>
          <cell r="AA27" t="str">
            <v>есть дубль / Акция на октябрь для сети "Обжора". Предварительный заказ сети на данную позицию составляет 1 300 шт</v>
          </cell>
          <cell r="AB27">
            <v>0</v>
          </cell>
          <cell r="AC27">
            <v>12</v>
          </cell>
          <cell r="AD27">
            <v>0</v>
          </cell>
          <cell r="AE27">
            <v>0</v>
          </cell>
          <cell r="AF27">
            <v>14</v>
          </cell>
          <cell r="AG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257</v>
          </cell>
          <cell r="D28">
            <v>1344</v>
          </cell>
          <cell r="E28">
            <v>223</v>
          </cell>
          <cell r="F28">
            <v>1342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247</v>
          </cell>
          <cell r="K28">
            <v>-24</v>
          </cell>
          <cell r="L28">
            <v>223</v>
          </cell>
          <cell r="N28">
            <v>168</v>
          </cell>
          <cell r="O28">
            <v>44.6</v>
          </cell>
          <cell r="Q28">
            <v>0</v>
          </cell>
          <cell r="T28">
            <v>30.089686098654706</v>
          </cell>
          <cell r="U28">
            <v>30.089686098654706</v>
          </cell>
          <cell r="V28">
            <v>95.6</v>
          </cell>
          <cell r="W28">
            <v>37.4</v>
          </cell>
          <cell r="X28">
            <v>58.8</v>
          </cell>
          <cell r="Y28">
            <v>32.799999999999997</v>
          </cell>
          <cell r="Z28">
            <v>48.8</v>
          </cell>
          <cell r="AA28" t="str">
            <v>Акция октябрь сеть "Галактика"</v>
          </cell>
          <cell r="AB28">
            <v>0</v>
          </cell>
          <cell r="AC28">
            <v>12</v>
          </cell>
          <cell r="AD28">
            <v>0</v>
          </cell>
          <cell r="AE28">
            <v>0</v>
          </cell>
          <cell r="AF28">
            <v>14</v>
          </cell>
          <cell r="AG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27</v>
          </cell>
          <cell r="D29">
            <v>252</v>
          </cell>
          <cell r="E29">
            <v>109</v>
          </cell>
          <cell r="F29">
            <v>151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109</v>
          </cell>
          <cell r="K29">
            <v>0</v>
          </cell>
          <cell r="L29">
            <v>109</v>
          </cell>
          <cell r="N29">
            <v>0</v>
          </cell>
          <cell r="O29">
            <v>21.8</v>
          </cell>
          <cell r="P29">
            <v>219.60000000000002</v>
          </cell>
          <cell r="Q29">
            <v>252</v>
          </cell>
          <cell r="T29">
            <v>18.486238532110089</v>
          </cell>
          <cell r="U29">
            <v>6.9266055045871555</v>
          </cell>
          <cell r="V29">
            <v>19.2</v>
          </cell>
          <cell r="W29">
            <v>16.600000000000001</v>
          </cell>
          <cell r="X29">
            <v>15.6</v>
          </cell>
          <cell r="Y29">
            <v>12.2</v>
          </cell>
          <cell r="Z29">
            <v>19.2</v>
          </cell>
          <cell r="AA29" t="str">
            <v>Галактика</v>
          </cell>
          <cell r="AB29">
            <v>54.900000000000006</v>
          </cell>
          <cell r="AC29">
            <v>6</v>
          </cell>
          <cell r="AD29">
            <v>42</v>
          </cell>
          <cell r="AE29">
            <v>63</v>
          </cell>
          <cell r="AF29">
            <v>14</v>
          </cell>
          <cell r="AG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90</v>
          </cell>
          <cell r="D30">
            <v>1176</v>
          </cell>
          <cell r="E30">
            <v>593</v>
          </cell>
          <cell r="F30">
            <v>667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598</v>
          </cell>
          <cell r="K30">
            <v>-5</v>
          </cell>
          <cell r="L30">
            <v>89</v>
          </cell>
          <cell r="M30">
            <v>504</v>
          </cell>
          <cell r="N30">
            <v>336</v>
          </cell>
          <cell r="O30">
            <v>17.8</v>
          </cell>
          <cell r="Q30">
            <v>0</v>
          </cell>
          <cell r="T30">
            <v>37.471910112359552</v>
          </cell>
          <cell r="U30">
            <v>37.471910112359552</v>
          </cell>
          <cell r="V30">
            <v>22.8</v>
          </cell>
          <cell r="W30">
            <v>24.8</v>
          </cell>
          <cell r="X30">
            <v>13.8</v>
          </cell>
          <cell r="Y30">
            <v>23.8</v>
          </cell>
          <cell r="Z30">
            <v>16.399999999999999</v>
          </cell>
          <cell r="AA30" t="str">
            <v>Галактика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4283</v>
          </cell>
          <cell r="D32">
            <v>672</v>
          </cell>
          <cell r="E32">
            <v>804</v>
          </cell>
          <cell r="F32">
            <v>4129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804</v>
          </cell>
          <cell r="K32">
            <v>0</v>
          </cell>
          <cell r="L32">
            <v>132</v>
          </cell>
          <cell r="M32">
            <v>672</v>
          </cell>
          <cell r="N32">
            <v>96</v>
          </cell>
          <cell r="O32">
            <v>26.4</v>
          </cell>
          <cell r="Q32">
            <v>0</v>
          </cell>
          <cell r="T32">
            <v>156.40151515151516</v>
          </cell>
          <cell r="U32">
            <v>156.40151515151516</v>
          </cell>
          <cell r="V32">
            <v>25.2</v>
          </cell>
          <cell r="W32">
            <v>46.4</v>
          </cell>
          <cell r="X32">
            <v>336.2</v>
          </cell>
          <cell r="Y32">
            <v>0</v>
          </cell>
          <cell r="Z32">
            <v>0</v>
          </cell>
          <cell r="AA32" t="str">
            <v>Акция на октябрь для сети "Обжора". Предварительный заказ сети на данную позицию составляет 2 800 шт</v>
          </cell>
          <cell r="AB32">
            <v>0</v>
          </cell>
          <cell r="AC32">
            <v>8</v>
          </cell>
          <cell r="AD32">
            <v>0</v>
          </cell>
          <cell r="AE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D33">
            <v>96</v>
          </cell>
          <cell r="F33">
            <v>96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L33">
            <v>0</v>
          </cell>
          <cell r="N33">
            <v>96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353</v>
          </cell>
          <cell r="D34">
            <v>1440</v>
          </cell>
          <cell r="E34">
            <v>1320</v>
          </cell>
          <cell r="F34">
            <v>439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1320</v>
          </cell>
          <cell r="K34">
            <v>0</v>
          </cell>
          <cell r="L34">
            <v>168</v>
          </cell>
          <cell r="M34">
            <v>1152</v>
          </cell>
          <cell r="N34">
            <v>96</v>
          </cell>
          <cell r="O34">
            <v>33.6</v>
          </cell>
          <cell r="P34">
            <v>132.20000000000005</v>
          </cell>
          <cell r="Q34">
            <v>96</v>
          </cell>
          <cell r="T34">
            <v>15.922619047619047</v>
          </cell>
          <cell r="U34">
            <v>13.06547619047619</v>
          </cell>
          <cell r="V34">
            <v>28.8</v>
          </cell>
          <cell r="W34">
            <v>27.6</v>
          </cell>
          <cell r="X34">
            <v>43.4</v>
          </cell>
          <cell r="Y34">
            <v>40.6</v>
          </cell>
          <cell r="Z34">
            <v>42.6</v>
          </cell>
          <cell r="AB34">
            <v>99.150000000000034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 ТМ Горячая штучка  флоу-пак сфера 0,7 кг.  Поком</v>
          </cell>
          <cell r="B36" t="str">
            <v>шт</v>
          </cell>
          <cell r="D36">
            <v>720</v>
          </cell>
          <cell r="E36">
            <v>720</v>
          </cell>
          <cell r="G36">
            <v>0</v>
          </cell>
          <cell r="H36" t="e">
            <v>#N/A</v>
          </cell>
          <cell r="I36" t="str">
            <v>не в матрице</v>
          </cell>
          <cell r="J36">
            <v>720</v>
          </cell>
          <cell r="K36">
            <v>0</v>
          </cell>
          <cell r="L36">
            <v>0</v>
          </cell>
          <cell r="M36">
            <v>720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</row>
        <row r="37">
          <cell r="A37" t="str">
            <v>Пельмени Бигбули #МЕГАВКУСИЩЕ с сочной грудинкой  ТМ Горячая штучка флоу-пак сфера 0,4.  Поком</v>
          </cell>
          <cell r="B37" t="str">
            <v>шт</v>
          </cell>
          <cell r="D37">
            <v>576</v>
          </cell>
          <cell r="E37">
            <v>576</v>
          </cell>
          <cell r="G37">
            <v>0</v>
          </cell>
          <cell r="H37" t="e">
            <v>#N/A</v>
          </cell>
          <cell r="I37" t="str">
            <v>не в матрице</v>
          </cell>
          <cell r="J37">
            <v>576</v>
          </cell>
          <cell r="K37">
            <v>0</v>
          </cell>
          <cell r="L37">
            <v>0</v>
          </cell>
          <cell r="M37">
            <v>576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B37">
            <v>0</v>
          </cell>
          <cell r="AC37">
            <v>0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D38">
            <v>96</v>
          </cell>
          <cell r="F38">
            <v>96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L38">
            <v>0</v>
          </cell>
          <cell r="N38">
            <v>96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150</v>
          </cell>
          <cell r="D40">
            <v>201</v>
          </cell>
          <cell r="E40">
            <v>164</v>
          </cell>
          <cell r="F40">
            <v>174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164</v>
          </cell>
          <cell r="K40">
            <v>0</v>
          </cell>
          <cell r="L40">
            <v>164</v>
          </cell>
          <cell r="N40">
            <v>0</v>
          </cell>
          <cell r="O40">
            <v>32.799999999999997</v>
          </cell>
          <cell r="P40">
            <v>350.79999999999995</v>
          </cell>
          <cell r="Q40">
            <v>384</v>
          </cell>
          <cell r="T40">
            <v>17.012195121951223</v>
          </cell>
          <cell r="U40">
            <v>5.3048780487804885</v>
          </cell>
          <cell r="V40">
            <v>23</v>
          </cell>
          <cell r="W40">
            <v>24.2</v>
          </cell>
          <cell r="X40">
            <v>23</v>
          </cell>
          <cell r="Y40">
            <v>18.399999999999999</v>
          </cell>
          <cell r="Z40">
            <v>34.200000000000003</v>
          </cell>
          <cell r="AA40" t="str">
            <v>Галактика</v>
          </cell>
          <cell r="AB40">
            <v>315.71999999999997</v>
          </cell>
          <cell r="AC40">
            <v>8</v>
          </cell>
          <cell r="AD40">
            <v>48</v>
          </cell>
          <cell r="AE40">
            <v>345.6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D41">
            <v>4</v>
          </cell>
          <cell r="E41">
            <v>4</v>
          </cell>
          <cell r="G41">
            <v>0</v>
          </cell>
          <cell r="H41" t="e">
            <v>#N/A</v>
          </cell>
          <cell r="I41" t="str">
            <v>не в матрице</v>
          </cell>
          <cell r="J41">
            <v>4</v>
          </cell>
          <cell r="K41">
            <v>0</v>
          </cell>
          <cell r="L41">
            <v>4</v>
          </cell>
          <cell r="N41">
            <v>0</v>
          </cell>
          <cell r="O41">
            <v>0.8</v>
          </cell>
          <cell r="T41">
            <v>0</v>
          </cell>
          <cell r="U41">
            <v>0</v>
          </cell>
          <cell r="V41">
            <v>0</v>
          </cell>
          <cell r="W41">
            <v>0.8</v>
          </cell>
          <cell r="X41">
            <v>0.8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205</v>
          </cell>
          <cell r="D42">
            <v>288</v>
          </cell>
          <cell r="E42">
            <v>106</v>
          </cell>
          <cell r="F42">
            <v>362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106</v>
          </cell>
          <cell r="K42">
            <v>0</v>
          </cell>
          <cell r="L42">
            <v>106</v>
          </cell>
          <cell r="N42">
            <v>192</v>
          </cell>
          <cell r="O42">
            <v>21.2</v>
          </cell>
          <cell r="Q42">
            <v>0</v>
          </cell>
          <cell r="T42">
            <v>17.075471698113208</v>
          </cell>
          <cell r="U42">
            <v>17.075471698113208</v>
          </cell>
          <cell r="V42">
            <v>14.6</v>
          </cell>
          <cell r="W42">
            <v>19</v>
          </cell>
          <cell r="X42">
            <v>23.8</v>
          </cell>
          <cell r="Y42">
            <v>15</v>
          </cell>
          <cell r="Z42">
            <v>20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сливочным маслом ТМ Горячая штучка  флоу-пак сфера 0,4.  Поком</v>
          </cell>
          <cell r="B43" t="str">
            <v>шт</v>
          </cell>
          <cell r="D43">
            <v>576</v>
          </cell>
          <cell r="E43">
            <v>576</v>
          </cell>
          <cell r="G43">
            <v>0</v>
          </cell>
          <cell r="H43" t="e">
            <v>#N/A</v>
          </cell>
          <cell r="I43" t="str">
            <v>не в матрице</v>
          </cell>
          <cell r="J43">
            <v>576</v>
          </cell>
          <cell r="K43">
            <v>0</v>
          </cell>
          <cell r="L43">
            <v>0</v>
          </cell>
          <cell r="M43">
            <v>576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B43">
            <v>0</v>
          </cell>
          <cell r="AC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156</v>
          </cell>
          <cell r="D45">
            <v>1536</v>
          </cell>
          <cell r="E45">
            <v>133</v>
          </cell>
          <cell r="F45">
            <v>1522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133</v>
          </cell>
          <cell r="K45">
            <v>0</v>
          </cell>
          <cell r="L45">
            <v>133</v>
          </cell>
          <cell r="N45">
            <v>1248</v>
          </cell>
          <cell r="O45">
            <v>26.6</v>
          </cell>
          <cell r="Q45">
            <v>0</v>
          </cell>
          <cell r="T45">
            <v>57.218045112781951</v>
          </cell>
          <cell r="U45">
            <v>57.218045112781951</v>
          </cell>
          <cell r="V45">
            <v>24.6</v>
          </cell>
          <cell r="W45">
            <v>33.200000000000003</v>
          </cell>
          <cell r="X45">
            <v>33</v>
          </cell>
          <cell r="Y45">
            <v>23.8</v>
          </cell>
          <cell r="Z45">
            <v>31.4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297</v>
          </cell>
          <cell r="D46">
            <v>576</v>
          </cell>
          <cell r="E46">
            <v>213</v>
          </cell>
          <cell r="F46">
            <v>612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213</v>
          </cell>
          <cell r="K46">
            <v>0</v>
          </cell>
          <cell r="L46">
            <v>213</v>
          </cell>
          <cell r="N46">
            <v>0</v>
          </cell>
          <cell r="O46">
            <v>42.6</v>
          </cell>
          <cell r="P46">
            <v>112.20000000000005</v>
          </cell>
          <cell r="Q46">
            <v>192</v>
          </cell>
          <cell r="T46">
            <v>18.873239436619716</v>
          </cell>
          <cell r="U46">
            <v>14.366197183098592</v>
          </cell>
          <cell r="V46">
            <v>52.6</v>
          </cell>
          <cell r="W46">
            <v>52.8</v>
          </cell>
          <cell r="X46">
            <v>44.6</v>
          </cell>
          <cell r="Y46">
            <v>41.6</v>
          </cell>
          <cell r="Z46">
            <v>35.799999999999997</v>
          </cell>
          <cell r="AB46">
            <v>48.246000000000016</v>
          </cell>
          <cell r="AC46">
            <v>16</v>
          </cell>
          <cell r="AD46">
            <v>12</v>
          </cell>
          <cell r="AE46">
            <v>82.56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470</v>
          </cell>
          <cell r="D47">
            <v>840</v>
          </cell>
          <cell r="E47">
            <v>325</v>
          </cell>
          <cell r="F47">
            <v>925</v>
          </cell>
          <cell r="G47">
            <v>1</v>
          </cell>
          <cell r="H47">
            <v>180</v>
          </cell>
          <cell r="I47" t="str">
            <v>матрица</v>
          </cell>
          <cell r="J47">
            <v>310</v>
          </cell>
          <cell r="K47">
            <v>15</v>
          </cell>
          <cell r="L47">
            <v>325</v>
          </cell>
          <cell r="N47">
            <v>480</v>
          </cell>
          <cell r="O47">
            <v>65</v>
          </cell>
          <cell r="P47">
            <v>180</v>
          </cell>
          <cell r="Q47">
            <v>180</v>
          </cell>
          <cell r="T47">
            <v>17</v>
          </cell>
          <cell r="U47">
            <v>14.23076923076923</v>
          </cell>
          <cell r="V47">
            <v>54.54</v>
          </cell>
          <cell r="W47">
            <v>53</v>
          </cell>
          <cell r="X47">
            <v>66</v>
          </cell>
          <cell r="Y47">
            <v>52.82</v>
          </cell>
          <cell r="Z47">
            <v>59.937199999999997</v>
          </cell>
          <cell r="AB47">
            <v>180</v>
          </cell>
          <cell r="AC47">
            <v>5</v>
          </cell>
          <cell r="AD47">
            <v>36</v>
          </cell>
          <cell r="AE47">
            <v>180</v>
          </cell>
          <cell r="AF47">
            <v>12</v>
          </cell>
          <cell r="AG47">
            <v>144</v>
          </cell>
        </row>
        <row r="48">
          <cell r="A48" t="str">
            <v>Пельмени Бульмени с говядиной и свининой ТМ Горячая штучка  флоу-пак сфера 0,4 кг  Поком</v>
          </cell>
          <cell r="B48" t="str">
            <v>шт</v>
          </cell>
          <cell r="D48">
            <v>768</v>
          </cell>
          <cell r="E48">
            <v>768</v>
          </cell>
          <cell r="G48">
            <v>0</v>
          </cell>
          <cell r="H48" t="e">
            <v>#N/A</v>
          </cell>
          <cell r="I48" t="str">
            <v>не в матрице</v>
          </cell>
          <cell r="J48">
            <v>768</v>
          </cell>
          <cell r="K48">
            <v>0</v>
          </cell>
          <cell r="L48">
            <v>0</v>
          </cell>
          <cell r="M48">
            <v>768</v>
          </cell>
          <cell r="O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</row>
        <row r="49">
          <cell r="A49" t="str">
            <v>Пельмени Бульмени с говядиной и свининой ТМ Горячая штучка БУЛЬМЕНИ  флоу-пак сфера 0,7 кг.  Поком</v>
          </cell>
          <cell r="B49" t="str">
            <v>шт</v>
          </cell>
          <cell r="D49">
            <v>960</v>
          </cell>
          <cell r="E49">
            <v>960</v>
          </cell>
          <cell r="G49">
            <v>0</v>
          </cell>
          <cell r="H49" t="e">
            <v>#N/A</v>
          </cell>
          <cell r="I49" t="str">
            <v>не в матрице</v>
          </cell>
          <cell r="J49">
            <v>960</v>
          </cell>
          <cell r="K49">
            <v>0</v>
          </cell>
          <cell r="L49">
            <v>0</v>
          </cell>
          <cell r="M49">
            <v>960</v>
          </cell>
          <cell r="O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B49">
            <v>0</v>
          </cell>
          <cell r="AC49">
            <v>0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400</v>
          </cell>
          <cell r="D50">
            <v>1824</v>
          </cell>
          <cell r="E50">
            <v>356</v>
          </cell>
          <cell r="F50">
            <v>1786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356</v>
          </cell>
          <cell r="K50">
            <v>0</v>
          </cell>
          <cell r="L50">
            <v>356</v>
          </cell>
          <cell r="N50">
            <v>1344</v>
          </cell>
          <cell r="O50">
            <v>71.2</v>
          </cell>
          <cell r="Q50">
            <v>0</v>
          </cell>
          <cell r="T50">
            <v>25.084269662921347</v>
          </cell>
          <cell r="U50">
            <v>25.084269662921347</v>
          </cell>
          <cell r="V50">
            <v>59.4</v>
          </cell>
          <cell r="W50">
            <v>67</v>
          </cell>
          <cell r="X50">
            <v>67.2</v>
          </cell>
          <cell r="Y50">
            <v>52.4</v>
          </cell>
          <cell r="Z50">
            <v>77.400000000000006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65</v>
          </cell>
          <cell r="D51">
            <v>216</v>
          </cell>
          <cell r="E51">
            <v>83</v>
          </cell>
          <cell r="F51">
            <v>185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83</v>
          </cell>
          <cell r="K51">
            <v>0</v>
          </cell>
          <cell r="L51">
            <v>83</v>
          </cell>
          <cell r="N51">
            <v>0</v>
          </cell>
          <cell r="O51">
            <v>16.600000000000001</v>
          </cell>
          <cell r="P51">
            <v>113.80000000000001</v>
          </cell>
          <cell r="Q51">
            <v>192</v>
          </cell>
          <cell r="T51">
            <v>22.710843373493972</v>
          </cell>
          <cell r="U51">
            <v>11.14457831325301</v>
          </cell>
          <cell r="V51">
            <v>15.8</v>
          </cell>
          <cell r="W51">
            <v>19.600000000000001</v>
          </cell>
          <cell r="X51">
            <v>16.2</v>
          </cell>
          <cell r="Y51">
            <v>15</v>
          </cell>
          <cell r="Z51">
            <v>16.2</v>
          </cell>
          <cell r="AB51">
            <v>48.934000000000005</v>
          </cell>
          <cell r="AC51">
            <v>16</v>
          </cell>
          <cell r="AD51">
            <v>12</v>
          </cell>
          <cell r="AE51">
            <v>82.56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штучка  флоу-пак сфера 0,4 кг .  Поком</v>
          </cell>
          <cell r="B52" t="str">
            <v>шт</v>
          </cell>
          <cell r="D52">
            <v>768</v>
          </cell>
          <cell r="E52">
            <v>768</v>
          </cell>
          <cell r="G52">
            <v>0</v>
          </cell>
          <cell r="H52" t="e">
            <v>#N/A</v>
          </cell>
          <cell r="I52" t="str">
            <v>не в матрице</v>
          </cell>
          <cell r="J52">
            <v>768</v>
          </cell>
          <cell r="K52">
            <v>0</v>
          </cell>
          <cell r="L52">
            <v>0</v>
          </cell>
          <cell r="M52">
            <v>768</v>
          </cell>
          <cell r="O52">
            <v>0</v>
          </cell>
          <cell r="T52" t="e">
            <v>#DIV/0!</v>
          </cell>
          <cell r="U52" t="e">
            <v>#DIV/0!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флоу-пак сфера 0,7 кг .  Поком</v>
          </cell>
          <cell r="B53" t="str">
            <v>шт</v>
          </cell>
          <cell r="D53">
            <v>720</v>
          </cell>
          <cell r="E53">
            <v>720</v>
          </cell>
          <cell r="G53">
            <v>0</v>
          </cell>
          <cell r="H53" t="e">
            <v>#N/A</v>
          </cell>
          <cell r="I53" t="str">
            <v>не в матрице</v>
          </cell>
          <cell r="J53">
            <v>720</v>
          </cell>
          <cell r="K53">
            <v>0</v>
          </cell>
          <cell r="L53">
            <v>0</v>
          </cell>
          <cell r="M53">
            <v>720</v>
          </cell>
          <cell r="O53">
            <v>0</v>
          </cell>
          <cell r="T53" t="e">
            <v>#DIV/0!</v>
          </cell>
          <cell r="U53" t="e">
            <v>#DIV/0!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B53">
            <v>0</v>
          </cell>
          <cell r="AC53">
            <v>0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  <cell r="C54">
            <v>118</v>
          </cell>
          <cell r="E54">
            <v>6</v>
          </cell>
          <cell r="F54">
            <v>109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6</v>
          </cell>
          <cell r="K54">
            <v>0</v>
          </cell>
          <cell r="L54">
            <v>6</v>
          </cell>
          <cell r="N54">
            <v>0</v>
          </cell>
          <cell r="O54">
            <v>1.2</v>
          </cell>
          <cell r="Q54">
            <v>0</v>
          </cell>
          <cell r="T54">
            <v>90.833333333333343</v>
          </cell>
          <cell r="U54">
            <v>90.833333333333343</v>
          </cell>
          <cell r="V54">
            <v>1.4</v>
          </cell>
          <cell r="W54">
            <v>3.8</v>
          </cell>
          <cell r="X54">
            <v>2.8</v>
          </cell>
          <cell r="Y54">
            <v>4.8</v>
          </cell>
          <cell r="Z54">
            <v>2</v>
          </cell>
          <cell r="AA54" t="str">
            <v>необходимо увеличить продажи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112</v>
          </cell>
          <cell r="D55">
            <v>3</v>
          </cell>
          <cell r="E55">
            <v>6</v>
          </cell>
          <cell r="F55">
            <v>109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</v>
          </cell>
          <cell r="K55">
            <v>0</v>
          </cell>
          <cell r="L55">
            <v>6</v>
          </cell>
          <cell r="N55">
            <v>0</v>
          </cell>
          <cell r="O55">
            <v>1.2</v>
          </cell>
          <cell r="Q55">
            <v>0</v>
          </cell>
          <cell r="T55">
            <v>90.833333333333343</v>
          </cell>
          <cell r="U55">
            <v>90.833333333333343</v>
          </cell>
          <cell r="V55">
            <v>1.4</v>
          </cell>
          <cell r="W55">
            <v>3.6</v>
          </cell>
          <cell r="X55">
            <v>4.4000000000000004</v>
          </cell>
          <cell r="Y55">
            <v>5.2</v>
          </cell>
          <cell r="Z55">
            <v>1.8</v>
          </cell>
          <cell r="AA55" t="str">
            <v>необходимо увеличить продажи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184</v>
          </cell>
          <cell r="D56">
            <v>192</v>
          </cell>
          <cell r="E56">
            <v>14</v>
          </cell>
          <cell r="F56">
            <v>359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14</v>
          </cell>
          <cell r="K56">
            <v>0</v>
          </cell>
          <cell r="L56">
            <v>14</v>
          </cell>
          <cell r="N56">
            <v>192</v>
          </cell>
          <cell r="O56">
            <v>2.8</v>
          </cell>
          <cell r="Q56">
            <v>0</v>
          </cell>
          <cell r="T56">
            <v>128.21428571428572</v>
          </cell>
          <cell r="U56">
            <v>128.21428571428572</v>
          </cell>
          <cell r="V56">
            <v>5.2</v>
          </cell>
          <cell r="W56">
            <v>3</v>
          </cell>
          <cell r="X56">
            <v>5.6</v>
          </cell>
          <cell r="Y56">
            <v>8.4</v>
          </cell>
          <cell r="Z56">
            <v>9.1999999999999993</v>
          </cell>
          <cell r="AA56" t="str">
            <v>необходимо увеличить продажи / Акция октябрь сеть "Галактика"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257</v>
          </cell>
          <cell r="D57">
            <v>105</v>
          </cell>
          <cell r="E57">
            <v>19</v>
          </cell>
          <cell r="F57">
            <v>338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19</v>
          </cell>
          <cell r="K57">
            <v>0</v>
          </cell>
          <cell r="L57">
            <v>19</v>
          </cell>
          <cell r="N57">
            <v>96</v>
          </cell>
          <cell r="O57">
            <v>3.8</v>
          </cell>
          <cell r="Q57">
            <v>0</v>
          </cell>
          <cell r="T57">
            <v>88.94736842105263</v>
          </cell>
          <cell r="U57">
            <v>88.94736842105263</v>
          </cell>
          <cell r="V57">
            <v>7.2</v>
          </cell>
          <cell r="W57">
            <v>5.6</v>
          </cell>
          <cell r="X57">
            <v>6.2</v>
          </cell>
          <cell r="Y57">
            <v>5.4</v>
          </cell>
          <cell r="Z57">
            <v>11.2</v>
          </cell>
          <cell r="AA57" t="str">
            <v>необходимо увеличить продажи / Акция октябрь сеть "Галактика"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153</v>
          </cell>
          <cell r="E58">
            <v>19</v>
          </cell>
          <cell r="F58">
            <v>121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19</v>
          </cell>
          <cell r="K58">
            <v>0</v>
          </cell>
          <cell r="L58">
            <v>19</v>
          </cell>
          <cell r="N58">
            <v>0</v>
          </cell>
          <cell r="O58">
            <v>3.8</v>
          </cell>
          <cell r="Q58">
            <v>0</v>
          </cell>
          <cell r="T58">
            <v>31.842105263157897</v>
          </cell>
          <cell r="U58">
            <v>31.842105263157897</v>
          </cell>
          <cell r="V58">
            <v>6.8</v>
          </cell>
          <cell r="W58">
            <v>4.2</v>
          </cell>
          <cell r="X58">
            <v>5.6</v>
          </cell>
          <cell r="Y58">
            <v>5.8</v>
          </cell>
          <cell r="Z58">
            <v>11.6</v>
          </cell>
          <cell r="AA58" t="str">
            <v>необходимо увеличить продажи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157</v>
          </cell>
          <cell r="D59">
            <v>288</v>
          </cell>
          <cell r="E59">
            <v>90</v>
          </cell>
          <cell r="F59">
            <v>334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90</v>
          </cell>
          <cell r="K59">
            <v>0</v>
          </cell>
          <cell r="L59">
            <v>90</v>
          </cell>
          <cell r="N59">
            <v>0</v>
          </cell>
          <cell r="O59">
            <v>18</v>
          </cell>
          <cell r="Q59">
            <v>0</v>
          </cell>
          <cell r="T59">
            <v>18.555555555555557</v>
          </cell>
          <cell r="U59">
            <v>18.555555555555557</v>
          </cell>
          <cell r="V59">
            <v>29.4</v>
          </cell>
          <cell r="W59">
            <v>22.6</v>
          </cell>
          <cell r="X59">
            <v>25.4</v>
          </cell>
          <cell r="Y59">
            <v>22.8</v>
          </cell>
          <cell r="Z59">
            <v>32.200000000000003</v>
          </cell>
          <cell r="AA59" t="str">
            <v>Галактика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119</v>
          </cell>
          <cell r="D60">
            <v>288</v>
          </cell>
          <cell r="E60">
            <v>54</v>
          </cell>
          <cell r="F60">
            <v>332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55</v>
          </cell>
          <cell r="K60">
            <v>-1</v>
          </cell>
          <cell r="L60">
            <v>54</v>
          </cell>
          <cell r="N60">
            <v>96</v>
          </cell>
          <cell r="O60">
            <v>10.8</v>
          </cell>
          <cell r="Q60">
            <v>0</v>
          </cell>
          <cell r="T60">
            <v>30.74074074074074</v>
          </cell>
          <cell r="U60">
            <v>30.74074074074074</v>
          </cell>
          <cell r="V60">
            <v>18.399999999999999</v>
          </cell>
          <cell r="W60">
            <v>24.6</v>
          </cell>
          <cell r="X60">
            <v>24</v>
          </cell>
          <cell r="Y60">
            <v>15.6</v>
          </cell>
          <cell r="Z60">
            <v>28</v>
          </cell>
          <cell r="AA60" t="str">
            <v>Галактика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43</v>
          </cell>
          <cell r="D61">
            <v>113</v>
          </cell>
          <cell r="E61">
            <v>20</v>
          </cell>
          <cell r="F61">
            <v>133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20</v>
          </cell>
          <cell r="K61">
            <v>0</v>
          </cell>
          <cell r="L61">
            <v>20</v>
          </cell>
          <cell r="N61">
            <v>0</v>
          </cell>
          <cell r="O61">
            <v>4</v>
          </cell>
          <cell r="Q61">
            <v>0</v>
          </cell>
          <cell r="T61">
            <v>33.25</v>
          </cell>
          <cell r="U61">
            <v>33.25</v>
          </cell>
          <cell r="V61">
            <v>10</v>
          </cell>
          <cell r="W61">
            <v>10.199999999999999</v>
          </cell>
          <cell r="X61">
            <v>9.1999999999999993</v>
          </cell>
          <cell r="Y61">
            <v>8.4</v>
          </cell>
          <cell r="Z61">
            <v>11.6</v>
          </cell>
          <cell r="AA61" t="str">
            <v>необходимо увеличить продажи / Акция октябрь сеть "Галактика"</v>
          </cell>
          <cell r="AB61">
            <v>0</v>
          </cell>
          <cell r="AC61">
            <v>8</v>
          </cell>
          <cell r="AD61">
            <v>0</v>
          </cell>
          <cell r="AE61">
            <v>0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205</v>
          </cell>
          <cell r="D62">
            <v>960</v>
          </cell>
          <cell r="E62">
            <v>230</v>
          </cell>
          <cell r="F62">
            <v>870</v>
          </cell>
          <cell r="G62">
            <v>1</v>
          </cell>
          <cell r="H62">
            <v>180</v>
          </cell>
          <cell r="I62" t="str">
            <v>матрица</v>
          </cell>
          <cell r="J62">
            <v>230</v>
          </cell>
          <cell r="K62">
            <v>0</v>
          </cell>
          <cell r="L62">
            <v>230</v>
          </cell>
          <cell r="N62">
            <v>360</v>
          </cell>
          <cell r="O62">
            <v>46</v>
          </cell>
          <cell r="Q62">
            <v>0</v>
          </cell>
          <cell r="T62">
            <v>18.913043478260871</v>
          </cell>
          <cell r="U62">
            <v>18.913043478260871</v>
          </cell>
          <cell r="V62">
            <v>55</v>
          </cell>
          <cell r="W62">
            <v>58</v>
          </cell>
          <cell r="X62">
            <v>50.52</v>
          </cell>
          <cell r="Y62">
            <v>53</v>
          </cell>
          <cell r="Z62">
            <v>46.949599999999997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0</v>
          </cell>
          <cell r="AF63">
            <v>12</v>
          </cell>
          <cell r="AG63">
            <v>84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8</v>
          </cell>
          <cell r="AG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Пельмени Умелый повар равиоли ВЕС ПОКОМ</v>
          </cell>
          <cell r="B66" t="str">
            <v>кг</v>
          </cell>
          <cell r="C66">
            <v>210</v>
          </cell>
          <cell r="F66">
            <v>205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L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1</v>
          </cell>
          <cell r="W66">
            <v>5</v>
          </cell>
          <cell r="X66">
            <v>9</v>
          </cell>
          <cell r="Y66">
            <v>5</v>
          </cell>
          <cell r="Z66">
            <v>0</v>
          </cell>
          <cell r="AA66" t="str">
            <v>ошибка завода / нужно продавать</v>
          </cell>
          <cell r="AB66">
            <v>0</v>
          </cell>
          <cell r="AC66">
            <v>0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L67">
            <v>0</v>
          </cell>
          <cell r="N67">
            <v>48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Пирожки с мясом 3,7кг ВЕС ТМ Зареченские  ПОКОМ</v>
          </cell>
          <cell r="B68" t="str">
            <v>кг</v>
          </cell>
          <cell r="C68">
            <v>255.5</v>
          </cell>
          <cell r="D68">
            <v>932.4</v>
          </cell>
          <cell r="E68">
            <v>181.3</v>
          </cell>
          <cell r="F68">
            <v>980.7</v>
          </cell>
          <cell r="G68">
            <v>1</v>
          </cell>
          <cell r="H68">
            <v>180</v>
          </cell>
          <cell r="I68" t="str">
            <v>матрица</v>
          </cell>
          <cell r="J68">
            <v>181.4</v>
          </cell>
          <cell r="K68">
            <v>-9.9999999999994316E-2</v>
          </cell>
          <cell r="L68">
            <v>181.3</v>
          </cell>
          <cell r="N68">
            <v>414.40000000000003</v>
          </cell>
          <cell r="O68">
            <v>36.260000000000005</v>
          </cell>
          <cell r="Q68">
            <v>0</v>
          </cell>
          <cell r="T68">
            <v>27.046332046332044</v>
          </cell>
          <cell r="U68">
            <v>27.046332046332044</v>
          </cell>
          <cell r="V68">
            <v>53.279999999999987</v>
          </cell>
          <cell r="W68">
            <v>47.36</v>
          </cell>
          <cell r="X68">
            <v>53.24</v>
          </cell>
          <cell r="Y68">
            <v>50.32</v>
          </cell>
          <cell r="Z68">
            <v>43.66</v>
          </cell>
          <cell r="AA68" t="str">
            <v>необходимо увеличить продажи / Акция октябрь сеть "Галактика"</v>
          </cell>
          <cell r="AB68">
            <v>0</v>
          </cell>
          <cell r="AC68">
            <v>3.7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306</v>
          </cell>
          <cell r="D69">
            <v>2016</v>
          </cell>
          <cell r="E69">
            <v>1864</v>
          </cell>
          <cell r="F69">
            <v>416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1864</v>
          </cell>
          <cell r="K69">
            <v>0</v>
          </cell>
          <cell r="L69">
            <v>184</v>
          </cell>
          <cell r="M69">
            <v>1680</v>
          </cell>
          <cell r="N69">
            <v>168</v>
          </cell>
          <cell r="O69">
            <v>36.799999999999997</v>
          </cell>
          <cell r="P69">
            <v>209.59999999999991</v>
          </cell>
          <cell r="Q69">
            <v>168</v>
          </cell>
          <cell r="T69">
            <v>15.869565217391306</v>
          </cell>
          <cell r="U69">
            <v>11.304347826086957</v>
          </cell>
          <cell r="V69">
            <v>29.6</v>
          </cell>
          <cell r="W69">
            <v>32.799999999999997</v>
          </cell>
          <cell r="X69">
            <v>42.4</v>
          </cell>
          <cell r="Y69">
            <v>33.200000000000003</v>
          </cell>
          <cell r="Z69">
            <v>43</v>
          </cell>
          <cell r="AB69">
            <v>52.399999999999977</v>
          </cell>
          <cell r="AC69">
            <v>12</v>
          </cell>
          <cell r="AD69">
            <v>14</v>
          </cell>
          <cell r="AE69">
            <v>42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308</v>
          </cell>
          <cell r="D70">
            <v>1680</v>
          </cell>
          <cell r="E70">
            <v>992</v>
          </cell>
          <cell r="F70">
            <v>931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992</v>
          </cell>
          <cell r="K70">
            <v>0</v>
          </cell>
          <cell r="L70">
            <v>320</v>
          </cell>
          <cell r="M70">
            <v>672</v>
          </cell>
          <cell r="N70">
            <v>168</v>
          </cell>
          <cell r="O70">
            <v>64</v>
          </cell>
          <cell r="P70">
            <v>93</v>
          </cell>
          <cell r="Q70">
            <v>168</v>
          </cell>
          <cell r="T70">
            <v>17.171875</v>
          </cell>
          <cell r="U70">
            <v>14.546875</v>
          </cell>
          <cell r="V70">
            <v>77.8</v>
          </cell>
          <cell r="W70">
            <v>62.6</v>
          </cell>
          <cell r="X70">
            <v>65.2</v>
          </cell>
          <cell r="Y70">
            <v>53.8</v>
          </cell>
          <cell r="Z70">
            <v>67.599999999999994</v>
          </cell>
          <cell r="AB70">
            <v>27.9</v>
          </cell>
          <cell r="AC70">
            <v>12</v>
          </cell>
          <cell r="AD70">
            <v>14</v>
          </cell>
          <cell r="AE70">
            <v>50.4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43.2</v>
          </cell>
          <cell r="D71">
            <v>129.6</v>
          </cell>
          <cell r="E71">
            <v>39.6</v>
          </cell>
          <cell r="F71">
            <v>129.6</v>
          </cell>
          <cell r="G71">
            <v>1</v>
          </cell>
          <cell r="H71">
            <v>180</v>
          </cell>
          <cell r="I71" t="str">
            <v>матрица</v>
          </cell>
          <cell r="J71">
            <v>41.2</v>
          </cell>
          <cell r="K71">
            <v>-1.6000000000000014</v>
          </cell>
          <cell r="L71">
            <v>39.6</v>
          </cell>
          <cell r="N71">
            <v>32.4</v>
          </cell>
          <cell r="O71">
            <v>7.92</v>
          </cell>
          <cell r="Q71">
            <v>0</v>
          </cell>
          <cell r="T71">
            <v>16.363636363636363</v>
          </cell>
          <cell r="U71">
            <v>16.363636363636363</v>
          </cell>
          <cell r="V71">
            <v>10.16</v>
          </cell>
          <cell r="W71">
            <v>5.74</v>
          </cell>
          <cell r="X71">
            <v>6.12</v>
          </cell>
          <cell r="Y71">
            <v>9.36</v>
          </cell>
          <cell r="Z71">
            <v>11.52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497</v>
          </cell>
          <cell r="D72">
            <v>1176</v>
          </cell>
          <cell r="E72">
            <v>1307</v>
          </cell>
          <cell r="F72">
            <v>309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1332</v>
          </cell>
          <cell r="K72">
            <v>-25</v>
          </cell>
          <cell r="L72">
            <v>299</v>
          </cell>
          <cell r="M72">
            <v>1008</v>
          </cell>
          <cell r="N72">
            <v>168</v>
          </cell>
          <cell r="O72">
            <v>59.8</v>
          </cell>
          <cell r="P72">
            <v>707.59999999999991</v>
          </cell>
          <cell r="Q72">
            <v>672</v>
          </cell>
          <cell r="T72">
            <v>16.404682274247492</v>
          </cell>
          <cell r="U72">
            <v>5.1672240802675589</v>
          </cell>
          <cell r="V72">
            <v>31.6</v>
          </cell>
          <cell r="W72">
            <v>29.8</v>
          </cell>
          <cell r="X72">
            <v>57.4</v>
          </cell>
          <cell r="Y72">
            <v>33.799999999999997</v>
          </cell>
          <cell r="Z72">
            <v>33.200000000000003</v>
          </cell>
          <cell r="AA72" t="str">
            <v>Акция октябрь сеть "Галактика"</v>
          </cell>
          <cell r="AB72">
            <v>212.27999999999997</v>
          </cell>
          <cell r="AC72">
            <v>12</v>
          </cell>
          <cell r="AD72">
            <v>56</v>
          </cell>
          <cell r="AE72">
            <v>201.6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140</v>
          </cell>
          <cell r="D73">
            <v>360</v>
          </cell>
          <cell r="E73">
            <v>173</v>
          </cell>
          <cell r="F73">
            <v>313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171</v>
          </cell>
          <cell r="K73">
            <v>2</v>
          </cell>
          <cell r="L73">
            <v>53</v>
          </cell>
          <cell r="M73">
            <v>120</v>
          </cell>
          <cell r="N73">
            <v>60</v>
          </cell>
          <cell r="O73">
            <v>10.6</v>
          </cell>
          <cell r="Q73">
            <v>0</v>
          </cell>
          <cell r="T73">
            <v>29.528301886792455</v>
          </cell>
          <cell r="U73">
            <v>29.528301886792455</v>
          </cell>
          <cell r="V73">
            <v>20</v>
          </cell>
          <cell r="W73">
            <v>23.8</v>
          </cell>
          <cell r="X73">
            <v>12.8</v>
          </cell>
          <cell r="Y73">
            <v>8.1999999999999993</v>
          </cell>
          <cell r="Z73">
            <v>19.8</v>
          </cell>
          <cell r="AA73" t="str">
            <v>Галактика / сеть "Обжора"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29</v>
          </cell>
          <cell r="K74">
            <v>-29</v>
          </cell>
          <cell r="L74">
            <v>0</v>
          </cell>
          <cell r="O74">
            <v>0</v>
          </cell>
          <cell r="P74">
            <v>60</v>
          </cell>
          <cell r="Q74">
            <v>60</v>
          </cell>
          <cell r="T74" t="e">
            <v>#DIV/0!</v>
          </cell>
          <cell r="U74" t="e">
            <v>#DIV/0!</v>
          </cell>
          <cell r="V74">
            <v>0.2</v>
          </cell>
          <cell r="W74">
            <v>28</v>
          </cell>
          <cell r="X74">
            <v>19.2</v>
          </cell>
          <cell r="Y74">
            <v>12</v>
          </cell>
          <cell r="Z74">
            <v>19</v>
          </cell>
          <cell r="AA74" t="str">
            <v>нет в бланке / Галактика / сеть "Обжора"</v>
          </cell>
          <cell r="AB74">
            <v>12</v>
          </cell>
          <cell r="AC74">
            <v>6</v>
          </cell>
          <cell r="AD74">
            <v>10</v>
          </cell>
          <cell r="AE74">
            <v>12</v>
          </cell>
          <cell r="AF74">
            <v>10</v>
          </cell>
          <cell r="AG74">
            <v>130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14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T76" t="e">
            <v>#DIV/0!</v>
          </cell>
          <cell r="U76" t="e">
            <v>#DIV/0!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>нет потребности</v>
          </cell>
          <cell r="AB76">
            <v>0</v>
          </cell>
          <cell r="AC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755</v>
          </cell>
          <cell r="D77">
            <v>3972</v>
          </cell>
          <cell r="E77">
            <v>3180</v>
          </cell>
          <cell r="F77">
            <v>1399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3180</v>
          </cell>
          <cell r="K77">
            <v>0</v>
          </cell>
          <cell r="L77">
            <v>660</v>
          </cell>
          <cell r="M77">
            <v>2520</v>
          </cell>
          <cell r="N77">
            <v>0</v>
          </cell>
          <cell r="O77">
            <v>132</v>
          </cell>
          <cell r="P77">
            <v>845</v>
          </cell>
          <cell r="Q77">
            <v>840</v>
          </cell>
          <cell r="T77">
            <v>16.962121212121211</v>
          </cell>
          <cell r="U77">
            <v>10.598484848484848</v>
          </cell>
          <cell r="V77">
            <v>146.4</v>
          </cell>
          <cell r="W77">
            <v>128</v>
          </cell>
          <cell r="X77">
            <v>115.4</v>
          </cell>
          <cell r="Y77">
            <v>184.2</v>
          </cell>
          <cell r="Z77">
            <v>219</v>
          </cell>
          <cell r="AA77" t="str">
            <v>Акция октябрь сеть "Галактика"</v>
          </cell>
          <cell r="AB77">
            <v>211.25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1126</v>
          </cell>
          <cell r="D78">
            <v>4002</v>
          </cell>
          <cell r="E78">
            <v>2407</v>
          </cell>
          <cell r="F78">
            <v>2602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2404</v>
          </cell>
          <cell r="K78">
            <v>3</v>
          </cell>
          <cell r="L78">
            <v>727</v>
          </cell>
          <cell r="M78">
            <v>1680</v>
          </cell>
          <cell r="N78">
            <v>1344</v>
          </cell>
          <cell r="O78">
            <v>145.4</v>
          </cell>
          <cell r="Q78">
            <v>0</v>
          </cell>
          <cell r="T78">
            <v>17.895460797799174</v>
          </cell>
          <cell r="U78">
            <v>17.895460797799174</v>
          </cell>
          <cell r="V78">
            <v>139.19999999999999</v>
          </cell>
          <cell r="W78">
            <v>111.2</v>
          </cell>
          <cell r="X78">
            <v>155.4</v>
          </cell>
          <cell r="Y78">
            <v>101.6</v>
          </cell>
          <cell r="Z78">
            <v>87.4</v>
          </cell>
          <cell r="AB78">
            <v>0</v>
          </cell>
          <cell r="AC78">
            <v>12</v>
          </cell>
          <cell r="AD78">
            <v>0</v>
          </cell>
          <cell r="AE78">
            <v>0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51.3</v>
          </cell>
          <cell r="D79">
            <v>78.3</v>
          </cell>
          <cell r="E79">
            <v>27</v>
          </cell>
          <cell r="F79">
            <v>99.9</v>
          </cell>
          <cell r="G79">
            <v>1</v>
          </cell>
          <cell r="H79">
            <v>180</v>
          </cell>
          <cell r="I79" t="str">
            <v>матрица</v>
          </cell>
          <cell r="J79">
            <v>27</v>
          </cell>
          <cell r="K79">
            <v>0</v>
          </cell>
          <cell r="L79">
            <v>27</v>
          </cell>
          <cell r="N79">
            <v>37.800000000000004</v>
          </cell>
          <cell r="O79">
            <v>5.4</v>
          </cell>
          <cell r="Q79">
            <v>0</v>
          </cell>
          <cell r="T79">
            <v>18.5</v>
          </cell>
          <cell r="U79">
            <v>18.5</v>
          </cell>
          <cell r="V79">
            <v>5.94</v>
          </cell>
          <cell r="W79">
            <v>5.94</v>
          </cell>
          <cell r="X79">
            <v>1.62</v>
          </cell>
          <cell r="Y79">
            <v>9.7200000000000006</v>
          </cell>
          <cell r="Z79">
            <v>2.16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380</v>
          </cell>
          <cell r="E80">
            <v>175</v>
          </cell>
          <cell r="F80">
            <v>645</v>
          </cell>
          <cell r="G80">
            <v>1</v>
          </cell>
          <cell r="H80">
            <v>180</v>
          </cell>
          <cell r="I80" t="str">
            <v>матрица</v>
          </cell>
          <cell r="J80">
            <v>140</v>
          </cell>
          <cell r="K80">
            <v>35</v>
          </cell>
          <cell r="L80">
            <v>175</v>
          </cell>
          <cell r="N80">
            <v>240</v>
          </cell>
          <cell r="O80">
            <v>35</v>
          </cell>
          <cell r="Q80">
            <v>0</v>
          </cell>
          <cell r="T80">
            <v>18.428571428571427</v>
          </cell>
          <cell r="U80">
            <v>18.428571428571427</v>
          </cell>
          <cell r="V80">
            <v>42</v>
          </cell>
          <cell r="W80">
            <v>42</v>
          </cell>
          <cell r="X80">
            <v>52</v>
          </cell>
          <cell r="Y80">
            <v>33</v>
          </cell>
          <cell r="Z80">
            <v>46</v>
          </cell>
          <cell r="AA80" t="str">
            <v>есть дубль</v>
          </cell>
          <cell r="AB80">
            <v>0</v>
          </cell>
          <cell r="AC80">
            <v>5</v>
          </cell>
          <cell r="AD80">
            <v>0</v>
          </cell>
          <cell r="AE80">
            <v>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D81">
            <v>480</v>
          </cell>
          <cell r="E81">
            <v>30</v>
          </cell>
          <cell r="F81">
            <v>450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30</v>
          </cell>
          <cell r="K81">
            <v>0</v>
          </cell>
          <cell r="L81">
            <v>30</v>
          </cell>
          <cell r="N81">
            <v>0</v>
          </cell>
          <cell r="O81">
            <v>6</v>
          </cell>
          <cell r="T81">
            <v>75</v>
          </cell>
          <cell r="U81">
            <v>75</v>
          </cell>
          <cell r="V81">
            <v>6</v>
          </cell>
          <cell r="W81">
            <v>0</v>
          </cell>
          <cell r="X81">
            <v>14</v>
          </cell>
          <cell r="Y81">
            <v>0</v>
          </cell>
          <cell r="Z81">
            <v>0</v>
          </cell>
          <cell r="AA81" t="str">
            <v>дубль / неправильно поставлен приход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227</v>
          </cell>
          <cell r="D82">
            <v>1848</v>
          </cell>
          <cell r="E82">
            <v>181</v>
          </cell>
          <cell r="F82">
            <v>1829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169</v>
          </cell>
          <cell r="K82">
            <v>12</v>
          </cell>
          <cell r="L82">
            <v>181</v>
          </cell>
          <cell r="N82">
            <v>1320</v>
          </cell>
          <cell r="O82">
            <v>36.200000000000003</v>
          </cell>
          <cell r="Q82">
            <v>0</v>
          </cell>
          <cell r="T82">
            <v>50.524861878453038</v>
          </cell>
          <cell r="U82">
            <v>50.524861878453038</v>
          </cell>
          <cell r="V82">
            <v>36.799999999999997</v>
          </cell>
          <cell r="W82">
            <v>65.8</v>
          </cell>
          <cell r="X82">
            <v>40.4</v>
          </cell>
          <cell r="Y82">
            <v>44.6</v>
          </cell>
          <cell r="Z82">
            <v>66.599999999999994</v>
          </cell>
          <cell r="AA82" t="str">
            <v>Галактика</v>
          </cell>
          <cell r="AB82">
            <v>0</v>
          </cell>
          <cell r="AC82">
            <v>22</v>
          </cell>
          <cell r="AD82">
            <v>0</v>
          </cell>
          <cell r="AE82">
            <v>0</v>
          </cell>
          <cell r="AF82">
            <v>12</v>
          </cell>
          <cell r="AG82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" style="8" customWidth="1"/>
    <col min="8" max="8" width="5" customWidth="1"/>
    <col min="9" max="9" width="12.7109375" bestFit="1" customWidth="1"/>
    <col min="10" max="11" width="7" customWidth="1"/>
    <col min="12" max="14" width="0.5703125" customWidth="1"/>
    <col min="15" max="15" width="7" customWidth="1"/>
    <col min="16" max="17" width="11.5703125" customWidth="1"/>
    <col min="18" max="18" width="7" customWidth="1"/>
    <col min="19" max="19" width="21.28515625" customWidth="1"/>
    <col min="20" max="21" width="5.85546875" customWidth="1"/>
    <col min="22" max="26" width="6.28515625" customWidth="1"/>
    <col min="27" max="27" width="36.7109375" customWidth="1"/>
    <col min="28" max="28" width="7" customWidth="1"/>
    <col min="29" max="29" width="7" style="8" customWidth="1"/>
    <col min="30" max="30" width="7" style="14" customWidth="1"/>
    <col min="31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9"/>
      <c r="Q1" s="18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9" t="s">
        <v>123</v>
      </c>
      <c r="Q2" s="18" t="s">
        <v>124</v>
      </c>
      <c r="R2" s="1"/>
      <c r="S2" s="1"/>
      <c r="T2" s="1"/>
      <c r="U2" s="1"/>
      <c r="V2" s="1"/>
      <c r="W2" s="1"/>
      <c r="X2" s="1"/>
      <c r="Y2" s="1"/>
      <c r="Z2" s="1"/>
      <c r="AA2" s="1"/>
      <c r="AB2" s="9" t="s">
        <v>123</v>
      </c>
      <c r="AC2" s="16"/>
      <c r="AD2" s="17"/>
      <c r="AE2" s="18" t="s">
        <v>124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5" t="s">
        <v>121</v>
      </c>
      <c r="AG3" s="15" t="s">
        <v>122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120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12789.220000000001</v>
      </c>
      <c r="F5" s="4">
        <f>SUM(F6:F493)</f>
        <v>36654.28</v>
      </c>
      <c r="G5" s="6"/>
      <c r="H5" s="1"/>
      <c r="I5" s="1"/>
      <c r="J5" s="4">
        <f t="shared" ref="J5:R5" si="0">SUM(J6:J493)</f>
        <v>12646.41</v>
      </c>
      <c r="K5" s="4">
        <f t="shared" si="0"/>
        <v>142.81000000000003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2557.844000000001</v>
      </c>
      <c r="P5" s="4">
        <f t="shared" si="0"/>
        <v>9768.7960000000021</v>
      </c>
      <c r="Q5" s="4">
        <f t="shared" si="0"/>
        <v>10102.4</v>
      </c>
      <c r="R5" s="4">
        <f t="shared" si="0"/>
        <v>0</v>
      </c>
      <c r="S5" s="1"/>
      <c r="T5" s="1"/>
      <c r="U5" s="1"/>
      <c r="V5" s="4">
        <f>SUM(V6:V493)</f>
        <v>1988.9999999999998</v>
      </c>
      <c r="W5" s="4">
        <f>SUM(W6:W493)</f>
        <v>2100.6800000000003</v>
      </c>
      <c r="X5" s="4">
        <f>SUM(X6:X493)</f>
        <v>2015.7799999999993</v>
      </c>
      <c r="Y5" s="4">
        <f>SUM(Y6:Y493)</f>
        <v>2658.02</v>
      </c>
      <c r="Z5" s="4">
        <f>SUM(Z6:Z493)</f>
        <v>1773.8599999999997</v>
      </c>
      <c r="AA5" s="1"/>
      <c r="AB5" s="4">
        <f>SUM(AB6:AB493)</f>
        <v>3378.7580000000007</v>
      </c>
      <c r="AC5" s="6"/>
      <c r="AD5" s="13">
        <f>SUM(AD6:AD493)</f>
        <v>1012</v>
      </c>
      <c r="AE5" s="4">
        <f>SUM(AE6:AE493)</f>
        <v>3505.32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270</v>
      </c>
      <c r="D6" s="1"/>
      <c r="E6" s="1">
        <v>40</v>
      </c>
      <c r="F6" s="1">
        <v>230</v>
      </c>
      <c r="G6" s="6">
        <v>1</v>
      </c>
      <c r="H6" s="1">
        <v>90</v>
      </c>
      <c r="I6" s="1" t="s">
        <v>34</v>
      </c>
      <c r="J6" s="1">
        <v>40</v>
      </c>
      <c r="K6" s="1">
        <f t="shared" ref="K6:K35" si="1">E6-J6</f>
        <v>0</v>
      </c>
      <c r="L6" s="1"/>
      <c r="M6" s="1"/>
      <c r="N6" s="1"/>
      <c r="O6" s="1">
        <f>E6/5</f>
        <v>8</v>
      </c>
      <c r="P6" s="5"/>
      <c r="Q6" s="5">
        <f>AC6*AD6</f>
        <v>0</v>
      </c>
      <c r="R6" s="5"/>
      <c r="S6" s="1"/>
      <c r="T6" s="1">
        <f>(F6+Q6)/O6</f>
        <v>28.75</v>
      </c>
      <c r="U6" s="1">
        <f>F6/O6</f>
        <v>28.75</v>
      </c>
      <c r="V6" s="1">
        <v>0</v>
      </c>
      <c r="W6" s="1">
        <v>6</v>
      </c>
      <c r="X6" s="1">
        <v>0</v>
      </c>
      <c r="Y6" s="1">
        <v>0</v>
      </c>
      <c r="Z6" s="1">
        <v>0</v>
      </c>
      <c r="AA6" s="30" t="s">
        <v>126</v>
      </c>
      <c r="AB6" s="1">
        <f>P6*G6</f>
        <v>0</v>
      </c>
      <c r="AC6" s="6">
        <v>5</v>
      </c>
      <c r="AD6" s="11">
        <f>MROUND(P6,AC6*AF6)/AC6</f>
        <v>0</v>
      </c>
      <c r="AE6" s="1">
        <f>AD6*AC6*G6</f>
        <v>0</v>
      </c>
      <c r="AF6" s="1">
        <f>VLOOKUP(A6,[1]Sheet!$A:$AG,32,0)</f>
        <v>12</v>
      </c>
      <c r="AG6" s="1">
        <f>VLOOKUP(A6,[1]Sheet!$A:$AG,33,0)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780</v>
      </c>
      <c r="D7" s="1"/>
      <c r="E7" s="1">
        <v>146</v>
      </c>
      <c r="F7" s="1">
        <v>586</v>
      </c>
      <c r="G7" s="6">
        <v>0.3</v>
      </c>
      <c r="H7" s="1">
        <v>180</v>
      </c>
      <c r="I7" s="1" t="s">
        <v>34</v>
      </c>
      <c r="J7" s="1">
        <v>146</v>
      </c>
      <c r="K7" s="1">
        <f t="shared" si="1"/>
        <v>0</v>
      </c>
      <c r="L7" s="1"/>
      <c r="M7" s="1"/>
      <c r="N7" s="1"/>
      <c r="O7" s="1">
        <f t="shared" ref="O7:O63" si="2">E7/5</f>
        <v>29.2</v>
      </c>
      <c r="P7" s="5"/>
      <c r="Q7" s="5">
        <f t="shared" ref="Q7:Q13" si="3">AC7*AD7</f>
        <v>0</v>
      </c>
      <c r="R7" s="5"/>
      <c r="S7" s="1"/>
      <c r="T7" s="1">
        <f t="shared" ref="T7:T63" si="4">(F7+Q7)/O7</f>
        <v>20.068493150684933</v>
      </c>
      <c r="U7" s="1">
        <f t="shared" ref="U7:U63" si="5">F7/O7</f>
        <v>20.068493150684933</v>
      </c>
      <c r="V7" s="1">
        <v>29.4</v>
      </c>
      <c r="W7" s="1">
        <v>31.6</v>
      </c>
      <c r="X7" s="1">
        <v>28.4</v>
      </c>
      <c r="Y7" s="1">
        <v>37</v>
      </c>
      <c r="Z7" s="1">
        <v>25.4</v>
      </c>
      <c r="AA7" s="1" t="s">
        <v>37</v>
      </c>
      <c r="AB7" s="1">
        <f t="shared" ref="AB7:AB63" si="6">P7*G7</f>
        <v>0</v>
      </c>
      <c r="AC7" s="6">
        <v>12</v>
      </c>
      <c r="AD7" s="11">
        <f t="shared" ref="AD7:AD13" si="7">MROUND(P7,AC7*AF7)/AC7</f>
        <v>0</v>
      </c>
      <c r="AE7" s="1">
        <f t="shared" ref="AE7:AE13" si="8"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36</v>
      </c>
      <c r="C8" s="1">
        <v>928</v>
      </c>
      <c r="D8" s="1"/>
      <c r="E8" s="1">
        <v>233</v>
      </c>
      <c r="F8" s="1">
        <v>664</v>
      </c>
      <c r="G8" s="6">
        <v>0.3</v>
      </c>
      <c r="H8" s="1">
        <v>180</v>
      </c>
      <c r="I8" s="1" t="s">
        <v>34</v>
      </c>
      <c r="J8" s="1">
        <v>233</v>
      </c>
      <c r="K8" s="1">
        <f t="shared" si="1"/>
        <v>0</v>
      </c>
      <c r="L8" s="1"/>
      <c r="M8" s="1"/>
      <c r="N8" s="1"/>
      <c r="O8" s="1">
        <f t="shared" si="2"/>
        <v>46.6</v>
      </c>
      <c r="P8" s="5"/>
      <c r="Q8" s="5">
        <f t="shared" si="3"/>
        <v>0</v>
      </c>
      <c r="R8" s="5"/>
      <c r="S8" s="1"/>
      <c r="T8" s="1">
        <f t="shared" si="4"/>
        <v>14.24892703862661</v>
      </c>
      <c r="U8" s="1">
        <f t="shared" si="5"/>
        <v>14.24892703862661</v>
      </c>
      <c r="V8" s="1">
        <v>50.6</v>
      </c>
      <c r="W8" s="1">
        <v>39.4</v>
      </c>
      <c r="X8" s="1">
        <v>29.6</v>
      </c>
      <c r="Y8" s="1">
        <v>44.6</v>
      </c>
      <c r="Z8" s="1">
        <v>18.600000000000001</v>
      </c>
      <c r="AA8" s="1"/>
      <c r="AB8" s="1">
        <f t="shared" si="6"/>
        <v>0</v>
      </c>
      <c r="AC8" s="6">
        <v>12</v>
      </c>
      <c r="AD8" s="11">
        <f t="shared" si="7"/>
        <v>0</v>
      </c>
      <c r="AE8" s="1">
        <f t="shared" si="8"/>
        <v>0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36</v>
      </c>
      <c r="C9" s="1">
        <v>1874</v>
      </c>
      <c r="D9" s="1"/>
      <c r="E9" s="1">
        <v>464</v>
      </c>
      <c r="F9" s="1">
        <v>1383</v>
      </c>
      <c r="G9" s="6">
        <v>0.3</v>
      </c>
      <c r="H9" s="1">
        <v>180</v>
      </c>
      <c r="I9" s="1" t="s">
        <v>34</v>
      </c>
      <c r="J9" s="1">
        <v>453</v>
      </c>
      <c r="K9" s="1">
        <f t="shared" si="1"/>
        <v>11</v>
      </c>
      <c r="L9" s="1"/>
      <c r="M9" s="1"/>
      <c r="N9" s="1"/>
      <c r="O9" s="1">
        <f t="shared" si="2"/>
        <v>92.8</v>
      </c>
      <c r="P9" s="5"/>
      <c r="Q9" s="5">
        <f t="shared" si="3"/>
        <v>0</v>
      </c>
      <c r="R9" s="5"/>
      <c r="S9" s="1"/>
      <c r="T9" s="1">
        <f t="shared" si="4"/>
        <v>14.903017241379311</v>
      </c>
      <c r="U9" s="1">
        <f t="shared" si="5"/>
        <v>14.903017241379311</v>
      </c>
      <c r="V9" s="1">
        <v>79.400000000000006</v>
      </c>
      <c r="W9" s="1">
        <v>77</v>
      </c>
      <c r="X9" s="1">
        <v>62.8</v>
      </c>
      <c r="Y9" s="1">
        <v>68.400000000000006</v>
      </c>
      <c r="Z9" s="1">
        <v>44</v>
      </c>
      <c r="AA9" s="1" t="s">
        <v>40</v>
      </c>
      <c r="AB9" s="1">
        <f t="shared" si="6"/>
        <v>0</v>
      </c>
      <c r="AC9" s="6">
        <v>12</v>
      </c>
      <c r="AD9" s="11">
        <f t="shared" si="7"/>
        <v>0</v>
      </c>
      <c r="AE9" s="1">
        <f t="shared" si="8"/>
        <v>0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36</v>
      </c>
      <c r="C10" s="1">
        <v>427</v>
      </c>
      <c r="D10" s="1">
        <v>336</v>
      </c>
      <c r="E10" s="1">
        <v>283</v>
      </c>
      <c r="F10" s="1">
        <v>460</v>
      </c>
      <c r="G10" s="6">
        <v>0.3</v>
      </c>
      <c r="H10" s="1">
        <v>180</v>
      </c>
      <c r="I10" s="1" t="s">
        <v>34</v>
      </c>
      <c r="J10" s="1">
        <v>283</v>
      </c>
      <c r="K10" s="1">
        <f t="shared" si="1"/>
        <v>0</v>
      </c>
      <c r="L10" s="1"/>
      <c r="M10" s="1"/>
      <c r="N10" s="1"/>
      <c r="O10" s="1">
        <f t="shared" si="2"/>
        <v>56.6</v>
      </c>
      <c r="P10" s="5">
        <f t="shared" ref="P10:P13" si="9">14*O10-F10</f>
        <v>332.4</v>
      </c>
      <c r="Q10" s="5">
        <f t="shared" si="3"/>
        <v>336</v>
      </c>
      <c r="R10" s="5"/>
      <c r="S10" s="1"/>
      <c r="T10" s="1">
        <f t="shared" si="4"/>
        <v>14.063604240282686</v>
      </c>
      <c r="U10" s="1">
        <f t="shared" si="5"/>
        <v>8.1272084805653702</v>
      </c>
      <c r="V10" s="1">
        <v>47</v>
      </c>
      <c r="W10" s="1">
        <v>43.4</v>
      </c>
      <c r="X10" s="1">
        <v>27</v>
      </c>
      <c r="Y10" s="1">
        <v>47.4</v>
      </c>
      <c r="Z10" s="1">
        <v>26.2</v>
      </c>
      <c r="AA10" s="1" t="s">
        <v>42</v>
      </c>
      <c r="AB10" s="1">
        <f t="shared" si="6"/>
        <v>99.719999999999985</v>
      </c>
      <c r="AC10" s="6">
        <v>12</v>
      </c>
      <c r="AD10" s="11">
        <f t="shared" si="7"/>
        <v>28</v>
      </c>
      <c r="AE10" s="1">
        <f t="shared" si="8"/>
        <v>100.8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36</v>
      </c>
      <c r="C11" s="1">
        <v>1099</v>
      </c>
      <c r="D11" s="1">
        <v>672</v>
      </c>
      <c r="E11" s="1">
        <v>545</v>
      </c>
      <c r="F11" s="1">
        <v>1154</v>
      </c>
      <c r="G11" s="6">
        <v>0.3</v>
      </c>
      <c r="H11" s="1">
        <v>180</v>
      </c>
      <c r="I11" s="1" t="s">
        <v>34</v>
      </c>
      <c r="J11" s="1">
        <v>548</v>
      </c>
      <c r="K11" s="1">
        <f t="shared" si="1"/>
        <v>-3</v>
      </c>
      <c r="L11" s="1"/>
      <c r="M11" s="1"/>
      <c r="N11" s="1"/>
      <c r="O11" s="1">
        <f t="shared" si="2"/>
        <v>109</v>
      </c>
      <c r="P11" s="5">
        <f t="shared" si="9"/>
        <v>372</v>
      </c>
      <c r="Q11" s="5">
        <f t="shared" si="3"/>
        <v>336</v>
      </c>
      <c r="R11" s="5"/>
      <c r="S11" s="1"/>
      <c r="T11" s="1">
        <f t="shared" si="4"/>
        <v>13.669724770642201</v>
      </c>
      <c r="U11" s="1">
        <f t="shared" si="5"/>
        <v>10.587155963302752</v>
      </c>
      <c r="V11" s="1">
        <v>103.2</v>
      </c>
      <c r="W11" s="1">
        <v>85.4</v>
      </c>
      <c r="X11" s="1">
        <v>79.599999999999994</v>
      </c>
      <c r="Y11" s="1">
        <v>68.599999999999994</v>
      </c>
      <c r="Z11" s="1">
        <v>62</v>
      </c>
      <c r="AA11" s="1" t="s">
        <v>40</v>
      </c>
      <c r="AB11" s="1">
        <f t="shared" si="6"/>
        <v>111.6</v>
      </c>
      <c r="AC11" s="6">
        <v>12</v>
      </c>
      <c r="AD11" s="11">
        <f t="shared" si="7"/>
        <v>28</v>
      </c>
      <c r="AE11" s="1">
        <f t="shared" si="8"/>
        <v>100.8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36</v>
      </c>
      <c r="C12" s="1">
        <v>709</v>
      </c>
      <c r="D12" s="1"/>
      <c r="E12" s="1">
        <v>52</v>
      </c>
      <c r="F12" s="1">
        <v>637</v>
      </c>
      <c r="G12" s="6">
        <v>0.09</v>
      </c>
      <c r="H12" s="1">
        <v>180</v>
      </c>
      <c r="I12" s="1" t="s">
        <v>34</v>
      </c>
      <c r="J12" s="1">
        <v>52</v>
      </c>
      <c r="K12" s="1">
        <f t="shared" si="1"/>
        <v>0</v>
      </c>
      <c r="L12" s="1"/>
      <c r="M12" s="1"/>
      <c r="N12" s="1"/>
      <c r="O12" s="1">
        <f t="shared" si="2"/>
        <v>10.4</v>
      </c>
      <c r="P12" s="5"/>
      <c r="Q12" s="5">
        <f t="shared" si="3"/>
        <v>0</v>
      </c>
      <c r="R12" s="5"/>
      <c r="S12" s="1"/>
      <c r="T12" s="1">
        <f t="shared" si="4"/>
        <v>61.25</v>
      </c>
      <c r="U12" s="1">
        <f t="shared" si="5"/>
        <v>61.25</v>
      </c>
      <c r="V12" s="1">
        <v>15.4</v>
      </c>
      <c r="W12" s="1">
        <v>10.8</v>
      </c>
      <c r="X12" s="1">
        <v>28.2</v>
      </c>
      <c r="Y12" s="1">
        <v>8.1999999999999993</v>
      </c>
      <c r="Z12" s="1">
        <v>5.8</v>
      </c>
      <c r="AA12" s="31" t="s">
        <v>127</v>
      </c>
      <c r="AB12" s="1">
        <f t="shared" si="6"/>
        <v>0</v>
      </c>
      <c r="AC12" s="6">
        <v>24</v>
      </c>
      <c r="AD12" s="11">
        <f t="shared" si="7"/>
        <v>0</v>
      </c>
      <c r="AE12" s="1">
        <f t="shared" si="8"/>
        <v>0</v>
      </c>
      <c r="AF12" s="1">
        <f>VLOOKUP(A12,[1]Sheet!$A:$AG,32,0)</f>
        <v>14</v>
      </c>
      <c r="AG12" s="1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36</v>
      </c>
      <c r="C13" s="1">
        <v>706</v>
      </c>
      <c r="D13" s="1"/>
      <c r="E13" s="1">
        <v>238</v>
      </c>
      <c r="F13" s="1">
        <v>458</v>
      </c>
      <c r="G13" s="6">
        <v>0.36</v>
      </c>
      <c r="H13" s="1">
        <v>180</v>
      </c>
      <c r="I13" s="1" t="s">
        <v>34</v>
      </c>
      <c r="J13" s="1">
        <v>244</v>
      </c>
      <c r="K13" s="1">
        <f t="shared" si="1"/>
        <v>-6</v>
      </c>
      <c r="L13" s="1"/>
      <c r="M13" s="1"/>
      <c r="N13" s="1"/>
      <c r="O13" s="1">
        <f t="shared" si="2"/>
        <v>47.6</v>
      </c>
      <c r="P13" s="5">
        <f t="shared" si="9"/>
        <v>208.39999999999998</v>
      </c>
      <c r="Q13" s="5">
        <f t="shared" si="3"/>
        <v>140</v>
      </c>
      <c r="R13" s="5"/>
      <c r="S13" s="1"/>
      <c r="T13" s="1">
        <f t="shared" si="4"/>
        <v>12.563025210084033</v>
      </c>
      <c r="U13" s="1">
        <f t="shared" si="5"/>
        <v>9.6218487394957979</v>
      </c>
      <c r="V13" s="1">
        <v>33.6</v>
      </c>
      <c r="W13" s="1">
        <v>41.6</v>
      </c>
      <c r="X13" s="1">
        <v>23.8</v>
      </c>
      <c r="Y13" s="1">
        <v>26.2</v>
      </c>
      <c r="Z13" s="1">
        <v>21.6</v>
      </c>
      <c r="AA13" s="1" t="s">
        <v>37</v>
      </c>
      <c r="AB13" s="1">
        <f t="shared" si="6"/>
        <v>75.023999999999987</v>
      </c>
      <c r="AC13" s="6">
        <v>10</v>
      </c>
      <c r="AD13" s="11">
        <f t="shared" si="7"/>
        <v>14</v>
      </c>
      <c r="AE13" s="1">
        <f t="shared" si="8"/>
        <v>50.4</v>
      </c>
      <c r="AF13" s="1">
        <f>VLOOKUP(A13,[1]Sheet!$A:$AG,32,0)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9" t="s">
        <v>47</v>
      </c>
      <c r="B14" s="19" t="s">
        <v>33</v>
      </c>
      <c r="C14" s="19">
        <v>44.4</v>
      </c>
      <c r="D14" s="19">
        <v>7.4</v>
      </c>
      <c r="E14" s="19">
        <v>11.1</v>
      </c>
      <c r="F14" s="19">
        <v>40.700000000000003</v>
      </c>
      <c r="G14" s="20">
        <v>0</v>
      </c>
      <c r="H14" s="19">
        <v>180</v>
      </c>
      <c r="I14" s="19" t="s">
        <v>48</v>
      </c>
      <c r="J14" s="19">
        <v>11.1</v>
      </c>
      <c r="K14" s="19">
        <f t="shared" si="1"/>
        <v>0</v>
      </c>
      <c r="L14" s="19"/>
      <c r="M14" s="19"/>
      <c r="N14" s="19"/>
      <c r="O14" s="19">
        <f t="shared" si="2"/>
        <v>2.2199999999999998</v>
      </c>
      <c r="P14" s="21"/>
      <c r="Q14" s="21"/>
      <c r="R14" s="21"/>
      <c r="S14" s="19"/>
      <c r="T14" s="19">
        <f t="shared" si="4"/>
        <v>18.333333333333336</v>
      </c>
      <c r="U14" s="19">
        <f t="shared" si="5"/>
        <v>18.333333333333336</v>
      </c>
      <c r="V14" s="19">
        <v>1.48</v>
      </c>
      <c r="W14" s="19">
        <v>4.4400000000000004</v>
      </c>
      <c r="X14" s="19">
        <v>2.68</v>
      </c>
      <c r="Y14" s="19">
        <v>2.96</v>
      </c>
      <c r="Z14" s="19">
        <v>0</v>
      </c>
      <c r="AA14" s="23" t="s">
        <v>49</v>
      </c>
      <c r="AB14" s="19">
        <f t="shared" si="6"/>
        <v>0</v>
      </c>
      <c r="AC14" s="20">
        <v>0</v>
      </c>
      <c r="AD14" s="22"/>
      <c r="AE14" s="19"/>
      <c r="AF14" s="19"/>
      <c r="AG14" s="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36</v>
      </c>
      <c r="C15" s="1">
        <v>3559</v>
      </c>
      <c r="D15" s="1"/>
      <c r="E15" s="1">
        <v>296</v>
      </c>
      <c r="F15" s="1">
        <v>3215</v>
      </c>
      <c r="G15" s="6">
        <v>0.25</v>
      </c>
      <c r="H15" s="1">
        <v>180</v>
      </c>
      <c r="I15" s="1" t="s">
        <v>34</v>
      </c>
      <c r="J15" s="1">
        <v>308</v>
      </c>
      <c r="K15" s="1">
        <f t="shared" si="1"/>
        <v>-12</v>
      </c>
      <c r="L15" s="1"/>
      <c r="M15" s="1"/>
      <c r="N15" s="1"/>
      <c r="O15" s="1">
        <f t="shared" si="2"/>
        <v>59.2</v>
      </c>
      <c r="P15" s="5"/>
      <c r="Q15" s="5">
        <f t="shared" ref="Q15:Q25" si="10">AC15*AD15</f>
        <v>0</v>
      </c>
      <c r="R15" s="5"/>
      <c r="S15" s="1"/>
      <c r="T15" s="1">
        <f t="shared" si="4"/>
        <v>54.307432432432428</v>
      </c>
      <c r="U15" s="1">
        <f t="shared" si="5"/>
        <v>54.307432432432428</v>
      </c>
      <c r="V15" s="1">
        <v>59</v>
      </c>
      <c r="W15" s="1">
        <v>57</v>
      </c>
      <c r="X15" s="1">
        <v>84.4</v>
      </c>
      <c r="Y15" s="1">
        <v>292.60000000000002</v>
      </c>
      <c r="Z15" s="1">
        <v>73</v>
      </c>
      <c r="AA15" s="30" t="s">
        <v>128</v>
      </c>
      <c r="AB15" s="1">
        <f t="shared" si="6"/>
        <v>0</v>
      </c>
      <c r="AC15" s="6">
        <v>12</v>
      </c>
      <c r="AD15" s="11">
        <f t="shared" ref="AD15:AD25" si="11">MROUND(P15,AC15*AF15)/AC15</f>
        <v>0</v>
      </c>
      <c r="AE15" s="1">
        <f t="shared" ref="AE15:AE25" si="12">AD15*AC15*G15</f>
        <v>0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1064</v>
      </c>
      <c r="D16" s="1"/>
      <c r="E16" s="1">
        <v>1015</v>
      </c>
      <c r="F16" s="1">
        <v>7</v>
      </c>
      <c r="G16" s="6">
        <v>0.25</v>
      </c>
      <c r="H16" s="1">
        <v>180</v>
      </c>
      <c r="I16" s="1" t="s">
        <v>34</v>
      </c>
      <c r="J16" s="1">
        <v>1020</v>
      </c>
      <c r="K16" s="1">
        <f t="shared" si="1"/>
        <v>-5</v>
      </c>
      <c r="L16" s="1"/>
      <c r="M16" s="1"/>
      <c r="N16" s="1"/>
      <c r="O16" s="1">
        <f t="shared" si="2"/>
        <v>203</v>
      </c>
      <c r="P16" s="5">
        <f>9*O16-F16</f>
        <v>1820</v>
      </c>
      <c r="Q16" s="5">
        <f t="shared" si="10"/>
        <v>1848</v>
      </c>
      <c r="R16" s="5"/>
      <c r="S16" s="1"/>
      <c r="T16" s="1">
        <f t="shared" si="4"/>
        <v>9.137931034482758</v>
      </c>
      <c r="U16" s="1">
        <f t="shared" si="5"/>
        <v>3.4482758620689655E-2</v>
      </c>
      <c r="V16" s="1">
        <v>41.4</v>
      </c>
      <c r="W16" s="1">
        <v>56.6</v>
      </c>
      <c r="X16" s="1">
        <v>44.6</v>
      </c>
      <c r="Y16" s="1">
        <v>70.8</v>
      </c>
      <c r="Z16" s="1">
        <v>60</v>
      </c>
      <c r="AA16" s="1"/>
      <c r="AB16" s="1">
        <f t="shared" si="6"/>
        <v>455</v>
      </c>
      <c r="AC16" s="6">
        <v>12</v>
      </c>
      <c r="AD16" s="11">
        <f t="shared" si="11"/>
        <v>154</v>
      </c>
      <c r="AE16" s="1">
        <f t="shared" si="12"/>
        <v>462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33</v>
      </c>
      <c r="C17" s="1">
        <v>27</v>
      </c>
      <c r="D17" s="1">
        <v>42</v>
      </c>
      <c r="E17" s="1">
        <v>15</v>
      </c>
      <c r="F17" s="1">
        <v>51</v>
      </c>
      <c r="G17" s="6">
        <v>1</v>
      </c>
      <c r="H17" s="1">
        <v>180</v>
      </c>
      <c r="I17" s="1" t="s">
        <v>34</v>
      </c>
      <c r="J17" s="1">
        <v>15</v>
      </c>
      <c r="K17" s="1">
        <f t="shared" si="1"/>
        <v>0</v>
      </c>
      <c r="L17" s="1"/>
      <c r="M17" s="1"/>
      <c r="N17" s="1"/>
      <c r="O17" s="1">
        <f t="shared" si="2"/>
        <v>3</v>
      </c>
      <c r="P17" s="5"/>
      <c r="Q17" s="5">
        <f t="shared" si="10"/>
        <v>0</v>
      </c>
      <c r="R17" s="5"/>
      <c r="S17" s="1"/>
      <c r="T17" s="1">
        <f t="shared" si="4"/>
        <v>17</v>
      </c>
      <c r="U17" s="1">
        <f t="shared" si="5"/>
        <v>17</v>
      </c>
      <c r="V17" s="1">
        <v>2.4</v>
      </c>
      <c r="W17" s="1">
        <v>0.6</v>
      </c>
      <c r="X17" s="1">
        <v>0</v>
      </c>
      <c r="Y17" s="1">
        <v>0</v>
      </c>
      <c r="Z17" s="1">
        <v>0</v>
      </c>
      <c r="AA17" s="1" t="s">
        <v>53</v>
      </c>
      <c r="AB17" s="1">
        <f t="shared" si="6"/>
        <v>0</v>
      </c>
      <c r="AC17" s="6">
        <v>3</v>
      </c>
      <c r="AD17" s="11">
        <f t="shared" si="11"/>
        <v>0</v>
      </c>
      <c r="AE17" s="1">
        <f t="shared" si="12"/>
        <v>0</v>
      </c>
      <c r="AF17" s="1">
        <f>VLOOKUP(A17,[1]Sheet!$A:$AG,32,0)</f>
        <v>14</v>
      </c>
      <c r="AG17" s="1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33</v>
      </c>
      <c r="C18" s="1">
        <v>427.7</v>
      </c>
      <c r="D18" s="1"/>
      <c r="E18" s="1">
        <v>55.5</v>
      </c>
      <c r="F18" s="1">
        <v>368.5</v>
      </c>
      <c r="G18" s="6">
        <v>1</v>
      </c>
      <c r="H18" s="1">
        <v>180</v>
      </c>
      <c r="I18" s="1" t="s">
        <v>34</v>
      </c>
      <c r="J18" s="1">
        <v>53.6</v>
      </c>
      <c r="K18" s="1">
        <f t="shared" si="1"/>
        <v>1.8999999999999986</v>
      </c>
      <c r="L18" s="1"/>
      <c r="M18" s="1"/>
      <c r="N18" s="1"/>
      <c r="O18" s="1">
        <f t="shared" si="2"/>
        <v>11.1</v>
      </c>
      <c r="P18" s="5"/>
      <c r="Q18" s="5">
        <f t="shared" si="10"/>
        <v>0</v>
      </c>
      <c r="R18" s="5"/>
      <c r="S18" s="1"/>
      <c r="T18" s="1">
        <f t="shared" si="4"/>
        <v>33.198198198198199</v>
      </c>
      <c r="U18" s="1">
        <f t="shared" si="5"/>
        <v>33.198198198198199</v>
      </c>
      <c r="V18" s="1">
        <v>16.739999999999998</v>
      </c>
      <c r="W18" s="1">
        <v>26.12</v>
      </c>
      <c r="X18" s="1">
        <v>17.38</v>
      </c>
      <c r="Y18" s="1">
        <v>21.46</v>
      </c>
      <c r="Z18" s="1">
        <v>20.7</v>
      </c>
      <c r="AA18" s="30" t="s">
        <v>45</v>
      </c>
      <c r="AB18" s="1">
        <f t="shared" si="6"/>
        <v>0</v>
      </c>
      <c r="AC18" s="6">
        <v>3.7</v>
      </c>
      <c r="AD18" s="11">
        <f t="shared" si="11"/>
        <v>0</v>
      </c>
      <c r="AE18" s="1">
        <f t="shared" si="12"/>
        <v>0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33</v>
      </c>
      <c r="C19" s="1">
        <v>198</v>
      </c>
      <c r="D19" s="1">
        <v>66</v>
      </c>
      <c r="E19" s="1">
        <v>30.2</v>
      </c>
      <c r="F19" s="1">
        <v>233.8</v>
      </c>
      <c r="G19" s="6">
        <v>1</v>
      </c>
      <c r="H19" s="1">
        <v>180</v>
      </c>
      <c r="I19" s="1" t="s">
        <v>34</v>
      </c>
      <c r="J19" s="1">
        <v>30.5</v>
      </c>
      <c r="K19" s="1">
        <f t="shared" si="1"/>
        <v>-0.30000000000000071</v>
      </c>
      <c r="L19" s="1"/>
      <c r="M19" s="1"/>
      <c r="N19" s="1"/>
      <c r="O19" s="1">
        <f t="shared" si="2"/>
        <v>6.04</v>
      </c>
      <c r="P19" s="5"/>
      <c r="Q19" s="5">
        <f t="shared" si="10"/>
        <v>0</v>
      </c>
      <c r="R19" s="5"/>
      <c r="S19" s="1"/>
      <c r="T19" s="1">
        <f t="shared" si="4"/>
        <v>38.70860927152318</v>
      </c>
      <c r="U19" s="1">
        <f t="shared" si="5"/>
        <v>38.70860927152318</v>
      </c>
      <c r="V19" s="1">
        <v>13.2</v>
      </c>
      <c r="W19" s="1">
        <v>8.8000000000000007</v>
      </c>
      <c r="X19" s="1">
        <v>5.68</v>
      </c>
      <c r="Y19" s="1">
        <v>9.9</v>
      </c>
      <c r="Z19" s="1">
        <v>9.34</v>
      </c>
      <c r="AA19" s="30" t="s">
        <v>45</v>
      </c>
      <c r="AB19" s="1">
        <f t="shared" si="6"/>
        <v>0</v>
      </c>
      <c r="AC19" s="6">
        <v>5.5</v>
      </c>
      <c r="AD19" s="11">
        <f t="shared" si="11"/>
        <v>0</v>
      </c>
      <c r="AE19" s="1">
        <f t="shared" si="12"/>
        <v>0</v>
      </c>
      <c r="AF19" s="1">
        <f>VLOOKUP(A19,[1]Sheet!$A:$AG,32,0)</f>
        <v>12</v>
      </c>
      <c r="AG19" s="1">
        <f>VLOOKUP(A19,[1]Sheet!$A:$AG,33,0)</f>
        <v>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33</v>
      </c>
      <c r="C20" s="1">
        <v>102</v>
      </c>
      <c r="D20" s="1">
        <v>210.7</v>
      </c>
      <c r="E20" s="1">
        <v>87.7</v>
      </c>
      <c r="F20" s="1">
        <v>222</v>
      </c>
      <c r="G20" s="6">
        <v>1</v>
      </c>
      <c r="H20" s="1">
        <v>180</v>
      </c>
      <c r="I20" s="1" t="s">
        <v>34</v>
      </c>
      <c r="J20" s="1">
        <v>82.4</v>
      </c>
      <c r="K20" s="1">
        <f t="shared" si="1"/>
        <v>5.2999999999999972</v>
      </c>
      <c r="L20" s="1"/>
      <c r="M20" s="1"/>
      <c r="N20" s="1"/>
      <c r="O20" s="1">
        <f t="shared" si="2"/>
        <v>17.54</v>
      </c>
      <c r="P20" s="5">
        <f t="shared" ref="P20:P25" si="13">14*O20-F20</f>
        <v>23.560000000000002</v>
      </c>
      <c r="Q20" s="5">
        <f t="shared" si="10"/>
        <v>42</v>
      </c>
      <c r="R20" s="5"/>
      <c r="S20" s="1"/>
      <c r="T20" s="1">
        <f t="shared" si="4"/>
        <v>15.051311288483467</v>
      </c>
      <c r="U20" s="1">
        <f t="shared" si="5"/>
        <v>12.65678449258837</v>
      </c>
      <c r="V20" s="1">
        <v>17.399999999999999</v>
      </c>
      <c r="W20" s="1">
        <v>14.4</v>
      </c>
      <c r="X20" s="1">
        <v>16.2</v>
      </c>
      <c r="Y20" s="1">
        <v>7.8</v>
      </c>
      <c r="Z20" s="1">
        <v>17.399999999999999</v>
      </c>
      <c r="AA20" s="1"/>
      <c r="AB20" s="1">
        <f t="shared" si="6"/>
        <v>23.560000000000002</v>
      </c>
      <c r="AC20" s="6">
        <v>3</v>
      </c>
      <c r="AD20" s="11">
        <f t="shared" si="11"/>
        <v>14</v>
      </c>
      <c r="AE20" s="1">
        <f t="shared" si="12"/>
        <v>42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36</v>
      </c>
      <c r="C21" s="1">
        <v>1124</v>
      </c>
      <c r="D21" s="1"/>
      <c r="E21" s="1">
        <v>234</v>
      </c>
      <c r="F21" s="1">
        <v>849</v>
      </c>
      <c r="G21" s="6">
        <v>0.25</v>
      </c>
      <c r="H21" s="1">
        <v>180</v>
      </c>
      <c r="I21" s="1" t="s">
        <v>34</v>
      </c>
      <c r="J21" s="1">
        <v>235</v>
      </c>
      <c r="K21" s="1">
        <f t="shared" si="1"/>
        <v>-1</v>
      </c>
      <c r="L21" s="1"/>
      <c r="M21" s="1"/>
      <c r="N21" s="1"/>
      <c r="O21" s="1">
        <f t="shared" si="2"/>
        <v>46.8</v>
      </c>
      <c r="P21" s="5"/>
      <c r="Q21" s="5">
        <f t="shared" si="10"/>
        <v>0</v>
      </c>
      <c r="R21" s="5"/>
      <c r="S21" s="1"/>
      <c r="T21" s="1">
        <f t="shared" si="4"/>
        <v>18.141025641025642</v>
      </c>
      <c r="U21" s="1">
        <f t="shared" si="5"/>
        <v>18.141025641025642</v>
      </c>
      <c r="V21" s="1">
        <v>47.8</v>
      </c>
      <c r="W21" s="1">
        <v>47.6</v>
      </c>
      <c r="X21" s="1">
        <v>52.8</v>
      </c>
      <c r="Y21" s="1">
        <v>43.6</v>
      </c>
      <c r="Z21" s="1">
        <v>37.200000000000003</v>
      </c>
      <c r="AA21" s="1"/>
      <c r="AB21" s="1">
        <f t="shared" si="6"/>
        <v>0</v>
      </c>
      <c r="AC21" s="6">
        <v>6</v>
      </c>
      <c r="AD21" s="11">
        <f t="shared" si="11"/>
        <v>0</v>
      </c>
      <c r="AE21" s="1">
        <f t="shared" si="12"/>
        <v>0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36</v>
      </c>
      <c r="C22" s="1">
        <v>308</v>
      </c>
      <c r="D22" s="1">
        <v>588</v>
      </c>
      <c r="E22" s="1">
        <v>247</v>
      </c>
      <c r="F22" s="1">
        <v>629</v>
      </c>
      <c r="G22" s="6">
        <v>0.25</v>
      </c>
      <c r="H22" s="1">
        <v>180</v>
      </c>
      <c r="I22" s="1" t="s">
        <v>34</v>
      </c>
      <c r="J22" s="1">
        <v>247</v>
      </c>
      <c r="K22" s="1">
        <f t="shared" si="1"/>
        <v>0</v>
      </c>
      <c r="L22" s="1"/>
      <c r="M22" s="1"/>
      <c r="N22" s="1"/>
      <c r="O22" s="1">
        <f t="shared" si="2"/>
        <v>49.4</v>
      </c>
      <c r="P22" s="5">
        <f t="shared" si="13"/>
        <v>62.600000000000023</v>
      </c>
      <c r="Q22" s="5">
        <f t="shared" si="10"/>
        <v>84</v>
      </c>
      <c r="R22" s="5"/>
      <c r="S22" s="1"/>
      <c r="T22" s="1">
        <f t="shared" si="4"/>
        <v>14.433198380566802</v>
      </c>
      <c r="U22" s="1">
        <f t="shared" si="5"/>
        <v>12.732793522267206</v>
      </c>
      <c r="V22" s="1">
        <v>51.2</v>
      </c>
      <c r="W22" s="1">
        <v>30.8</v>
      </c>
      <c r="X22" s="1">
        <v>34.4</v>
      </c>
      <c r="Y22" s="1">
        <v>25.8</v>
      </c>
      <c r="Z22" s="1">
        <v>21.6</v>
      </c>
      <c r="AA22" s="1" t="s">
        <v>40</v>
      </c>
      <c r="AB22" s="1">
        <f t="shared" si="6"/>
        <v>15.650000000000006</v>
      </c>
      <c r="AC22" s="6">
        <v>6</v>
      </c>
      <c r="AD22" s="11">
        <f t="shared" si="11"/>
        <v>14</v>
      </c>
      <c r="AE22" s="1">
        <f t="shared" si="12"/>
        <v>21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36</v>
      </c>
      <c r="C23" s="1">
        <v>803</v>
      </c>
      <c r="D23" s="1"/>
      <c r="E23" s="1">
        <v>113</v>
      </c>
      <c r="F23" s="1">
        <v>670</v>
      </c>
      <c r="G23" s="6">
        <v>0.25</v>
      </c>
      <c r="H23" s="1">
        <v>180</v>
      </c>
      <c r="I23" s="1" t="s">
        <v>34</v>
      </c>
      <c r="J23" s="1">
        <v>114</v>
      </c>
      <c r="K23" s="1">
        <f t="shared" si="1"/>
        <v>-1</v>
      </c>
      <c r="L23" s="1"/>
      <c r="M23" s="1"/>
      <c r="N23" s="1"/>
      <c r="O23" s="1">
        <f t="shared" si="2"/>
        <v>22.6</v>
      </c>
      <c r="P23" s="5"/>
      <c r="Q23" s="5">
        <f t="shared" si="10"/>
        <v>0</v>
      </c>
      <c r="R23" s="5"/>
      <c r="S23" s="1"/>
      <c r="T23" s="1">
        <f t="shared" si="4"/>
        <v>29.646017699115042</v>
      </c>
      <c r="U23" s="1">
        <f t="shared" si="5"/>
        <v>29.646017699115042</v>
      </c>
      <c r="V23" s="1">
        <v>26.2</v>
      </c>
      <c r="W23" s="1">
        <v>18.2</v>
      </c>
      <c r="X23" s="1">
        <v>21.6</v>
      </c>
      <c r="Y23" s="1">
        <v>18.600000000000001</v>
      </c>
      <c r="Z23" s="1">
        <v>14.2</v>
      </c>
      <c r="AA23" s="30" t="s">
        <v>45</v>
      </c>
      <c r="AB23" s="1">
        <f t="shared" si="6"/>
        <v>0</v>
      </c>
      <c r="AC23" s="6">
        <v>6</v>
      </c>
      <c r="AD23" s="11">
        <f t="shared" si="11"/>
        <v>0</v>
      </c>
      <c r="AE23" s="1">
        <f t="shared" si="12"/>
        <v>0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33</v>
      </c>
      <c r="C24" s="1">
        <v>954</v>
      </c>
      <c r="D24" s="1"/>
      <c r="E24" s="1">
        <v>264.22000000000003</v>
      </c>
      <c r="F24" s="1">
        <v>671.78</v>
      </c>
      <c r="G24" s="6">
        <v>1</v>
      </c>
      <c r="H24" s="1">
        <v>180</v>
      </c>
      <c r="I24" s="1" t="s">
        <v>34</v>
      </c>
      <c r="J24" s="1">
        <v>261</v>
      </c>
      <c r="K24" s="1">
        <f t="shared" si="1"/>
        <v>3.2200000000000273</v>
      </c>
      <c r="L24" s="1"/>
      <c r="M24" s="1"/>
      <c r="N24" s="1"/>
      <c r="O24" s="1">
        <f t="shared" si="2"/>
        <v>52.844000000000008</v>
      </c>
      <c r="P24" s="5">
        <f t="shared" si="13"/>
        <v>68.036000000000172</v>
      </c>
      <c r="Q24" s="5">
        <f t="shared" si="10"/>
        <v>72</v>
      </c>
      <c r="R24" s="5"/>
      <c r="S24" s="1"/>
      <c r="T24" s="1">
        <f t="shared" si="4"/>
        <v>14.075013246536974</v>
      </c>
      <c r="U24" s="1">
        <f t="shared" si="5"/>
        <v>12.712512300355762</v>
      </c>
      <c r="V24" s="1">
        <v>42</v>
      </c>
      <c r="W24" s="1">
        <v>58.8</v>
      </c>
      <c r="X24" s="1">
        <v>42</v>
      </c>
      <c r="Y24" s="1">
        <v>52.8</v>
      </c>
      <c r="Z24" s="1">
        <v>30</v>
      </c>
      <c r="AA24" s="1"/>
      <c r="AB24" s="1">
        <f t="shared" si="6"/>
        <v>68.036000000000172</v>
      </c>
      <c r="AC24" s="6">
        <v>6</v>
      </c>
      <c r="AD24" s="11">
        <f t="shared" si="11"/>
        <v>12</v>
      </c>
      <c r="AE24" s="1">
        <f t="shared" si="12"/>
        <v>72</v>
      </c>
      <c r="AF24" s="1">
        <f>VLOOKUP(A24,[1]Sheet!$A:$AG,32,0)</f>
        <v>12</v>
      </c>
      <c r="AG24" s="1">
        <f>VLOOKUP(A24,[1]Sheet!$A:$AG,33,0)</f>
        <v>84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36</v>
      </c>
      <c r="C25" s="1">
        <v>1527</v>
      </c>
      <c r="D25" s="1"/>
      <c r="E25" s="1">
        <v>421</v>
      </c>
      <c r="F25" s="1">
        <v>1080</v>
      </c>
      <c r="G25" s="6">
        <v>0.25</v>
      </c>
      <c r="H25" s="1">
        <v>365</v>
      </c>
      <c r="I25" s="1" t="s">
        <v>34</v>
      </c>
      <c r="J25" s="1">
        <v>433</v>
      </c>
      <c r="K25" s="1">
        <f t="shared" si="1"/>
        <v>-12</v>
      </c>
      <c r="L25" s="1"/>
      <c r="M25" s="1"/>
      <c r="N25" s="1"/>
      <c r="O25" s="1">
        <f t="shared" si="2"/>
        <v>84.2</v>
      </c>
      <c r="P25" s="5">
        <f t="shared" si="13"/>
        <v>98.799999999999955</v>
      </c>
      <c r="Q25" s="5">
        <f t="shared" si="10"/>
        <v>168</v>
      </c>
      <c r="R25" s="5"/>
      <c r="S25" s="1"/>
      <c r="T25" s="1">
        <f t="shared" si="4"/>
        <v>14.821852731591449</v>
      </c>
      <c r="U25" s="1">
        <f t="shared" si="5"/>
        <v>12.826603325415677</v>
      </c>
      <c r="V25" s="1">
        <v>91.8</v>
      </c>
      <c r="W25" s="1">
        <v>112.8</v>
      </c>
      <c r="X25" s="1">
        <v>70.8</v>
      </c>
      <c r="Y25" s="1">
        <v>77.400000000000006</v>
      </c>
      <c r="Z25" s="1">
        <v>85.8</v>
      </c>
      <c r="AA25" s="1" t="s">
        <v>40</v>
      </c>
      <c r="AB25" s="1">
        <f t="shared" si="6"/>
        <v>24.699999999999989</v>
      </c>
      <c r="AC25" s="6">
        <v>12</v>
      </c>
      <c r="AD25" s="11">
        <f t="shared" si="11"/>
        <v>14</v>
      </c>
      <c r="AE25" s="1">
        <f t="shared" si="12"/>
        <v>42</v>
      </c>
      <c r="AF25" s="1">
        <f>VLOOKUP(A25,[1]Sheet!$A:$AG,32,0)</f>
        <v>14</v>
      </c>
      <c r="AG25" s="1">
        <f>VLOOKUP(A25,[1]Sheet!$A:$AG,33,0)</f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9" t="s">
        <v>62</v>
      </c>
      <c r="B26" s="19" t="s">
        <v>36</v>
      </c>
      <c r="C26" s="19">
        <v>794</v>
      </c>
      <c r="D26" s="19"/>
      <c r="E26" s="29">
        <v>304</v>
      </c>
      <c r="F26" s="29">
        <v>426</v>
      </c>
      <c r="G26" s="20">
        <v>0</v>
      </c>
      <c r="H26" s="19">
        <v>180</v>
      </c>
      <c r="I26" s="19" t="s">
        <v>48</v>
      </c>
      <c r="J26" s="19">
        <v>304</v>
      </c>
      <c r="K26" s="19">
        <f t="shared" si="1"/>
        <v>0</v>
      </c>
      <c r="L26" s="19"/>
      <c r="M26" s="19"/>
      <c r="N26" s="19"/>
      <c r="O26" s="19">
        <f t="shared" si="2"/>
        <v>60.8</v>
      </c>
      <c r="P26" s="21"/>
      <c r="Q26" s="21"/>
      <c r="R26" s="21"/>
      <c r="S26" s="19"/>
      <c r="T26" s="19">
        <f t="shared" si="4"/>
        <v>7.0065789473684212</v>
      </c>
      <c r="U26" s="19">
        <f t="shared" si="5"/>
        <v>7.0065789473684212</v>
      </c>
      <c r="V26" s="19">
        <v>52.2</v>
      </c>
      <c r="W26" s="19">
        <v>50.6</v>
      </c>
      <c r="X26" s="19">
        <v>72.2</v>
      </c>
      <c r="Y26" s="19">
        <v>78.2</v>
      </c>
      <c r="Z26" s="19">
        <v>61.4</v>
      </c>
      <c r="AA26" s="19" t="s">
        <v>63</v>
      </c>
      <c r="AB26" s="19">
        <f t="shared" si="6"/>
        <v>0</v>
      </c>
      <c r="AC26" s="20">
        <v>0</v>
      </c>
      <c r="AD26" s="22"/>
      <c r="AE26" s="19"/>
      <c r="AF26" s="19"/>
      <c r="AG26" s="19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36</v>
      </c>
      <c r="C27" s="1">
        <v>891</v>
      </c>
      <c r="D27" s="1"/>
      <c r="E27" s="29">
        <f>333+E26</f>
        <v>637</v>
      </c>
      <c r="F27" s="29">
        <f>549+F26</f>
        <v>975</v>
      </c>
      <c r="G27" s="6">
        <v>0.25</v>
      </c>
      <c r="H27" s="1">
        <v>365</v>
      </c>
      <c r="I27" s="1" t="s">
        <v>34</v>
      </c>
      <c r="J27" s="1">
        <v>333</v>
      </c>
      <c r="K27" s="1">
        <f t="shared" si="1"/>
        <v>304</v>
      </c>
      <c r="L27" s="1"/>
      <c r="M27" s="1"/>
      <c r="N27" s="1"/>
      <c r="O27" s="1">
        <f t="shared" si="2"/>
        <v>127.4</v>
      </c>
      <c r="P27" s="5">
        <f t="shared" ref="P27" si="14">14*O27-F27</f>
        <v>808.60000000000014</v>
      </c>
      <c r="Q27" s="5">
        <f t="shared" ref="Q27:Q30" si="15">AC27*AD27</f>
        <v>840</v>
      </c>
      <c r="R27" s="5"/>
      <c r="S27" s="1"/>
      <c r="T27" s="1">
        <f t="shared" si="4"/>
        <v>14.246467817896388</v>
      </c>
      <c r="U27" s="1">
        <f t="shared" si="5"/>
        <v>7.6530612244897958</v>
      </c>
      <c r="V27" s="1">
        <v>79.599999999999994</v>
      </c>
      <c r="W27" s="1">
        <v>107.8</v>
      </c>
      <c r="X27" s="1">
        <v>125.6</v>
      </c>
      <c r="Y27" s="1">
        <v>135.4</v>
      </c>
      <c r="Z27" s="1">
        <v>103</v>
      </c>
      <c r="AA27" s="1" t="s">
        <v>65</v>
      </c>
      <c r="AB27" s="1">
        <f t="shared" si="6"/>
        <v>202.15000000000003</v>
      </c>
      <c r="AC27" s="6">
        <v>12</v>
      </c>
      <c r="AD27" s="11">
        <f t="shared" ref="AD27:AD30" si="16">MROUND(P27,AC27*AF27)/AC27</f>
        <v>70</v>
      </c>
      <c r="AE27" s="1">
        <f t="shared" ref="AE27:AE30" si="17">AD27*AC27*G27</f>
        <v>210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>
        <v>1344</v>
      </c>
      <c r="D28" s="1"/>
      <c r="E28" s="1">
        <v>271</v>
      </c>
      <c r="F28" s="1">
        <v>1071</v>
      </c>
      <c r="G28" s="6">
        <v>0.25</v>
      </c>
      <c r="H28" s="1">
        <v>180</v>
      </c>
      <c r="I28" s="1" t="s">
        <v>34</v>
      </c>
      <c r="J28" s="1">
        <v>269</v>
      </c>
      <c r="K28" s="1">
        <f t="shared" si="1"/>
        <v>2</v>
      </c>
      <c r="L28" s="1"/>
      <c r="M28" s="1"/>
      <c r="N28" s="1"/>
      <c r="O28" s="1">
        <f t="shared" si="2"/>
        <v>54.2</v>
      </c>
      <c r="P28" s="5"/>
      <c r="Q28" s="5">
        <f t="shared" si="15"/>
        <v>0</v>
      </c>
      <c r="R28" s="5"/>
      <c r="S28" s="1"/>
      <c r="T28" s="1">
        <f t="shared" si="4"/>
        <v>19.760147601476014</v>
      </c>
      <c r="U28" s="1">
        <f t="shared" si="5"/>
        <v>19.760147601476014</v>
      </c>
      <c r="V28" s="1">
        <v>44.6</v>
      </c>
      <c r="W28" s="1">
        <v>95.6</v>
      </c>
      <c r="X28" s="1">
        <v>37.4</v>
      </c>
      <c r="Y28" s="1">
        <v>58.8</v>
      </c>
      <c r="Z28" s="1">
        <v>32.799999999999997</v>
      </c>
      <c r="AA28" s="1" t="s">
        <v>40</v>
      </c>
      <c r="AB28" s="1">
        <f t="shared" si="6"/>
        <v>0</v>
      </c>
      <c r="AC28" s="6">
        <v>12</v>
      </c>
      <c r="AD28" s="11">
        <f t="shared" si="16"/>
        <v>0</v>
      </c>
      <c r="AE28" s="1">
        <f t="shared" si="17"/>
        <v>0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157</v>
      </c>
      <c r="D29" s="1">
        <v>252</v>
      </c>
      <c r="E29" s="1">
        <v>87</v>
      </c>
      <c r="F29" s="1">
        <v>316</v>
      </c>
      <c r="G29" s="6">
        <v>0.25</v>
      </c>
      <c r="H29" s="1">
        <v>180</v>
      </c>
      <c r="I29" s="1" t="s">
        <v>34</v>
      </c>
      <c r="J29" s="1">
        <v>87</v>
      </c>
      <c r="K29" s="1">
        <f t="shared" si="1"/>
        <v>0</v>
      </c>
      <c r="L29" s="1"/>
      <c r="M29" s="1"/>
      <c r="N29" s="1"/>
      <c r="O29" s="1">
        <f t="shared" si="2"/>
        <v>17.399999999999999</v>
      </c>
      <c r="P29" s="5"/>
      <c r="Q29" s="5">
        <f t="shared" si="15"/>
        <v>0</v>
      </c>
      <c r="R29" s="5"/>
      <c r="S29" s="1"/>
      <c r="T29" s="1">
        <f t="shared" si="4"/>
        <v>18.160919540229887</v>
      </c>
      <c r="U29" s="1">
        <f t="shared" si="5"/>
        <v>18.160919540229887</v>
      </c>
      <c r="V29" s="1">
        <v>21.8</v>
      </c>
      <c r="W29" s="1">
        <v>19.2</v>
      </c>
      <c r="X29" s="1">
        <v>16.600000000000001</v>
      </c>
      <c r="Y29" s="1">
        <v>15.6</v>
      </c>
      <c r="Z29" s="1">
        <v>12.2</v>
      </c>
      <c r="AA29" s="1" t="s">
        <v>42</v>
      </c>
      <c r="AB29" s="1">
        <f t="shared" si="6"/>
        <v>0</v>
      </c>
      <c r="AC29" s="6">
        <v>6</v>
      </c>
      <c r="AD29" s="11">
        <f t="shared" si="16"/>
        <v>0</v>
      </c>
      <c r="AE29" s="1">
        <f t="shared" si="17"/>
        <v>0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36</v>
      </c>
      <c r="C30" s="1">
        <v>673</v>
      </c>
      <c r="D30" s="1"/>
      <c r="E30" s="1">
        <v>168</v>
      </c>
      <c r="F30" s="1">
        <v>499</v>
      </c>
      <c r="G30" s="6">
        <v>0.25</v>
      </c>
      <c r="H30" s="1">
        <v>180</v>
      </c>
      <c r="I30" s="1" t="s">
        <v>34</v>
      </c>
      <c r="J30" s="1">
        <v>169</v>
      </c>
      <c r="K30" s="1">
        <f t="shared" si="1"/>
        <v>-1</v>
      </c>
      <c r="L30" s="1"/>
      <c r="M30" s="1"/>
      <c r="N30" s="1"/>
      <c r="O30" s="1">
        <f t="shared" si="2"/>
        <v>33.6</v>
      </c>
      <c r="P30" s="5"/>
      <c r="Q30" s="5">
        <f t="shared" si="15"/>
        <v>0</v>
      </c>
      <c r="R30" s="5"/>
      <c r="S30" s="1"/>
      <c r="T30" s="1">
        <f t="shared" si="4"/>
        <v>14.851190476190476</v>
      </c>
      <c r="U30" s="1">
        <f t="shared" si="5"/>
        <v>14.851190476190476</v>
      </c>
      <c r="V30" s="1">
        <v>17.8</v>
      </c>
      <c r="W30" s="1">
        <v>22.8</v>
      </c>
      <c r="X30" s="1">
        <v>24.8</v>
      </c>
      <c r="Y30" s="1">
        <v>13.8</v>
      </c>
      <c r="Z30" s="1">
        <v>23.8</v>
      </c>
      <c r="AA30" s="1" t="s">
        <v>42</v>
      </c>
      <c r="AB30" s="1">
        <f t="shared" si="6"/>
        <v>0</v>
      </c>
      <c r="AC30" s="6">
        <v>12</v>
      </c>
      <c r="AD30" s="11">
        <f t="shared" si="16"/>
        <v>0</v>
      </c>
      <c r="AE30" s="1">
        <f t="shared" si="17"/>
        <v>0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4" t="s">
        <v>69</v>
      </c>
      <c r="B31" s="24" t="s">
        <v>36</v>
      </c>
      <c r="C31" s="24"/>
      <c r="D31" s="24"/>
      <c r="E31" s="24"/>
      <c r="F31" s="24"/>
      <c r="G31" s="25">
        <v>0</v>
      </c>
      <c r="H31" s="24">
        <v>180</v>
      </c>
      <c r="I31" s="24" t="s">
        <v>34</v>
      </c>
      <c r="J31" s="24"/>
      <c r="K31" s="24">
        <f t="shared" si="1"/>
        <v>0</v>
      </c>
      <c r="L31" s="24"/>
      <c r="M31" s="24"/>
      <c r="N31" s="24"/>
      <c r="O31" s="24">
        <f t="shared" si="2"/>
        <v>0</v>
      </c>
      <c r="P31" s="26"/>
      <c r="Q31" s="26"/>
      <c r="R31" s="26"/>
      <c r="S31" s="24"/>
      <c r="T31" s="24" t="e">
        <f t="shared" si="4"/>
        <v>#DIV/0!</v>
      </c>
      <c r="U31" s="24" t="e">
        <f t="shared" si="5"/>
        <v>#DIV/0!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 t="s">
        <v>70</v>
      </c>
      <c r="AB31" s="24">
        <f t="shared" si="6"/>
        <v>0</v>
      </c>
      <c r="AC31" s="25">
        <v>0</v>
      </c>
      <c r="AD31" s="27"/>
      <c r="AE31" s="24"/>
      <c r="AF31" s="24">
        <f>VLOOKUP(A31,[1]Sheet!$A:$AG,32,0)</f>
        <v>12</v>
      </c>
      <c r="AG31" s="24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4142</v>
      </c>
      <c r="D32" s="1"/>
      <c r="E32" s="1">
        <v>125</v>
      </c>
      <c r="F32" s="1">
        <v>4004</v>
      </c>
      <c r="G32" s="6">
        <v>0.75</v>
      </c>
      <c r="H32" s="1">
        <v>180</v>
      </c>
      <c r="I32" s="1" t="s">
        <v>34</v>
      </c>
      <c r="J32" s="1">
        <v>124</v>
      </c>
      <c r="K32" s="1">
        <f t="shared" si="1"/>
        <v>1</v>
      </c>
      <c r="L32" s="1"/>
      <c r="M32" s="1"/>
      <c r="N32" s="1"/>
      <c r="O32" s="1">
        <f t="shared" si="2"/>
        <v>25</v>
      </c>
      <c r="P32" s="5"/>
      <c r="Q32" s="5">
        <f>AC32*AD32</f>
        <v>0</v>
      </c>
      <c r="R32" s="32"/>
      <c r="S32" s="1"/>
      <c r="T32" s="33">
        <f t="shared" si="4"/>
        <v>160.16</v>
      </c>
      <c r="U32" s="33">
        <f t="shared" si="5"/>
        <v>160.16</v>
      </c>
      <c r="V32" s="1">
        <v>26.4</v>
      </c>
      <c r="W32" s="1">
        <v>25.2</v>
      </c>
      <c r="X32" s="1">
        <v>46.4</v>
      </c>
      <c r="Y32" s="1">
        <v>336.2</v>
      </c>
      <c r="Z32" s="1">
        <v>0</v>
      </c>
      <c r="AA32" s="30" t="s">
        <v>129</v>
      </c>
      <c r="AB32" s="1">
        <f t="shared" si="6"/>
        <v>0</v>
      </c>
      <c r="AC32" s="6">
        <v>8</v>
      </c>
      <c r="AD32" s="11">
        <f>MROUND(P32,AC32*AF32)/AC32</f>
        <v>0</v>
      </c>
      <c r="AE32" s="1">
        <f>AD32*AC32*G32</f>
        <v>0</v>
      </c>
      <c r="AF32" s="1">
        <f>VLOOKUP(A32,[1]Sheet!$A:$AG,32,0)</f>
        <v>12</v>
      </c>
      <c r="AG32" s="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4" t="s">
        <v>72</v>
      </c>
      <c r="B33" s="24" t="s">
        <v>36</v>
      </c>
      <c r="C33" s="24">
        <v>96</v>
      </c>
      <c r="D33" s="24">
        <v>7</v>
      </c>
      <c r="E33" s="24">
        <v>55</v>
      </c>
      <c r="F33" s="24">
        <v>48</v>
      </c>
      <c r="G33" s="25">
        <v>0</v>
      </c>
      <c r="H33" s="24">
        <v>180</v>
      </c>
      <c r="I33" s="24" t="s">
        <v>34</v>
      </c>
      <c r="J33" s="24">
        <v>59</v>
      </c>
      <c r="K33" s="24">
        <f t="shared" si="1"/>
        <v>-4</v>
      </c>
      <c r="L33" s="24"/>
      <c r="M33" s="24"/>
      <c r="N33" s="24"/>
      <c r="O33" s="24">
        <f t="shared" si="2"/>
        <v>11</v>
      </c>
      <c r="P33" s="26"/>
      <c r="Q33" s="26"/>
      <c r="R33" s="26"/>
      <c r="S33" s="24"/>
      <c r="T33" s="24">
        <f t="shared" si="4"/>
        <v>4.3636363636363633</v>
      </c>
      <c r="U33" s="24">
        <f t="shared" si="5"/>
        <v>4.3636363636363633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 t="s">
        <v>70</v>
      </c>
      <c r="AB33" s="24">
        <f t="shared" si="6"/>
        <v>0</v>
      </c>
      <c r="AC33" s="25">
        <v>0</v>
      </c>
      <c r="AD33" s="27"/>
      <c r="AE33" s="24"/>
      <c r="AF33" s="24">
        <f>VLOOKUP(A33,[1]Sheet!$A:$AG,32,0)</f>
        <v>12</v>
      </c>
      <c r="AG33" s="24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>
        <v>456</v>
      </c>
      <c r="D34" s="1">
        <v>96</v>
      </c>
      <c r="E34" s="1">
        <v>202</v>
      </c>
      <c r="F34" s="1">
        <v>333</v>
      </c>
      <c r="G34" s="6">
        <v>0.75</v>
      </c>
      <c r="H34" s="1">
        <v>180</v>
      </c>
      <c r="I34" s="1" t="s">
        <v>34</v>
      </c>
      <c r="J34" s="1">
        <v>202</v>
      </c>
      <c r="K34" s="1">
        <f t="shared" si="1"/>
        <v>0</v>
      </c>
      <c r="L34" s="1"/>
      <c r="M34" s="1"/>
      <c r="N34" s="1"/>
      <c r="O34" s="1">
        <f t="shared" si="2"/>
        <v>40.4</v>
      </c>
      <c r="P34" s="5">
        <f>14*O34-F34</f>
        <v>232.60000000000002</v>
      </c>
      <c r="Q34" s="5">
        <f>AC34*AD34</f>
        <v>192</v>
      </c>
      <c r="R34" s="5"/>
      <c r="S34" s="1"/>
      <c r="T34" s="1">
        <f t="shared" si="4"/>
        <v>12.995049504950495</v>
      </c>
      <c r="U34" s="1">
        <f t="shared" si="5"/>
        <v>8.2425742574257423</v>
      </c>
      <c r="V34" s="1">
        <v>33.6</v>
      </c>
      <c r="W34" s="1">
        <v>28.8</v>
      </c>
      <c r="X34" s="1">
        <v>27.6</v>
      </c>
      <c r="Y34" s="1">
        <v>43.4</v>
      </c>
      <c r="Z34" s="1">
        <v>40.6</v>
      </c>
      <c r="AA34" s="1"/>
      <c r="AB34" s="1">
        <f t="shared" si="6"/>
        <v>174.45000000000002</v>
      </c>
      <c r="AC34" s="6">
        <v>8</v>
      </c>
      <c r="AD34" s="11">
        <f>MROUND(P34,AC34*AF34)/AC34</f>
        <v>24</v>
      </c>
      <c r="AE34" s="1">
        <f>AD34*AC34*G34</f>
        <v>144</v>
      </c>
      <c r="AF34" s="1">
        <f>VLOOKUP(A34,[1]Sheet!$A:$AG,32,0)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74</v>
      </c>
      <c r="B35" s="24" t="s">
        <v>36</v>
      </c>
      <c r="C35" s="24"/>
      <c r="D35" s="24"/>
      <c r="E35" s="24"/>
      <c r="F35" s="24"/>
      <c r="G35" s="25">
        <v>0</v>
      </c>
      <c r="H35" s="24">
        <v>180</v>
      </c>
      <c r="I35" s="24" t="s">
        <v>34</v>
      </c>
      <c r="J35" s="24"/>
      <c r="K35" s="24">
        <f t="shared" si="1"/>
        <v>0</v>
      </c>
      <c r="L35" s="24"/>
      <c r="M35" s="24"/>
      <c r="N35" s="24"/>
      <c r="O35" s="24">
        <f t="shared" si="2"/>
        <v>0</v>
      </c>
      <c r="P35" s="26"/>
      <c r="Q35" s="26"/>
      <c r="R35" s="26"/>
      <c r="S35" s="24"/>
      <c r="T35" s="24" t="e">
        <f t="shared" si="4"/>
        <v>#DIV/0!</v>
      </c>
      <c r="U35" s="24" t="e">
        <f t="shared" si="5"/>
        <v>#DIV/0!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 t="s">
        <v>70</v>
      </c>
      <c r="AB35" s="24">
        <f t="shared" si="6"/>
        <v>0</v>
      </c>
      <c r="AC35" s="25">
        <v>0</v>
      </c>
      <c r="AD35" s="27"/>
      <c r="AE35" s="24"/>
      <c r="AF35" s="24">
        <f>VLOOKUP(A35,[1]Sheet!$A:$AG,32,0)</f>
        <v>12</v>
      </c>
      <c r="AG35" s="24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4" t="s">
        <v>75</v>
      </c>
      <c r="B36" s="24" t="s">
        <v>36</v>
      </c>
      <c r="C36" s="24">
        <v>96</v>
      </c>
      <c r="D36" s="24"/>
      <c r="E36" s="24">
        <v>33</v>
      </c>
      <c r="F36" s="24">
        <v>63</v>
      </c>
      <c r="G36" s="25">
        <v>0</v>
      </c>
      <c r="H36" s="24">
        <v>180</v>
      </c>
      <c r="I36" s="24" t="s">
        <v>34</v>
      </c>
      <c r="J36" s="24">
        <v>33</v>
      </c>
      <c r="K36" s="24">
        <f t="shared" ref="K36:K62" si="18">E36-J36</f>
        <v>0</v>
      </c>
      <c r="L36" s="24"/>
      <c r="M36" s="24"/>
      <c r="N36" s="24"/>
      <c r="O36" s="24">
        <f t="shared" si="2"/>
        <v>6.6</v>
      </c>
      <c r="P36" s="26"/>
      <c r="Q36" s="26"/>
      <c r="R36" s="26"/>
      <c r="S36" s="24"/>
      <c r="T36" s="24">
        <f t="shared" si="4"/>
        <v>9.5454545454545467</v>
      </c>
      <c r="U36" s="24">
        <f t="shared" si="5"/>
        <v>9.5454545454545467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 t="s">
        <v>70</v>
      </c>
      <c r="AB36" s="24">
        <f t="shared" si="6"/>
        <v>0</v>
      </c>
      <c r="AC36" s="25">
        <v>0</v>
      </c>
      <c r="AD36" s="27"/>
      <c r="AE36" s="24"/>
      <c r="AF36" s="24">
        <f>VLOOKUP(A36,[1]Sheet!$A:$AG,32,0)</f>
        <v>12</v>
      </c>
      <c r="AG36" s="24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4" t="s">
        <v>76</v>
      </c>
      <c r="B37" s="24" t="s">
        <v>36</v>
      </c>
      <c r="C37" s="24"/>
      <c r="D37" s="24"/>
      <c r="E37" s="24"/>
      <c r="F37" s="24"/>
      <c r="G37" s="25">
        <v>0</v>
      </c>
      <c r="H37" s="24">
        <v>180</v>
      </c>
      <c r="I37" s="24" t="s">
        <v>34</v>
      </c>
      <c r="J37" s="24"/>
      <c r="K37" s="24">
        <f t="shared" si="18"/>
        <v>0</v>
      </c>
      <c r="L37" s="24"/>
      <c r="M37" s="24"/>
      <c r="N37" s="24"/>
      <c r="O37" s="24">
        <f t="shared" si="2"/>
        <v>0</v>
      </c>
      <c r="P37" s="26"/>
      <c r="Q37" s="26"/>
      <c r="R37" s="26"/>
      <c r="S37" s="24"/>
      <c r="T37" s="24" t="e">
        <f t="shared" si="4"/>
        <v>#DIV/0!</v>
      </c>
      <c r="U37" s="24" t="e">
        <f t="shared" si="5"/>
        <v>#DIV/0!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 t="s">
        <v>70</v>
      </c>
      <c r="AB37" s="24">
        <f t="shared" si="6"/>
        <v>0</v>
      </c>
      <c r="AC37" s="25">
        <v>0</v>
      </c>
      <c r="AD37" s="27"/>
      <c r="AE37" s="24"/>
      <c r="AF37" s="24">
        <f>VLOOKUP(A37,[1]Sheet!$A:$AG,32,0)</f>
        <v>12</v>
      </c>
      <c r="AG37" s="24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36</v>
      </c>
      <c r="C38" s="1">
        <v>176</v>
      </c>
      <c r="D38" s="1">
        <v>384</v>
      </c>
      <c r="E38" s="1">
        <v>127</v>
      </c>
      <c r="F38" s="1">
        <v>431</v>
      </c>
      <c r="G38" s="6">
        <v>0.9</v>
      </c>
      <c r="H38" s="1">
        <v>180</v>
      </c>
      <c r="I38" s="1" t="s">
        <v>34</v>
      </c>
      <c r="J38" s="1">
        <v>127</v>
      </c>
      <c r="K38" s="1">
        <f t="shared" si="18"/>
        <v>0</v>
      </c>
      <c r="L38" s="1"/>
      <c r="M38" s="1"/>
      <c r="N38" s="1"/>
      <c r="O38" s="1">
        <f t="shared" si="2"/>
        <v>25.4</v>
      </c>
      <c r="P38" s="5"/>
      <c r="Q38" s="5">
        <f>AC38*AD38</f>
        <v>0</v>
      </c>
      <c r="R38" s="5"/>
      <c r="S38" s="1"/>
      <c r="T38" s="1">
        <f t="shared" si="4"/>
        <v>16.968503937007874</v>
      </c>
      <c r="U38" s="1">
        <f t="shared" si="5"/>
        <v>16.968503937007874</v>
      </c>
      <c r="V38" s="1">
        <v>32.799999999999997</v>
      </c>
      <c r="W38" s="1">
        <v>23</v>
      </c>
      <c r="X38" s="1">
        <v>24.2</v>
      </c>
      <c r="Y38" s="1">
        <v>23</v>
      </c>
      <c r="Z38" s="1">
        <v>18.399999999999999</v>
      </c>
      <c r="AA38" s="1" t="s">
        <v>42</v>
      </c>
      <c r="AB38" s="1">
        <f t="shared" si="6"/>
        <v>0</v>
      </c>
      <c r="AC38" s="6">
        <v>8</v>
      </c>
      <c r="AD38" s="11">
        <f>MROUND(P38,AC38*AF38)/AC38</f>
        <v>0</v>
      </c>
      <c r="AE38" s="1">
        <f>AD38*AC38*G38</f>
        <v>0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9" t="s">
        <v>78</v>
      </c>
      <c r="B39" s="19" t="s">
        <v>36</v>
      </c>
      <c r="C39" s="19"/>
      <c r="D39" s="19">
        <v>4</v>
      </c>
      <c r="E39" s="19"/>
      <c r="F39" s="19"/>
      <c r="G39" s="20">
        <v>0</v>
      </c>
      <c r="H39" s="19" t="e">
        <v>#N/A</v>
      </c>
      <c r="I39" s="19" t="s">
        <v>48</v>
      </c>
      <c r="J39" s="19">
        <v>9</v>
      </c>
      <c r="K39" s="19">
        <f t="shared" si="18"/>
        <v>-9</v>
      </c>
      <c r="L39" s="19"/>
      <c r="M39" s="19"/>
      <c r="N39" s="19"/>
      <c r="O39" s="19">
        <f t="shared" si="2"/>
        <v>0</v>
      </c>
      <c r="P39" s="21"/>
      <c r="Q39" s="21"/>
      <c r="R39" s="21"/>
      <c r="S39" s="19"/>
      <c r="T39" s="19" t="e">
        <f t="shared" si="4"/>
        <v>#DIV/0!</v>
      </c>
      <c r="U39" s="19" t="e">
        <f t="shared" si="5"/>
        <v>#DIV/0!</v>
      </c>
      <c r="V39" s="19">
        <v>0.8</v>
      </c>
      <c r="W39" s="19">
        <v>0</v>
      </c>
      <c r="X39" s="19">
        <v>0.8</v>
      </c>
      <c r="Y39" s="19">
        <v>0.8</v>
      </c>
      <c r="Z39" s="19">
        <v>0</v>
      </c>
      <c r="AA39" s="19"/>
      <c r="AB39" s="19">
        <f t="shared" si="6"/>
        <v>0</v>
      </c>
      <c r="AC39" s="20">
        <v>0</v>
      </c>
      <c r="AD39" s="22"/>
      <c r="AE39" s="19"/>
      <c r="AF39" s="19"/>
      <c r="AG39" s="19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36</v>
      </c>
      <c r="C40" s="1">
        <v>366</v>
      </c>
      <c r="D40" s="1"/>
      <c r="E40" s="1">
        <v>98</v>
      </c>
      <c r="F40" s="1">
        <v>264</v>
      </c>
      <c r="G40" s="6">
        <v>0.9</v>
      </c>
      <c r="H40" s="1">
        <v>180</v>
      </c>
      <c r="I40" s="1" t="s">
        <v>34</v>
      </c>
      <c r="J40" s="1">
        <v>98</v>
      </c>
      <c r="K40" s="1">
        <f t="shared" si="18"/>
        <v>0</v>
      </c>
      <c r="L40" s="1"/>
      <c r="M40" s="1"/>
      <c r="N40" s="1"/>
      <c r="O40" s="1">
        <f t="shared" si="2"/>
        <v>19.600000000000001</v>
      </c>
      <c r="P40" s="5">
        <f>16*O40-F40</f>
        <v>49.600000000000023</v>
      </c>
      <c r="Q40" s="5">
        <f>AC40*AD40</f>
        <v>96</v>
      </c>
      <c r="R40" s="5"/>
      <c r="S40" s="1"/>
      <c r="T40" s="1">
        <f t="shared" si="4"/>
        <v>18.367346938775508</v>
      </c>
      <c r="U40" s="1">
        <f t="shared" si="5"/>
        <v>13.469387755102041</v>
      </c>
      <c r="V40" s="1">
        <v>21.2</v>
      </c>
      <c r="W40" s="1">
        <v>14.6</v>
      </c>
      <c r="X40" s="1">
        <v>19</v>
      </c>
      <c r="Y40" s="1">
        <v>23.8</v>
      </c>
      <c r="Z40" s="1">
        <v>15</v>
      </c>
      <c r="AA40" s="1"/>
      <c r="AB40" s="1">
        <f t="shared" si="6"/>
        <v>44.640000000000022</v>
      </c>
      <c r="AC40" s="6">
        <v>8</v>
      </c>
      <c r="AD40" s="11">
        <f>MROUND(P40,AC40*AF40)/AC40</f>
        <v>12</v>
      </c>
      <c r="AE40" s="1">
        <f>AD40*AC40*G40</f>
        <v>86.4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4" t="s">
        <v>80</v>
      </c>
      <c r="B41" s="24" t="s">
        <v>36</v>
      </c>
      <c r="C41" s="24"/>
      <c r="D41" s="24"/>
      <c r="E41" s="24"/>
      <c r="F41" s="24"/>
      <c r="G41" s="25">
        <v>0</v>
      </c>
      <c r="H41" s="24">
        <v>180</v>
      </c>
      <c r="I41" s="24" t="s">
        <v>34</v>
      </c>
      <c r="J41" s="24"/>
      <c r="K41" s="24">
        <f t="shared" si="18"/>
        <v>0</v>
      </c>
      <c r="L41" s="24"/>
      <c r="M41" s="24"/>
      <c r="N41" s="24"/>
      <c r="O41" s="24">
        <f t="shared" si="2"/>
        <v>0</v>
      </c>
      <c r="P41" s="26"/>
      <c r="Q41" s="26"/>
      <c r="R41" s="26"/>
      <c r="S41" s="24"/>
      <c r="T41" s="24" t="e">
        <f t="shared" si="4"/>
        <v>#DIV/0!</v>
      </c>
      <c r="U41" s="24" t="e">
        <f t="shared" si="5"/>
        <v>#DIV/0!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 t="s">
        <v>70</v>
      </c>
      <c r="AB41" s="24">
        <f t="shared" si="6"/>
        <v>0</v>
      </c>
      <c r="AC41" s="25">
        <v>0</v>
      </c>
      <c r="AD41" s="27"/>
      <c r="AE41" s="24"/>
      <c r="AF41" s="24">
        <f>VLOOKUP(A41,[1]Sheet!$A:$AG,32,0)</f>
        <v>12</v>
      </c>
      <c r="AG41" s="24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36</v>
      </c>
      <c r="C42" s="1">
        <v>1526</v>
      </c>
      <c r="D42" s="1"/>
      <c r="E42" s="1">
        <v>167</v>
      </c>
      <c r="F42" s="1">
        <v>1355</v>
      </c>
      <c r="G42" s="6">
        <v>0.9</v>
      </c>
      <c r="H42" s="1">
        <v>180</v>
      </c>
      <c r="I42" s="1" t="s">
        <v>34</v>
      </c>
      <c r="J42" s="1">
        <v>167</v>
      </c>
      <c r="K42" s="1">
        <f t="shared" si="18"/>
        <v>0</v>
      </c>
      <c r="L42" s="1"/>
      <c r="M42" s="1"/>
      <c r="N42" s="1"/>
      <c r="O42" s="1">
        <f t="shared" si="2"/>
        <v>33.4</v>
      </c>
      <c r="P42" s="5"/>
      <c r="Q42" s="5">
        <f t="shared" ref="Q42:Q55" si="19">AC42*AD42</f>
        <v>0</v>
      </c>
      <c r="R42" s="5"/>
      <c r="S42" s="1"/>
      <c r="T42" s="1">
        <f t="shared" si="4"/>
        <v>40.568862275449106</v>
      </c>
      <c r="U42" s="1">
        <f t="shared" si="5"/>
        <v>40.568862275449106</v>
      </c>
      <c r="V42" s="1">
        <v>26.6</v>
      </c>
      <c r="W42" s="1">
        <v>24.6</v>
      </c>
      <c r="X42" s="1">
        <v>33.200000000000003</v>
      </c>
      <c r="Y42" s="1">
        <v>33</v>
      </c>
      <c r="Z42" s="1">
        <v>23.8</v>
      </c>
      <c r="AA42" s="30" t="s">
        <v>45</v>
      </c>
      <c r="AB42" s="1">
        <f t="shared" si="6"/>
        <v>0</v>
      </c>
      <c r="AC42" s="6">
        <v>8</v>
      </c>
      <c r="AD42" s="11">
        <f t="shared" ref="AD42:AD55" si="20">MROUND(P42,AC42*AF42)/AC42</f>
        <v>0</v>
      </c>
      <c r="AE42" s="1">
        <f t="shared" ref="AE42:AE55" si="21">AD42*AC42*G42</f>
        <v>0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36</v>
      </c>
      <c r="C43" s="1">
        <v>698</v>
      </c>
      <c r="D43" s="1">
        <v>192</v>
      </c>
      <c r="E43" s="1">
        <v>297</v>
      </c>
      <c r="F43" s="1">
        <v>527</v>
      </c>
      <c r="G43" s="6">
        <v>0.43</v>
      </c>
      <c r="H43" s="1">
        <v>180</v>
      </c>
      <c r="I43" s="1" t="s">
        <v>34</v>
      </c>
      <c r="J43" s="1">
        <v>297</v>
      </c>
      <c r="K43" s="1">
        <f t="shared" si="18"/>
        <v>0</v>
      </c>
      <c r="L43" s="1"/>
      <c r="M43" s="1"/>
      <c r="N43" s="1"/>
      <c r="O43" s="1">
        <f t="shared" si="2"/>
        <v>59.4</v>
      </c>
      <c r="P43" s="5">
        <f t="shared" ref="P43:P55" si="22">14*O43-F43</f>
        <v>304.60000000000002</v>
      </c>
      <c r="Q43" s="5">
        <f t="shared" si="19"/>
        <v>384</v>
      </c>
      <c r="R43" s="5"/>
      <c r="S43" s="1"/>
      <c r="T43" s="1">
        <f t="shared" si="4"/>
        <v>15.336700336700337</v>
      </c>
      <c r="U43" s="1">
        <f t="shared" si="5"/>
        <v>8.872053872053872</v>
      </c>
      <c r="V43" s="1">
        <v>42.6</v>
      </c>
      <c r="W43" s="1">
        <v>52.6</v>
      </c>
      <c r="X43" s="1">
        <v>52.8</v>
      </c>
      <c r="Y43" s="1">
        <v>44.6</v>
      </c>
      <c r="Z43" s="1">
        <v>41.6</v>
      </c>
      <c r="AA43" s="1"/>
      <c r="AB43" s="1">
        <f t="shared" si="6"/>
        <v>130.97800000000001</v>
      </c>
      <c r="AC43" s="6">
        <v>16</v>
      </c>
      <c r="AD43" s="11">
        <f t="shared" si="20"/>
        <v>24</v>
      </c>
      <c r="AE43" s="1">
        <f t="shared" si="21"/>
        <v>165.12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33</v>
      </c>
      <c r="C44" s="1">
        <v>980</v>
      </c>
      <c r="D44" s="1">
        <v>180</v>
      </c>
      <c r="E44" s="1">
        <v>275</v>
      </c>
      <c r="F44" s="1">
        <v>830</v>
      </c>
      <c r="G44" s="6">
        <v>1</v>
      </c>
      <c r="H44" s="1">
        <v>180</v>
      </c>
      <c r="I44" s="1" t="s">
        <v>34</v>
      </c>
      <c r="J44" s="1">
        <v>275</v>
      </c>
      <c r="K44" s="1">
        <f t="shared" si="18"/>
        <v>0</v>
      </c>
      <c r="L44" s="1"/>
      <c r="M44" s="1"/>
      <c r="N44" s="1"/>
      <c r="O44" s="1">
        <f t="shared" si="2"/>
        <v>55</v>
      </c>
      <c r="P44" s="5"/>
      <c r="Q44" s="5">
        <f t="shared" si="19"/>
        <v>0</v>
      </c>
      <c r="R44" s="5"/>
      <c r="S44" s="1"/>
      <c r="T44" s="1">
        <f t="shared" si="4"/>
        <v>15.090909090909092</v>
      </c>
      <c r="U44" s="1">
        <f t="shared" si="5"/>
        <v>15.090909090909092</v>
      </c>
      <c r="V44" s="1">
        <v>65</v>
      </c>
      <c r="W44" s="1">
        <v>54.54</v>
      </c>
      <c r="X44" s="1">
        <v>53</v>
      </c>
      <c r="Y44" s="1">
        <v>66</v>
      </c>
      <c r="Z44" s="1">
        <v>52.82</v>
      </c>
      <c r="AA44" s="1"/>
      <c r="AB44" s="1">
        <f t="shared" si="6"/>
        <v>0</v>
      </c>
      <c r="AC44" s="6">
        <v>5</v>
      </c>
      <c r="AD44" s="11">
        <f t="shared" si="20"/>
        <v>0</v>
      </c>
      <c r="AE44" s="1">
        <f t="shared" si="21"/>
        <v>0</v>
      </c>
      <c r="AF44" s="1">
        <f>VLOOKUP(A44,[1]Sheet!$A:$AG,32,0)</f>
        <v>12</v>
      </c>
      <c r="AG44" s="1">
        <f>VLOOKUP(A44,[1]Sheet!$A:$AG,33,0)</f>
        <v>144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36</v>
      </c>
      <c r="C45" s="1">
        <v>1818</v>
      </c>
      <c r="D45" s="1"/>
      <c r="E45" s="1">
        <v>266</v>
      </c>
      <c r="F45" s="1">
        <v>1520</v>
      </c>
      <c r="G45" s="6">
        <v>0.9</v>
      </c>
      <c r="H45" s="1">
        <v>180</v>
      </c>
      <c r="I45" s="1" t="s">
        <v>34</v>
      </c>
      <c r="J45" s="1">
        <v>276</v>
      </c>
      <c r="K45" s="1">
        <f t="shared" si="18"/>
        <v>-10</v>
      </c>
      <c r="L45" s="1"/>
      <c r="M45" s="1"/>
      <c r="N45" s="1"/>
      <c r="O45" s="1">
        <f t="shared" si="2"/>
        <v>53.2</v>
      </c>
      <c r="P45" s="5"/>
      <c r="Q45" s="5">
        <f t="shared" si="19"/>
        <v>0</v>
      </c>
      <c r="R45" s="5"/>
      <c r="S45" s="1"/>
      <c r="T45" s="1">
        <f t="shared" si="4"/>
        <v>28.571428571428569</v>
      </c>
      <c r="U45" s="1">
        <f t="shared" si="5"/>
        <v>28.571428571428569</v>
      </c>
      <c r="V45" s="1">
        <v>71.2</v>
      </c>
      <c r="W45" s="1">
        <v>59.4</v>
      </c>
      <c r="X45" s="1">
        <v>67</v>
      </c>
      <c r="Y45" s="1">
        <v>67.2</v>
      </c>
      <c r="Z45" s="1">
        <v>52.4</v>
      </c>
      <c r="AA45" s="30" t="s">
        <v>45</v>
      </c>
      <c r="AB45" s="1">
        <f t="shared" si="6"/>
        <v>0</v>
      </c>
      <c r="AC45" s="6">
        <v>8</v>
      </c>
      <c r="AD45" s="11">
        <f t="shared" si="20"/>
        <v>0</v>
      </c>
      <c r="AE45" s="1">
        <f t="shared" si="21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36</v>
      </c>
      <c r="C46" s="1">
        <v>189</v>
      </c>
      <c r="D46" s="1">
        <v>192</v>
      </c>
      <c r="E46" s="1">
        <v>76</v>
      </c>
      <c r="F46" s="1">
        <v>301</v>
      </c>
      <c r="G46" s="6">
        <v>0.43</v>
      </c>
      <c r="H46" s="1">
        <v>180</v>
      </c>
      <c r="I46" s="1" t="s">
        <v>34</v>
      </c>
      <c r="J46" s="1">
        <v>76</v>
      </c>
      <c r="K46" s="1">
        <f t="shared" si="18"/>
        <v>0</v>
      </c>
      <c r="L46" s="1"/>
      <c r="M46" s="1"/>
      <c r="N46" s="1"/>
      <c r="O46" s="1">
        <f t="shared" si="2"/>
        <v>15.2</v>
      </c>
      <c r="P46" s="5"/>
      <c r="Q46" s="5">
        <f t="shared" si="19"/>
        <v>0</v>
      </c>
      <c r="R46" s="5"/>
      <c r="S46" s="1"/>
      <c r="T46" s="1">
        <f t="shared" si="4"/>
        <v>19.80263157894737</v>
      </c>
      <c r="U46" s="1">
        <f t="shared" si="5"/>
        <v>19.80263157894737</v>
      </c>
      <c r="V46" s="1">
        <v>16.600000000000001</v>
      </c>
      <c r="W46" s="1">
        <v>15.8</v>
      </c>
      <c r="X46" s="1">
        <v>19.600000000000001</v>
      </c>
      <c r="Y46" s="1">
        <v>16.2</v>
      </c>
      <c r="Z46" s="1">
        <v>15</v>
      </c>
      <c r="AA46" s="1"/>
      <c r="AB46" s="1">
        <f t="shared" si="6"/>
        <v>0</v>
      </c>
      <c r="AC46" s="6">
        <v>16</v>
      </c>
      <c r="AD46" s="11">
        <f t="shared" si="20"/>
        <v>0</v>
      </c>
      <c r="AE46" s="1">
        <f t="shared" si="21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9" t="s">
        <v>86</v>
      </c>
      <c r="B47" s="19" t="s">
        <v>36</v>
      </c>
      <c r="C47" s="19">
        <v>112</v>
      </c>
      <c r="D47" s="19"/>
      <c r="E47" s="19">
        <v>20</v>
      </c>
      <c r="F47" s="19">
        <v>89</v>
      </c>
      <c r="G47" s="20">
        <v>0</v>
      </c>
      <c r="H47" s="19">
        <v>180</v>
      </c>
      <c r="I47" s="19" t="s">
        <v>48</v>
      </c>
      <c r="J47" s="19">
        <v>20</v>
      </c>
      <c r="K47" s="19">
        <f t="shared" si="18"/>
        <v>0</v>
      </c>
      <c r="L47" s="19"/>
      <c r="M47" s="19"/>
      <c r="N47" s="19"/>
      <c r="O47" s="19">
        <f t="shared" si="2"/>
        <v>4</v>
      </c>
      <c r="P47" s="21"/>
      <c r="Q47" s="21">
        <f t="shared" si="19"/>
        <v>0</v>
      </c>
      <c r="R47" s="21"/>
      <c r="S47" s="19"/>
      <c r="T47" s="19">
        <f t="shared" si="4"/>
        <v>22.25</v>
      </c>
      <c r="U47" s="19">
        <f t="shared" si="5"/>
        <v>22.25</v>
      </c>
      <c r="V47" s="19">
        <v>1.2</v>
      </c>
      <c r="W47" s="19">
        <v>1.4</v>
      </c>
      <c r="X47" s="19">
        <v>3.8</v>
      </c>
      <c r="Y47" s="19">
        <v>2.8</v>
      </c>
      <c r="Z47" s="19">
        <v>4.8</v>
      </c>
      <c r="AA47" s="35" t="s">
        <v>131</v>
      </c>
      <c r="AB47" s="19">
        <f t="shared" si="6"/>
        <v>0</v>
      </c>
      <c r="AC47" s="20">
        <v>10</v>
      </c>
      <c r="AD47" s="22">
        <f t="shared" si="20"/>
        <v>0</v>
      </c>
      <c r="AE47" s="19">
        <f t="shared" si="21"/>
        <v>0</v>
      </c>
      <c r="AF47" s="19"/>
      <c r="AG47" s="19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36</v>
      </c>
      <c r="C48" s="1">
        <v>106</v>
      </c>
      <c r="D48" s="1">
        <v>3</v>
      </c>
      <c r="E48" s="1">
        <v>26</v>
      </c>
      <c r="F48" s="1">
        <v>83</v>
      </c>
      <c r="G48" s="6">
        <v>0.7</v>
      </c>
      <c r="H48" s="1">
        <v>180</v>
      </c>
      <c r="I48" s="1" t="s">
        <v>34</v>
      </c>
      <c r="J48" s="1">
        <v>24</v>
      </c>
      <c r="K48" s="1">
        <f t="shared" si="18"/>
        <v>2</v>
      </c>
      <c r="L48" s="1"/>
      <c r="M48" s="1"/>
      <c r="N48" s="1"/>
      <c r="O48" s="1">
        <f t="shared" si="2"/>
        <v>5.2</v>
      </c>
      <c r="P48" s="5"/>
      <c r="Q48" s="5">
        <f t="shared" si="19"/>
        <v>0</v>
      </c>
      <c r="R48" s="5"/>
      <c r="S48" s="1"/>
      <c r="T48" s="1">
        <f t="shared" si="4"/>
        <v>15.961538461538462</v>
      </c>
      <c r="U48" s="1">
        <f t="shared" si="5"/>
        <v>15.961538461538462</v>
      </c>
      <c r="V48" s="1">
        <v>1.2</v>
      </c>
      <c r="W48" s="1">
        <v>1.4</v>
      </c>
      <c r="X48" s="1">
        <v>3.6</v>
      </c>
      <c r="Y48" s="1">
        <v>4.4000000000000004</v>
      </c>
      <c r="Z48" s="1">
        <v>5.2</v>
      </c>
      <c r="AA48" s="23" t="s">
        <v>45</v>
      </c>
      <c r="AB48" s="1">
        <f t="shared" si="6"/>
        <v>0</v>
      </c>
      <c r="AC48" s="6">
        <v>10</v>
      </c>
      <c r="AD48" s="11">
        <f t="shared" si="20"/>
        <v>0</v>
      </c>
      <c r="AE48" s="1">
        <f t="shared" si="21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36</v>
      </c>
      <c r="C49" s="1">
        <v>361</v>
      </c>
      <c r="D49" s="1"/>
      <c r="E49" s="1">
        <v>35</v>
      </c>
      <c r="F49" s="1">
        <v>324</v>
      </c>
      <c r="G49" s="6">
        <v>0.7</v>
      </c>
      <c r="H49" s="1">
        <v>180</v>
      </c>
      <c r="I49" s="1" t="s">
        <v>34</v>
      </c>
      <c r="J49" s="1">
        <v>35</v>
      </c>
      <c r="K49" s="1">
        <f t="shared" si="18"/>
        <v>0</v>
      </c>
      <c r="L49" s="1"/>
      <c r="M49" s="1"/>
      <c r="N49" s="1"/>
      <c r="O49" s="1">
        <f t="shared" si="2"/>
        <v>7</v>
      </c>
      <c r="P49" s="5"/>
      <c r="Q49" s="5">
        <f t="shared" si="19"/>
        <v>0</v>
      </c>
      <c r="R49" s="5"/>
      <c r="S49" s="1"/>
      <c r="T49" s="1">
        <f t="shared" si="4"/>
        <v>46.285714285714285</v>
      </c>
      <c r="U49" s="1">
        <f t="shared" si="5"/>
        <v>46.285714285714285</v>
      </c>
      <c r="V49" s="1">
        <v>2.8</v>
      </c>
      <c r="W49" s="1">
        <v>5.2</v>
      </c>
      <c r="X49" s="1">
        <v>3</v>
      </c>
      <c r="Y49" s="1">
        <v>5.6</v>
      </c>
      <c r="Z49" s="1">
        <v>8.4</v>
      </c>
      <c r="AA49" s="23" t="s">
        <v>89</v>
      </c>
      <c r="AB49" s="1">
        <f t="shared" si="6"/>
        <v>0</v>
      </c>
      <c r="AC49" s="6">
        <v>8</v>
      </c>
      <c r="AD49" s="11">
        <f t="shared" si="20"/>
        <v>0</v>
      </c>
      <c r="AE49" s="1">
        <f t="shared" si="21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36</v>
      </c>
      <c r="C50" s="1">
        <v>341</v>
      </c>
      <c r="D50" s="1"/>
      <c r="E50" s="1">
        <v>43</v>
      </c>
      <c r="F50" s="1">
        <v>295</v>
      </c>
      <c r="G50" s="6">
        <v>0.7</v>
      </c>
      <c r="H50" s="1">
        <v>180</v>
      </c>
      <c r="I50" s="1" t="s">
        <v>34</v>
      </c>
      <c r="J50" s="1">
        <v>43</v>
      </c>
      <c r="K50" s="1">
        <f t="shared" si="18"/>
        <v>0</v>
      </c>
      <c r="L50" s="1"/>
      <c r="M50" s="1"/>
      <c r="N50" s="1"/>
      <c r="O50" s="1">
        <f t="shared" si="2"/>
        <v>8.6</v>
      </c>
      <c r="P50" s="5"/>
      <c r="Q50" s="5">
        <f t="shared" si="19"/>
        <v>0</v>
      </c>
      <c r="R50" s="5"/>
      <c r="S50" s="1"/>
      <c r="T50" s="1">
        <f t="shared" si="4"/>
        <v>34.302325581395351</v>
      </c>
      <c r="U50" s="1">
        <f t="shared" si="5"/>
        <v>34.302325581395351</v>
      </c>
      <c r="V50" s="1">
        <v>3.8</v>
      </c>
      <c r="W50" s="1">
        <v>7.2</v>
      </c>
      <c r="X50" s="1">
        <v>5.6</v>
      </c>
      <c r="Y50" s="1">
        <v>6.2</v>
      </c>
      <c r="Z50" s="1">
        <v>5.4</v>
      </c>
      <c r="AA50" s="23" t="s">
        <v>89</v>
      </c>
      <c r="AB50" s="1">
        <f t="shared" si="6"/>
        <v>0</v>
      </c>
      <c r="AC50" s="6">
        <v>8</v>
      </c>
      <c r="AD50" s="11">
        <f t="shared" si="20"/>
        <v>0</v>
      </c>
      <c r="AE50" s="1">
        <f t="shared" si="21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36</v>
      </c>
      <c r="C51" s="1">
        <v>121</v>
      </c>
      <c r="D51" s="1"/>
      <c r="E51" s="1">
        <v>32</v>
      </c>
      <c r="F51" s="1">
        <v>89</v>
      </c>
      <c r="G51" s="6">
        <v>0.7</v>
      </c>
      <c r="H51" s="1">
        <v>180</v>
      </c>
      <c r="I51" s="1" t="s">
        <v>34</v>
      </c>
      <c r="J51" s="1">
        <v>32</v>
      </c>
      <c r="K51" s="1">
        <f t="shared" si="18"/>
        <v>0</v>
      </c>
      <c r="L51" s="1"/>
      <c r="M51" s="1"/>
      <c r="N51" s="1"/>
      <c r="O51" s="1">
        <f t="shared" si="2"/>
        <v>6.4</v>
      </c>
      <c r="P51" s="5"/>
      <c r="Q51" s="5">
        <f t="shared" si="19"/>
        <v>0</v>
      </c>
      <c r="R51" s="5"/>
      <c r="S51" s="1"/>
      <c r="T51" s="1">
        <f t="shared" si="4"/>
        <v>13.90625</v>
      </c>
      <c r="U51" s="1">
        <f t="shared" si="5"/>
        <v>13.90625</v>
      </c>
      <c r="V51" s="1">
        <v>3.8</v>
      </c>
      <c r="W51" s="1">
        <v>6.8</v>
      </c>
      <c r="X51" s="1">
        <v>4.2</v>
      </c>
      <c r="Y51" s="1">
        <v>5.6</v>
      </c>
      <c r="Z51" s="1">
        <v>5.8</v>
      </c>
      <c r="AA51" s="23" t="s">
        <v>45</v>
      </c>
      <c r="AB51" s="1">
        <f t="shared" si="6"/>
        <v>0</v>
      </c>
      <c r="AC51" s="6">
        <v>8</v>
      </c>
      <c r="AD51" s="11">
        <f t="shared" si="20"/>
        <v>0</v>
      </c>
      <c r="AE51" s="1">
        <f t="shared" si="21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36</v>
      </c>
      <c r="C52" s="1">
        <v>334</v>
      </c>
      <c r="D52" s="1"/>
      <c r="E52" s="1">
        <v>113</v>
      </c>
      <c r="F52" s="1">
        <v>221</v>
      </c>
      <c r="G52" s="6">
        <v>0.7</v>
      </c>
      <c r="H52" s="1">
        <v>180</v>
      </c>
      <c r="I52" s="1" t="s">
        <v>34</v>
      </c>
      <c r="J52" s="1">
        <v>113</v>
      </c>
      <c r="K52" s="1">
        <f t="shared" si="18"/>
        <v>0</v>
      </c>
      <c r="L52" s="1"/>
      <c r="M52" s="1"/>
      <c r="N52" s="1"/>
      <c r="O52" s="1">
        <f t="shared" si="2"/>
        <v>22.6</v>
      </c>
      <c r="P52" s="5">
        <f t="shared" si="22"/>
        <v>95.400000000000034</v>
      </c>
      <c r="Q52" s="5">
        <f t="shared" si="19"/>
        <v>96</v>
      </c>
      <c r="R52" s="5"/>
      <c r="S52" s="1"/>
      <c r="T52" s="1">
        <f t="shared" si="4"/>
        <v>14.026548672566371</v>
      </c>
      <c r="U52" s="1">
        <f t="shared" si="5"/>
        <v>9.7787610619469021</v>
      </c>
      <c r="V52" s="1">
        <v>18</v>
      </c>
      <c r="W52" s="1">
        <v>29.4</v>
      </c>
      <c r="X52" s="1">
        <v>22.6</v>
      </c>
      <c r="Y52" s="1">
        <v>25.4</v>
      </c>
      <c r="Z52" s="1">
        <v>22.8</v>
      </c>
      <c r="AA52" s="1" t="s">
        <v>42</v>
      </c>
      <c r="AB52" s="1">
        <f t="shared" si="6"/>
        <v>66.780000000000015</v>
      </c>
      <c r="AC52" s="6">
        <v>8</v>
      </c>
      <c r="AD52" s="11">
        <f t="shared" si="20"/>
        <v>12</v>
      </c>
      <c r="AE52" s="1">
        <f t="shared" si="21"/>
        <v>67.199999999999989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36</v>
      </c>
      <c r="C53" s="1">
        <v>333</v>
      </c>
      <c r="D53" s="1"/>
      <c r="E53" s="1">
        <v>115</v>
      </c>
      <c r="F53" s="1">
        <v>217</v>
      </c>
      <c r="G53" s="6">
        <v>0.9</v>
      </c>
      <c r="H53" s="1">
        <v>180</v>
      </c>
      <c r="I53" s="1" t="s">
        <v>34</v>
      </c>
      <c r="J53" s="1">
        <v>115</v>
      </c>
      <c r="K53" s="1">
        <f t="shared" si="18"/>
        <v>0</v>
      </c>
      <c r="L53" s="1"/>
      <c r="M53" s="1"/>
      <c r="N53" s="1"/>
      <c r="O53" s="1">
        <f t="shared" si="2"/>
        <v>23</v>
      </c>
      <c r="P53" s="5">
        <f t="shared" si="22"/>
        <v>105</v>
      </c>
      <c r="Q53" s="5">
        <f t="shared" si="19"/>
        <v>96</v>
      </c>
      <c r="R53" s="5"/>
      <c r="S53" s="1"/>
      <c r="T53" s="1">
        <f t="shared" si="4"/>
        <v>13.608695652173912</v>
      </c>
      <c r="U53" s="1">
        <f t="shared" si="5"/>
        <v>9.4347826086956523</v>
      </c>
      <c r="V53" s="1">
        <v>10.8</v>
      </c>
      <c r="W53" s="1">
        <v>18.399999999999999</v>
      </c>
      <c r="X53" s="1">
        <v>24.6</v>
      </c>
      <c r="Y53" s="1">
        <v>24</v>
      </c>
      <c r="Z53" s="1">
        <v>15.6</v>
      </c>
      <c r="AA53" s="1" t="s">
        <v>42</v>
      </c>
      <c r="AB53" s="1">
        <f t="shared" si="6"/>
        <v>94.5</v>
      </c>
      <c r="AC53" s="6">
        <v>8</v>
      </c>
      <c r="AD53" s="11">
        <f t="shared" si="20"/>
        <v>12</v>
      </c>
      <c r="AE53" s="1">
        <f t="shared" si="21"/>
        <v>86.4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36</v>
      </c>
      <c r="C54" s="1">
        <v>133</v>
      </c>
      <c r="D54" s="1"/>
      <c r="E54" s="1">
        <v>27</v>
      </c>
      <c r="F54" s="1">
        <v>106</v>
      </c>
      <c r="G54" s="6">
        <v>0.9</v>
      </c>
      <c r="H54" s="1">
        <v>180</v>
      </c>
      <c r="I54" s="1" t="s">
        <v>34</v>
      </c>
      <c r="J54" s="1">
        <v>27</v>
      </c>
      <c r="K54" s="1">
        <f t="shared" si="18"/>
        <v>0</v>
      </c>
      <c r="L54" s="1"/>
      <c r="M54" s="1"/>
      <c r="N54" s="1"/>
      <c r="O54" s="1">
        <f t="shared" si="2"/>
        <v>5.4</v>
      </c>
      <c r="P54" s="5"/>
      <c r="Q54" s="5">
        <f t="shared" si="19"/>
        <v>0</v>
      </c>
      <c r="R54" s="5"/>
      <c r="S54" s="1"/>
      <c r="T54" s="1">
        <f t="shared" si="4"/>
        <v>19.62962962962963</v>
      </c>
      <c r="U54" s="1">
        <f t="shared" si="5"/>
        <v>19.62962962962963</v>
      </c>
      <c r="V54" s="1">
        <v>4</v>
      </c>
      <c r="W54" s="1">
        <v>10</v>
      </c>
      <c r="X54" s="1">
        <v>10.199999999999999</v>
      </c>
      <c r="Y54" s="1">
        <v>9.1999999999999993</v>
      </c>
      <c r="Z54" s="1">
        <v>8.4</v>
      </c>
      <c r="AA54" s="23" t="s">
        <v>89</v>
      </c>
      <c r="AB54" s="1">
        <f t="shared" si="6"/>
        <v>0</v>
      </c>
      <c r="AC54" s="6">
        <v>8</v>
      </c>
      <c r="AD54" s="11">
        <f t="shared" si="20"/>
        <v>0</v>
      </c>
      <c r="AE54" s="1">
        <f t="shared" si="21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33</v>
      </c>
      <c r="C55" s="1">
        <v>880</v>
      </c>
      <c r="D55" s="1"/>
      <c r="E55" s="1">
        <v>340</v>
      </c>
      <c r="F55" s="1">
        <v>530</v>
      </c>
      <c r="G55" s="6">
        <v>1</v>
      </c>
      <c r="H55" s="1">
        <v>180</v>
      </c>
      <c r="I55" s="1" t="s">
        <v>34</v>
      </c>
      <c r="J55" s="1">
        <v>340</v>
      </c>
      <c r="K55" s="1">
        <f t="shared" si="18"/>
        <v>0</v>
      </c>
      <c r="L55" s="1"/>
      <c r="M55" s="1"/>
      <c r="N55" s="1"/>
      <c r="O55" s="1">
        <f t="shared" si="2"/>
        <v>68</v>
      </c>
      <c r="P55" s="5">
        <f t="shared" si="22"/>
        <v>422</v>
      </c>
      <c r="Q55" s="5">
        <f t="shared" si="19"/>
        <v>420</v>
      </c>
      <c r="R55" s="5"/>
      <c r="S55" s="1"/>
      <c r="T55" s="1">
        <f t="shared" si="4"/>
        <v>13.970588235294118</v>
      </c>
      <c r="U55" s="1">
        <f t="shared" si="5"/>
        <v>7.7941176470588234</v>
      </c>
      <c r="V55" s="1">
        <v>46</v>
      </c>
      <c r="W55" s="1">
        <v>55</v>
      </c>
      <c r="X55" s="1">
        <v>58</v>
      </c>
      <c r="Y55" s="1">
        <v>50.52</v>
      </c>
      <c r="Z55" s="1">
        <v>53</v>
      </c>
      <c r="AA55" s="1"/>
      <c r="AB55" s="1">
        <f t="shared" si="6"/>
        <v>422</v>
      </c>
      <c r="AC55" s="6">
        <v>5</v>
      </c>
      <c r="AD55" s="11">
        <f t="shared" si="20"/>
        <v>84</v>
      </c>
      <c r="AE55" s="1">
        <f t="shared" si="21"/>
        <v>420</v>
      </c>
      <c r="AF55" s="1">
        <f>VLOOKUP(A55,[1]Sheet!$A:$AG,32,0)</f>
        <v>12</v>
      </c>
      <c r="AG55" s="1">
        <f>VLOOKUP(A55,[1]Sheet!$A:$AG,33,0)</f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4" t="s">
        <v>96</v>
      </c>
      <c r="B56" s="24" t="s">
        <v>36</v>
      </c>
      <c r="C56" s="24"/>
      <c r="D56" s="24"/>
      <c r="E56" s="24"/>
      <c r="F56" s="24"/>
      <c r="G56" s="25">
        <v>0</v>
      </c>
      <c r="H56" s="24">
        <v>180</v>
      </c>
      <c r="I56" s="24" t="s">
        <v>34</v>
      </c>
      <c r="J56" s="24"/>
      <c r="K56" s="24">
        <f t="shared" si="18"/>
        <v>0</v>
      </c>
      <c r="L56" s="24"/>
      <c r="M56" s="24"/>
      <c r="N56" s="24"/>
      <c r="O56" s="24">
        <f t="shared" si="2"/>
        <v>0</v>
      </c>
      <c r="P56" s="26"/>
      <c r="Q56" s="26"/>
      <c r="R56" s="26"/>
      <c r="S56" s="24"/>
      <c r="T56" s="24" t="e">
        <f t="shared" si="4"/>
        <v>#DIV/0!</v>
      </c>
      <c r="U56" s="24" t="e">
        <f t="shared" si="5"/>
        <v>#DIV/0!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 t="s">
        <v>70</v>
      </c>
      <c r="AB56" s="24">
        <f t="shared" si="6"/>
        <v>0</v>
      </c>
      <c r="AC56" s="25">
        <v>0</v>
      </c>
      <c r="AD56" s="27"/>
      <c r="AE56" s="24"/>
      <c r="AF56" s="24">
        <f>VLOOKUP(A56,[1]Sheet!$A:$AG,32,0)</f>
        <v>12</v>
      </c>
      <c r="AG56" s="24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4" t="s">
        <v>97</v>
      </c>
      <c r="B57" s="24" t="s">
        <v>36</v>
      </c>
      <c r="C57" s="24"/>
      <c r="D57" s="24"/>
      <c r="E57" s="24"/>
      <c r="F57" s="24"/>
      <c r="G57" s="25">
        <v>0</v>
      </c>
      <c r="H57" s="24">
        <v>180</v>
      </c>
      <c r="I57" s="24" t="s">
        <v>34</v>
      </c>
      <c r="J57" s="24"/>
      <c r="K57" s="24">
        <f t="shared" si="18"/>
        <v>0</v>
      </c>
      <c r="L57" s="24"/>
      <c r="M57" s="24"/>
      <c r="N57" s="24"/>
      <c r="O57" s="24">
        <f t="shared" si="2"/>
        <v>0</v>
      </c>
      <c r="P57" s="26"/>
      <c r="Q57" s="26"/>
      <c r="R57" s="26"/>
      <c r="S57" s="24"/>
      <c r="T57" s="24" t="e">
        <f t="shared" si="4"/>
        <v>#DIV/0!</v>
      </c>
      <c r="U57" s="24" t="e">
        <f t="shared" si="5"/>
        <v>#DIV/0!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 t="s">
        <v>70</v>
      </c>
      <c r="AB57" s="24">
        <f t="shared" si="6"/>
        <v>0</v>
      </c>
      <c r="AC57" s="25">
        <v>0</v>
      </c>
      <c r="AD57" s="27"/>
      <c r="AE57" s="24"/>
      <c r="AF57" s="24">
        <f>VLOOKUP(A57,[1]Sheet!$A:$AG,32,0)</f>
        <v>8</v>
      </c>
      <c r="AG57" s="24">
        <f>VLOOKUP(A57,[1]Sheet!$A:$AG,33,0)</f>
        <v>48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4" t="s">
        <v>98</v>
      </c>
      <c r="B58" s="24" t="s">
        <v>36</v>
      </c>
      <c r="C58" s="24"/>
      <c r="D58" s="24"/>
      <c r="E58" s="24"/>
      <c r="F58" s="24"/>
      <c r="G58" s="25">
        <v>0</v>
      </c>
      <c r="H58" s="24">
        <v>180</v>
      </c>
      <c r="I58" s="24" t="s">
        <v>34</v>
      </c>
      <c r="J58" s="24"/>
      <c r="K58" s="24">
        <f t="shared" si="18"/>
        <v>0</v>
      </c>
      <c r="L58" s="24"/>
      <c r="M58" s="24"/>
      <c r="N58" s="24"/>
      <c r="O58" s="24">
        <f t="shared" si="2"/>
        <v>0</v>
      </c>
      <c r="P58" s="26"/>
      <c r="Q58" s="26"/>
      <c r="R58" s="26"/>
      <c r="S58" s="24"/>
      <c r="T58" s="24" t="e">
        <f t="shared" si="4"/>
        <v>#DIV/0!</v>
      </c>
      <c r="U58" s="24" t="e">
        <f t="shared" si="5"/>
        <v>#DIV/0!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 t="s">
        <v>70</v>
      </c>
      <c r="AB58" s="24">
        <f t="shared" si="6"/>
        <v>0</v>
      </c>
      <c r="AC58" s="25">
        <v>0</v>
      </c>
      <c r="AD58" s="27"/>
      <c r="AE58" s="24"/>
      <c r="AF58" s="24">
        <f>VLOOKUP(A58,[1]Sheet!$A:$AG,32,0)</f>
        <v>6</v>
      </c>
      <c r="AG58" s="24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99</v>
      </c>
      <c r="B59" s="19" t="s">
        <v>33</v>
      </c>
      <c r="C59" s="19">
        <v>205</v>
      </c>
      <c r="D59" s="19"/>
      <c r="E59" s="19">
        <v>80</v>
      </c>
      <c r="F59" s="19">
        <v>125</v>
      </c>
      <c r="G59" s="20">
        <v>0</v>
      </c>
      <c r="H59" s="19" t="e">
        <v>#N/A</v>
      </c>
      <c r="I59" s="19" t="s">
        <v>48</v>
      </c>
      <c r="J59" s="19">
        <v>80</v>
      </c>
      <c r="K59" s="19">
        <f t="shared" si="18"/>
        <v>0</v>
      </c>
      <c r="L59" s="19"/>
      <c r="M59" s="19"/>
      <c r="N59" s="19"/>
      <c r="O59" s="19">
        <f t="shared" si="2"/>
        <v>16</v>
      </c>
      <c r="P59" s="21"/>
      <c r="Q59" s="21"/>
      <c r="R59" s="21"/>
      <c r="S59" s="19"/>
      <c r="T59" s="19">
        <f t="shared" si="4"/>
        <v>7.8125</v>
      </c>
      <c r="U59" s="19">
        <f t="shared" si="5"/>
        <v>7.8125</v>
      </c>
      <c r="V59" s="19">
        <v>0</v>
      </c>
      <c r="W59" s="19">
        <v>1</v>
      </c>
      <c r="X59" s="19">
        <v>5</v>
      </c>
      <c r="Y59" s="19">
        <v>9</v>
      </c>
      <c r="Z59" s="19">
        <v>5</v>
      </c>
      <c r="AA59" s="23" t="s">
        <v>100</v>
      </c>
      <c r="AB59" s="19">
        <f t="shared" si="6"/>
        <v>0</v>
      </c>
      <c r="AC59" s="20">
        <v>0</v>
      </c>
      <c r="AD59" s="22"/>
      <c r="AE59" s="19"/>
      <c r="AF59" s="19"/>
      <c r="AG59" s="19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4" t="s">
        <v>101</v>
      </c>
      <c r="B60" s="24" t="s">
        <v>36</v>
      </c>
      <c r="C60" s="24"/>
      <c r="D60" s="24"/>
      <c r="E60" s="24"/>
      <c r="F60" s="24"/>
      <c r="G60" s="25">
        <v>0</v>
      </c>
      <c r="H60" s="24">
        <v>180</v>
      </c>
      <c r="I60" s="24" t="s">
        <v>34</v>
      </c>
      <c r="J60" s="24"/>
      <c r="K60" s="24">
        <f t="shared" si="18"/>
        <v>0</v>
      </c>
      <c r="L60" s="24"/>
      <c r="M60" s="24"/>
      <c r="N60" s="24"/>
      <c r="O60" s="24">
        <f t="shared" si="2"/>
        <v>0</v>
      </c>
      <c r="P60" s="26"/>
      <c r="Q60" s="26"/>
      <c r="R60" s="26"/>
      <c r="S60" s="24"/>
      <c r="T60" s="24" t="e">
        <f t="shared" si="4"/>
        <v>#DIV/0!</v>
      </c>
      <c r="U60" s="24" t="e">
        <f t="shared" si="5"/>
        <v>#DIV/0!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 t="s">
        <v>70</v>
      </c>
      <c r="AB60" s="24">
        <f t="shared" si="6"/>
        <v>0</v>
      </c>
      <c r="AC60" s="25">
        <v>0</v>
      </c>
      <c r="AD60" s="27"/>
      <c r="AE60" s="24"/>
      <c r="AF60" s="24">
        <f>VLOOKUP(A60,[1]Sheet!$A:$AG,32,0)</f>
        <v>6</v>
      </c>
      <c r="AG60" s="24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33</v>
      </c>
      <c r="C61" s="1">
        <v>991.8</v>
      </c>
      <c r="D61" s="1"/>
      <c r="E61" s="1">
        <v>229.4</v>
      </c>
      <c r="F61" s="1">
        <v>755</v>
      </c>
      <c r="G61" s="6">
        <v>1</v>
      </c>
      <c r="H61" s="1">
        <v>180</v>
      </c>
      <c r="I61" s="1" t="s">
        <v>34</v>
      </c>
      <c r="J61" s="1">
        <v>230.31</v>
      </c>
      <c r="K61" s="1">
        <f t="shared" si="18"/>
        <v>-0.90999999999999659</v>
      </c>
      <c r="L61" s="1"/>
      <c r="M61" s="1"/>
      <c r="N61" s="1"/>
      <c r="O61" s="1">
        <f t="shared" si="2"/>
        <v>45.88</v>
      </c>
      <c r="P61" s="5"/>
      <c r="Q61" s="5">
        <f t="shared" ref="Q61:Q67" si="23">AC61*AD61</f>
        <v>0</v>
      </c>
      <c r="R61" s="5"/>
      <c r="S61" s="1"/>
      <c r="T61" s="1">
        <f t="shared" si="4"/>
        <v>16.455972101133391</v>
      </c>
      <c r="U61" s="1">
        <f t="shared" si="5"/>
        <v>16.455972101133391</v>
      </c>
      <c r="V61" s="1">
        <v>36.260000000000012</v>
      </c>
      <c r="W61" s="1">
        <v>53.279999999999987</v>
      </c>
      <c r="X61" s="1">
        <v>47.36</v>
      </c>
      <c r="Y61" s="1">
        <v>53.24</v>
      </c>
      <c r="Z61" s="1">
        <v>50.32</v>
      </c>
      <c r="AA61" s="23" t="s">
        <v>89</v>
      </c>
      <c r="AB61" s="1">
        <f t="shared" si="6"/>
        <v>0</v>
      </c>
      <c r="AC61" s="6">
        <v>3.7</v>
      </c>
      <c r="AD61" s="11">
        <f t="shared" ref="AD61:AD67" si="24">MROUND(P61,AC61*AF61)/AC61</f>
        <v>0</v>
      </c>
      <c r="AE61" s="1">
        <f t="shared" ref="AE61:AE67" si="25">AD61*AC61*G61</f>
        <v>0</v>
      </c>
      <c r="AF61" s="1">
        <f>VLOOKUP(A61,[1]Sheet!$A:$AG,32,0)</f>
        <v>14</v>
      </c>
      <c r="AG61" s="1">
        <f>VLOOKUP(A61,[1]Sheet!$A:$AG,33,0)</f>
        <v>126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36</v>
      </c>
      <c r="C62" s="1">
        <v>451</v>
      </c>
      <c r="D62" s="1">
        <v>168</v>
      </c>
      <c r="E62" s="1">
        <v>257</v>
      </c>
      <c r="F62" s="1">
        <v>327</v>
      </c>
      <c r="G62" s="6">
        <v>0.25</v>
      </c>
      <c r="H62" s="1">
        <v>180</v>
      </c>
      <c r="I62" s="1" t="s">
        <v>34</v>
      </c>
      <c r="J62" s="1">
        <v>257</v>
      </c>
      <c r="K62" s="1">
        <f t="shared" si="18"/>
        <v>0</v>
      </c>
      <c r="L62" s="1"/>
      <c r="M62" s="1"/>
      <c r="N62" s="1"/>
      <c r="O62" s="1">
        <f t="shared" si="2"/>
        <v>51.4</v>
      </c>
      <c r="P62" s="5">
        <f t="shared" ref="P62:P66" si="26">14*O62-F62</f>
        <v>392.6</v>
      </c>
      <c r="Q62" s="5">
        <f t="shared" si="23"/>
        <v>336</v>
      </c>
      <c r="R62" s="5"/>
      <c r="S62" s="1"/>
      <c r="T62" s="1">
        <f t="shared" si="4"/>
        <v>12.898832684824903</v>
      </c>
      <c r="U62" s="1">
        <f t="shared" si="5"/>
        <v>6.3618677042801561</v>
      </c>
      <c r="V62" s="1">
        <v>36.799999999999997</v>
      </c>
      <c r="W62" s="1">
        <v>29.6</v>
      </c>
      <c r="X62" s="1">
        <v>32.799999999999997</v>
      </c>
      <c r="Y62" s="1">
        <v>42.4</v>
      </c>
      <c r="Z62" s="1">
        <v>33.200000000000003</v>
      </c>
      <c r="AA62" s="1"/>
      <c r="AB62" s="1">
        <f t="shared" si="6"/>
        <v>98.15</v>
      </c>
      <c r="AC62" s="6">
        <v>12</v>
      </c>
      <c r="AD62" s="11">
        <f t="shared" si="24"/>
        <v>28</v>
      </c>
      <c r="AE62" s="1">
        <f t="shared" si="25"/>
        <v>84</v>
      </c>
      <c r="AF62" s="1">
        <f>VLOOKUP(A62,[1]Sheet!$A:$AG,32,0)</f>
        <v>14</v>
      </c>
      <c r="AG62" s="1">
        <f>VLOOKUP(A62,[1]Sheet!$A:$AG,33,0)</f>
        <v>70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36</v>
      </c>
      <c r="C63" s="1">
        <v>1032</v>
      </c>
      <c r="D63" s="1">
        <v>168</v>
      </c>
      <c r="E63" s="1">
        <v>359</v>
      </c>
      <c r="F63" s="1">
        <v>752</v>
      </c>
      <c r="G63" s="6">
        <v>0.3</v>
      </c>
      <c r="H63" s="1">
        <v>180</v>
      </c>
      <c r="I63" s="1" t="s">
        <v>34</v>
      </c>
      <c r="J63" s="1">
        <v>360</v>
      </c>
      <c r="K63" s="1">
        <f t="shared" ref="K63:K75" si="27">E63-J63</f>
        <v>-1</v>
      </c>
      <c r="L63" s="1"/>
      <c r="M63" s="1"/>
      <c r="N63" s="1"/>
      <c r="O63" s="1">
        <f t="shared" si="2"/>
        <v>71.8</v>
      </c>
      <c r="P63" s="5">
        <f t="shared" si="26"/>
        <v>253.19999999999993</v>
      </c>
      <c r="Q63" s="5">
        <f t="shared" si="23"/>
        <v>336</v>
      </c>
      <c r="R63" s="5"/>
      <c r="S63" s="1"/>
      <c r="T63" s="1">
        <f t="shared" si="4"/>
        <v>15.153203342618385</v>
      </c>
      <c r="U63" s="1">
        <f t="shared" si="5"/>
        <v>10.473537604456824</v>
      </c>
      <c r="V63" s="1">
        <v>64</v>
      </c>
      <c r="W63" s="1">
        <v>77.8</v>
      </c>
      <c r="X63" s="1">
        <v>62.6</v>
      </c>
      <c r="Y63" s="1">
        <v>65.2</v>
      </c>
      <c r="Z63" s="1">
        <v>53.8</v>
      </c>
      <c r="AA63" s="1"/>
      <c r="AB63" s="1">
        <f t="shared" si="6"/>
        <v>75.95999999999998</v>
      </c>
      <c r="AC63" s="6">
        <v>12</v>
      </c>
      <c r="AD63" s="11">
        <f t="shared" si="24"/>
        <v>28</v>
      </c>
      <c r="AE63" s="1">
        <f t="shared" si="25"/>
        <v>100.8</v>
      </c>
      <c r="AF63" s="1">
        <f>VLOOKUP(A63,[1]Sheet!$A:$AG,32,0)</f>
        <v>14</v>
      </c>
      <c r="AG63" s="1">
        <f>VLOOKUP(A63,[1]Sheet!$A:$AG,33,0)</f>
        <v>70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33</v>
      </c>
      <c r="C64" s="1">
        <v>129.6</v>
      </c>
      <c r="D64" s="1"/>
      <c r="E64" s="1">
        <v>41.4</v>
      </c>
      <c r="F64" s="1">
        <v>88.2</v>
      </c>
      <c r="G64" s="6">
        <v>1</v>
      </c>
      <c r="H64" s="1">
        <v>180</v>
      </c>
      <c r="I64" s="1" t="s">
        <v>34</v>
      </c>
      <c r="J64" s="1">
        <v>39.9</v>
      </c>
      <c r="K64" s="1">
        <f t="shared" si="27"/>
        <v>1.5</v>
      </c>
      <c r="L64" s="1"/>
      <c r="M64" s="1"/>
      <c r="N64" s="1"/>
      <c r="O64" s="1">
        <f t="shared" ref="O64:O76" si="28">E64/5</f>
        <v>8.2799999999999994</v>
      </c>
      <c r="P64" s="5">
        <f t="shared" si="26"/>
        <v>27.719999999999985</v>
      </c>
      <c r="Q64" s="5">
        <f t="shared" si="23"/>
        <v>32.4</v>
      </c>
      <c r="R64" s="5"/>
      <c r="S64" s="1"/>
      <c r="T64" s="1">
        <f t="shared" ref="T64:T75" si="29">(F64+Q64)/O64</f>
        <v>14.565217391304348</v>
      </c>
      <c r="U64" s="1">
        <f t="shared" ref="U64:U75" si="30">F64/O64</f>
        <v>10.65217391304348</v>
      </c>
      <c r="V64" s="1">
        <v>7.92</v>
      </c>
      <c r="W64" s="1">
        <v>10.16</v>
      </c>
      <c r="X64" s="1">
        <v>5.74</v>
      </c>
      <c r="Y64" s="1">
        <v>6.12</v>
      </c>
      <c r="Z64" s="1">
        <v>9.36</v>
      </c>
      <c r="AA64" s="1"/>
      <c r="AB64" s="1">
        <f t="shared" ref="AB64:AB76" si="31">P64*G64</f>
        <v>27.719999999999985</v>
      </c>
      <c r="AC64" s="6">
        <v>1.8</v>
      </c>
      <c r="AD64" s="11">
        <f t="shared" si="24"/>
        <v>18</v>
      </c>
      <c r="AE64" s="1">
        <f t="shared" si="25"/>
        <v>32.4</v>
      </c>
      <c r="AF64" s="1">
        <f>VLOOKUP(A64,[1]Sheet!$A:$AG,32,0)</f>
        <v>18</v>
      </c>
      <c r="AG64" s="1">
        <f>VLOOKUP(A64,[1]Sheet!$A:$AG,33,0)</f>
        <v>234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36</v>
      </c>
      <c r="C65" s="1">
        <v>347</v>
      </c>
      <c r="D65" s="1">
        <v>672</v>
      </c>
      <c r="E65" s="1">
        <v>275</v>
      </c>
      <c r="F65" s="1">
        <v>702</v>
      </c>
      <c r="G65" s="6">
        <v>0.3</v>
      </c>
      <c r="H65" s="1">
        <v>180</v>
      </c>
      <c r="I65" s="1" t="s">
        <v>34</v>
      </c>
      <c r="J65" s="1">
        <v>273</v>
      </c>
      <c r="K65" s="1">
        <f t="shared" si="27"/>
        <v>2</v>
      </c>
      <c r="L65" s="1"/>
      <c r="M65" s="1"/>
      <c r="N65" s="1"/>
      <c r="O65" s="1">
        <f t="shared" si="28"/>
        <v>55</v>
      </c>
      <c r="P65" s="5">
        <f>15*O65-F65</f>
        <v>123</v>
      </c>
      <c r="Q65" s="5">
        <f t="shared" si="23"/>
        <v>168</v>
      </c>
      <c r="R65" s="5"/>
      <c r="S65" s="1"/>
      <c r="T65" s="1">
        <f t="shared" si="29"/>
        <v>15.818181818181818</v>
      </c>
      <c r="U65" s="1">
        <f t="shared" si="30"/>
        <v>12.763636363636364</v>
      </c>
      <c r="V65" s="1">
        <v>59.8</v>
      </c>
      <c r="W65" s="1">
        <v>31.6</v>
      </c>
      <c r="X65" s="1">
        <v>29.8</v>
      </c>
      <c r="Y65" s="1">
        <v>57.4</v>
      </c>
      <c r="Z65" s="1">
        <v>33.799999999999997</v>
      </c>
      <c r="AA65" s="1" t="s">
        <v>40</v>
      </c>
      <c r="AB65" s="1">
        <f t="shared" si="31"/>
        <v>36.9</v>
      </c>
      <c r="AC65" s="6">
        <v>12</v>
      </c>
      <c r="AD65" s="11">
        <f t="shared" si="24"/>
        <v>14</v>
      </c>
      <c r="AE65" s="1">
        <f t="shared" si="25"/>
        <v>50.4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36</v>
      </c>
      <c r="C66" s="1">
        <v>320</v>
      </c>
      <c r="D66" s="1">
        <v>1</v>
      </c>
      <c r="E66" s="1">
        <v>191</v>
      </c>
      <c r="F66" s="1">
        <v>121</v>
      </c>
      <c r="G66" s="6">
        <v>0.2</v>
      </c>
      <c r="H66" s="1">
        <v>365</v>
      </c>
      <c r="I66" s="1" t="s">
        <v>34</v>
      </c>
      <c r="J66" s="1">
        <v>189</v>
      </c>
      <c r="K66" s="1">
        <f t="shared" si="27"/>
        <v>2</v>
      </c>
      <c r="L66" s="1"/>
      <c r="M66" s="1"/>
      <c r="N66" s="1"/>
      <c r="O66" s="1">
        <f t="shared" si="28"/>
        <v>38.200000000000003</v>
      </c>
      <c r="P66" s="5">
        <f t="shared" si="26"/>
        <v>413.80000000000007</v>
      </c>
      <c r="Q66" s="5">
        <f t="shared" si="23"/>
        <v>420</v>
      </c>
      <c r="R66" s="5"/>
      <c r="S66" s="1"/>
      <c r="T66" s="1">
        <f t="shared" si="29"/>
        <v>14.162303664921465</v>
      </c>
      <c r="U66" s="1">
        <f t="shared" si="30"/>
        <v>3.1675392670157065</v>
      </c>
      <c r="V66" s="1">
        <v>10.6</v>
      </c>
      <c r="W66" s="1">
        <v>20</v>
      </c>
      <c r="X66" s="1">
        <v>23.8</v>
      </c>
      <c r="Y66" s="1">
        <v>12.8</v>
      </c>
      <c r="Z66" s="1">
        <v>8.1999999999999993</v>
      </c>
      <c r="AA66" s="1" t="s">
        <v>108</v>
      </c>
      <c r="AB66" s="1">
        <f t="shared" si="31"/>
        <v>82.760000000000019</v>
      </c>
      <c r="AC66" s="6">
        <v>6</v>
      </c>
      <c r="AD66" s="11">
        <f t="shared" si="24"/>
        <v>70</v>
      </c>
      <c r="AE66" s="1">
        <f t="shared" si="25"/>
        <v>84</v>
      </c>
      <c r="AF66" s="1">
        <f>VLOOKUP(A66,[1]Sheet!$A:$AG,32,0)</f>
        <v>10</v>
      </c>
      <c r="AG66" s="1">
        <f>VLOOKUP(A66,[1]Sheet!$A:$AG,33,0)</f>
        <v>130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8" t="s">
        <v>109</v>
      </c>
      <c r="B67" s="1" t="s">
        <v>36</v>
      </c>
      <c r="C67" s="1"/>
      <c r="D67" s="1"/>
      <c r="E67" s="1"/>
      <c r="F67" s="1"/>
      <c r="G67" s="6">
        <v>0.2</v>
      </c>
      <c r="H67" s="1">
        <v>365</v>
      </c>
      <c r="I67" s="1" t="s">
        <v>34</v>
      </c>
      <c r="J67" s="1">
        <v>196</v>
      </c>
      <c r="K67" s="1">
        <f t="shared" si="27"/>
        <v>-196</v>
      </c>
      <c r="L67" s="1"/>
      <c r="M67" s="1"/>
      <c r="N67" s="1"/>
      <c r="O67" s="1">
        <f t="shared" si="28"/>
        <v>0</v>
      </c>
      <c r="P67" s="34">
        <v>60</v>
      </c>
      <c r="Q67" s="5">
        <f t="shared" si="23"/>
        <v>60</v>
      </c>
      <c r="R67" s="5"/>
      <c r="S67" s="1"/>
      <c r="T67" s="1" t="e">
        <f t="shared" si="29"/>
        <v>#DIV/0!</v>
      </c>
      <c r="U67" s="1" t="e">
        <f t="shared" si="30"/>
        <v>#DIV/0!</v>
      </c>
      <c r="V67" s="1">
        <v>0</v>
      </c>
      <c r="W67" s="1">
        <v>0.2</v>
      </c>
      <c r="X67" s="1">
        <v>28</v>
      </c>
      <c r="Y67" s="1">
        <v>19.2</v>
      </c>
      <c r="Z67" s="1">
        <v>12</v>
      </c>
      <c r="AA67" s="28" t="s">
        <v>110</v>
      </c>
      <c r="AB67" s="1">
        <f t="shared" si="31"/>
        <v>12</v>
      </c>
      <c r="AC67" s="6">
        <v>6</v>
      </c>
      <c r="AD67" s="11">
        <f t="shared" si="24"/>
        <v>10</v>
      </c>
      <c r="AE67" s="1">
        <f t="shared" si="25"/>
        <v>12</v>
      </c>
      <c r="AF67" s="1">
        <f>VLOOKUP(A67,[1]Sheet!$A:$AG,32,0)</f>
        <v>10</v>
      </c>
      <c r="AG67" s="1">
        <f>VLOOKUP(A67,[1]Sheet!$A:$AG,33,0)</f>
        <v>130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4" t="s">
        <v>111</v>
      </c>
      <c r="B68" s="24" t="s">
        <v>36</v>
      </c>
      <c r="C68" s="24"/>
      <c r="D68" s="24"/>
      <c r="E68" s="24"/>
      <c r="F68" s="24"/>
      <c r="G68" s="25">
        <v>0</v>
      </c>
      <c r="H68" s="24">
        <v>180</v>
      </c>
      <c r="I68" s="24" t="s">
        <v>34</v>
      </c>
      <c r="J68" s="24"/>
      <c r="K68" s="24">
        <f t="shared" si="27"/>
        <v>0</v>
      </c>
      <c r="L68" s="24"/>
      <c r="M68" s="24"/>
      <c r="N68" s="24"/>
      <c r="O68" s="24">
        <f t="shared" si="28"/>
        <v>0</v>
      </c>
      <c r="P68" s="26"/>
      <c r="Q68" s="26"/>
      <c r="R68" s="26"/>
      <c r="S68" s="24"/>
      <c r="T68" s="24" t="e">
        <f t="shared" si="29"/>
        <v>#DIV/0!</v>
      </c>
      <c r="U68" s="24" t="e">
        <f t="shared" si="30"/>
        <v>#DIV/0!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 t="s">
        <v>70</v>
      </c>
      <c r="AB68" s="24">
        <f t="shared" si="31"/>
        <v>0</v>
      </c>
      <c r="AC68" s="25">
        <v>14</v>
      </c>
      <c r="AD68" s="27"/>
      <c r="AE68" s="24"/>
      <c r="AF68" s="24">
        <f>VLOOKUP(A68,[1]Sheet!$A:$AG,32,0)</f>
        <v>14</v>
      </c>
      <c r="AG68" s="24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4" t="s">
        <v>112</v>
      </c>
      <c r="B69" s="24" t="s">
        <v>36</v>
      </c>
      <c r="C69" s="24"/>
      <c r="D69" s="24"/>
      <c r="E69" s="24"/>
      <c r="F69" s="24"/>
      <c r="G69" s="25">
        <v>0</v>
      </c>
      <c r="H69" s="24">
        <v>180</v>
      </c>
      <c r="I69" s="24" t="s">
        <v>34</v>
      </c>
      <c r="J69" s="24"/>
      <c r="K69" s="24">
        <f t="shared" si="27"/>
        <v>0</v>
      </c>
      <c r="L69" s="24"/>
      <c r="M69" s="24"/>
      <c r="N69" s="24"/>
      <c r="O69" s="24">
        <f t="shared" si="28"/>
        <v>0</v>
      </c>
      <c r="P69" s="26"/>
      <c r="Q69" s="26"/>
      <c r="R69" s="26"/>
      <c r="S69" s="24"/>
      <c r="T69" s="24" t="e">
        <f t="shared" si="29"/>
        <v>#DIV/0!</v>
      </c>
      <c r="U69" s="24" t="e">
        <f t="shared" si="30"/>
        <v>#DIV/0!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 t="s">
        <v>70</v>
      </c>
      <c r="AB69" s="24">
        <f t="shared" si="31"/>
        <v>0</v>
      </c>
      <c r="AC69" s="25">
        <v>0</v>
      </c>
      <c r="AD69" s="27"/>
      <c r="AE69" s="24"/>
      <c r="AF69" s="24">
        <f>VLOOKUP(A69,[1]Sheet!$A:$AG,32,0)</f>
        <v>14</v>
      </c>
      <c r="AG69" s="24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36</v>
      </c>
      <c r="C70" s="1">
        <v>1520</v>
      </c>
      <c r="D70" s="1">
        <v>840</v>
      </c>
      <c r="E70" s="1">
        <v>1375</v>
      </c>
      <c r="F70" s="1">
        <v>877</v>
      </c>
      <c r="G70" s="6">
        <v>0.25</v>
      </c>
      <c r="H70" s="1">
        <v>180</v>
      </c>
      <c r="I70" s="1" t="s">
        <v>34</v>
      </c>
      <c r="J70" s="1">
        <v>1379</v>
      </c>
      <c r="K70" s="1">
        <f t="shared" si="27"/>
        <v>-4</v>
      </c>
      <c r="L70" s="1"/>
      <c r="M70" s="1"/>
      <c r="N70" s="1"/>
      <c r="O70" s="1">
        <f t="shared" si="28"/>
        <v>275</v>
      </c>
      <c r="P70" s="5">
        <f t="shared" ref="P70:P73" si="32">14*O70-F70</f>
        <v>2973</v>
      </c>
      <c r="Q70" s="5">
        <f t="shared" ref="Q70:Q73" si="33">AC70*AD70</f>
        <v>3024</v>
      </c>
      <c r="R70" s="5"/>
      <c r="S70" s="1"/>
      <c r="T70" s="1">
        <f t="shared" si="29"/>
        <v>14.185454545454546</v>
      </c>
      <c r="U70" s="1">
        <f t="shared" si="30"/>
        <v>3.189090909090909</v>
      </c>
      <c r="V70" s="1">
        <v>132</v>
      </c>
      <c r="W70" s="1">
        <v>146.4</v>
      </c>
      <c r="X70" s="1">
        <v>128</v>
      </c>
      <c r="Y70" s="1">
        <v>115.4</v>
      </c>
      <c r="Z70" s="1">
        <v>184.2</v>
      </c>
      <c r="AA70" s="1" t="s">
        <v>40</v>
      </c>
      <c r="AB70" s="1">
        <f t="shared" si="31"/>
        <v>743.25</v>
      </c>
      <c r="AC70" s="6">
        <v>12</v>
      </c>
      <c r="AD70" s="11">
        <f t="shared" ref="AD70:AD73" si="34">MROUND(P70,AC70*AF70)/AC70</f>
        <v>252</v>
      </c>
      <c r="AE70" s="1">
        <f t="shared" ref="AE70:AE73" si="35">AD70*AC70*G70</f>
        <v>756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36</v>
      </c>
      <c r="C71" s="1">
        <v>2719</v>
      </c>
      <c r="D71" s="1"/>
      <c r="E71" s="1">
        <v>739</v>
      </c>
      <c r="F71" s="1">
        <v>1871</v>
      </c>
      <c r="G71" s="6">
        <v>0.25</v>
      </c>
      <c r="H71" s="1">
        <v>180</v>
      </c>
      <c r="I71" s="1" t="s">
        <v>34</v>
      </c>
      <c r="J71" s="1">
        <v>736</v>
      </c>
      <c r="K71" s="1">
        <f t="shared" si="27"/>
        <v>3</v>
      </c>
      <c r="L71" s="1"/>
      <c r="M71" s="1"/>
      <c r="N71" s="1"/>
      <c r="O71" s="1">
        <f t="shared" si="28"/>
        <v>147.80000000000001</v>
      </c>
      <c r="P71" s="5">
        <f t="shared" si="32"/>
        <v>198.20000000000027</v>
      </c>
      <c r="Q71" s="5">
        <f t="shared" si="33"/>
        <v>168</v>
      </c>
      <c r="R71" s="5"/>
      <c r="S71" s="1"/>
      <c r="T71" s="1">
        <f t="shared" si="29"/>
        <v>13.795669824086602</v>
      </c>
      <c r="U71" s="1">
        <f t="shared" si="30"/>
        <v>12.658998646820026</v>
      </c>
      <c r="V71" s="1">
        <v>145.4</v>
      </c>
      <c r="W71" s="1">
        <v>139.19999999999999</v>
      </c>
      <c r="X71" s="1">
        <v>111.2</v>
      </c>
      <c r="Y71" s="1">
        <v>155.4</v>
      </c>
      <c r="Z71" s="1">
        <v>101.6</v>
      </c>
      <c r="AA71" s="1"/>
      <c r="AB71" s="1">
        <f t="shared" si="31"/>
        <v>49.550000000000068</v>
      </c>
      <c r="AC71" s="6">
        <v>12</v>
      </c>
      <c r="AD71" s="11">
        <f t="shared" si="34"/>
        <v>14</v>
      </c>
      <c r="AE71" s="1">
        <f t="shared" si="35"/>
        <v>42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33</v>
      </c>
      <c r="C72" s="1">
        <v>102.6</v>
      </c>
      <c r="D72" s="1"/>
      <c r="E72" s="1">
        <v>21.6</v>
      </c>
      <c r="F72" s="1">
        <v>78.3</v>
      </c>
      <c r="G72" s="6">
        <v>1</v>
      </c>
      <c r="H72" s="1">
        <v>180</v>
      </c>
      <c r="I72" s="1" t="s">
        <v>34</v>
      </c>
      <c r="J72" s="1">
        <v>21.6</v>
      </c>
      <c r="K72" s="1">
        <f t="shared" si="27"/>
        <v>0</v>
      </c>
      <c r="L72" s="1"/>
      <c r="M72" s="1"/>
      <c r="N72" s="1"/>
      <c r="O72" s="1">
        <f t="shared" si="28"/>
        <v>4.32</v>
      </c>
      <c r="P72" s="5"/>
      <c r="Q72" s="5">
        <f t="shared" si="33"/>
        <v>0</v>
      </c>
      <c r="R72" s="5"/>
      <c r="S72" s="1"/>
      <c r="T72" s="1">
        <f t="shared" si="29"/>
        <v>18.124999999999996</v>
      </c>
      <c r="U72" s="1">
        <f t="shared" si="30"/>
        <v>18.124999999999996</v>
      </c>
      <c r="V72" s="1">
        <v>5.4</v>
      </c>
      <c r="W72" s="1">
        <v>5.94</v>
      </c>
      <c r="X72" s="1">
        <v>5.94</v>
      </c>
      <c r="Y72" s="1">
        <v>1.62</v>
      </c>
      <c r="Z72" s="1">
        <v>9.7200000000000006</v>
      </c>
      <c r="AA72" s="1"/>
      <c r="AB72" s="1">
        <f t="shared" si="31"/>
        <v>0</v>
      </c>
      <c r="AC72" s="6">
        <v>2.7</v>
      </c>
      <c r="AD72" s="11">
        <f t="shared" si="34"/>
        <v>0</v>
      </c>
      <c r="AE72" s="1">
        <f t="shared" si="35"/>
        <v>0</v>
      </c>
      <c r="AF72" s="1">
        <f>VLOOKUP(A72,[1]Sheet!$A:$AG,32,0)</f>
        <v>14</v>
      </c>
      <c r="AG72" s="1">
        <f>VLOOKUP(A72,[1]Sheet!$A:$AG,33,0)</f>
        <v>126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33</v>
      </c>
      <c r="C73" s="1">
        <v>215</v>
      </c>
      <c r="D73" s="1"/>
      <c r="E73" s="29">
        <f>158.1+E74</f>
        <v>228.1</v>
      </c>
      <c r="F73" s="29">
        <f>35+F74</f>
        <v>415</v>
      </c>
      <c r="G73" s="6">
        <v>1</v>
      </c>
      <c r="H73" s="1">
        <v>180</v>
      </c>
      <c r="I73" s="1" t="s">
        <v>34</v>
      </c>
      <c r="J73" s="1">
        <v>160</v>
      </c>
      <c r="K73" s="1">
        <f t="shared" si="27"/>
        <v>68.099999999999994</v>
      </c>
      <c r="L73" s="1"/>
      <c r="M73" s="1"/>
      <c r="N73" s="1"/>
      <c r="O73" s="1">
        <f t="shared" si="28"/>
        <v>45.62</v>
      </c>
      <c r="P73" s="5">
        <f t="shared" si="32"/>
        <v>223.67999999999995</v>
      </c>
      <c r="Q73" s="5">
        <f t="shared" si="33"/>
        <v>240</v>
      </c>
      <c r="R73" s="5"/>
      <c r="S73" s="1"/>
      <c r="T73" s="1">
        <f t="shared" si="29"/>
        <v>14.35773783428321</v>
      </c>
      <c r="U73" s="1">
        <f t="shared" si="30"/>
        <v>9.0968873301183688</v>
      </c>
      <c r="V73" s="1">
        <v>35</v>
      </c>
      <c r="W73" s="1">
        <v>42</v>
      </c>
      <c r="X73" s="1">
        <v>42</v>
      </c>
      <c r="Y73" s="1">
        <v>52</v>
      </c>
      <c r="Z73" s="1">
        <v>33</v>
      </c>
      <c r="AA73" s="1" t="s">
        <v>117</v>
      </c>
      <c r="AB73" s="1">
        <f t="shared" si="31"/>
        <v>223.67999999999995</v>
      </c>
      <c r="AC73" s="6">
        <v>5</v>
      </c>
      <c r="AD73" s="11">
        <f t="shared" si="34"/>
        <v>48</v>
      </c>
      <c r="AE73" s="1">
        <f t="shared" si="35"/>
        <v>240</v>
      </c>
      <c r="AF73" s="1">
        <f>VLOOKUP(A73,[1]Sheet!$A:$AG,32,0)</f>
        <v>12</v>
      </c>
      <c r="AG73" s="1">
        <f>VLOOKUP(A73,[1]Sheet!$A:$AG,33,0)</f>
        <v>84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9" t="s">
        <v>118</v>
      </c>
      <c r="B74" s="19" t="s">
        <v>33</v>
      </c>
      <c r="C74" s="19">
        <v>450</v>
      </c>
      <c r="D74" s="19"/>
      <c r="E74" s="29">
        <v>70</v>
      </c>
      <c r="F74" s="29">
        <v>380</v>
      </c>
      <c r="G74" s="20">
        <v>0</v>
      </c>
      <c r="H74" s="19" t="e">
        <v>#N/A</v>
      </c>
      <c r="I74" s="19" t="s">
        <v>48</v>
      </c>
      <c r="J74" s="19">
        <v>70</v>
      </c>
      <c r="K74" s="19">
        <f t="shared" si="27"/>
        <v>0</v>
      </c>
      <c r="L74" s="19"/>
      <c r="M74" s="19"/>
      <c r="N74" s="19"/>
      <c r="O74" s="19">
        <f t="shared" si="28"/>
        <v>14</v>
      </c>
      <c r="P74" s="21"/>
      <c r="Q74" s="21"/>
      <c r="R74" s="21"/>
      <c r="S74" s="19"/>
      <c r="T74" s="19">
        <f t="shared" si="29"/>
        <v>27.142857142857142</v>
      </c>
      <c r="U74" s="19">
        <f t="shared" si="30"/>
        <v>27.142857142857142</v>
      </c>
      <c r="V74" s="19">
        <v>6</v>
      </c>
      <c r="W74" s="19">
        <v>6</v>
      </c>
      <c r="X74" s="19">
        <v>0</v>
      </c>
      <c r="Y74" s="19">
        <v>14</v>
      </c>
      <c r="Z74" s="19">
        <v>0</v>
      </c>
      <c r="AA74" s="19" t="s">
        <v>63</v>
      </c>
      <c r="AB74" s="19">
        <f t="shared" si="31"/>
        <v>0</v>
      </c>
      <c r="AC74" s="20">
        <v>0</v>
      </c>
      <c r="AD74" s="22"/>
      <c r="AE74" s="19"/>
      <c r="AF74" s="19"/>
      <c r="AG74" s="19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36</v>
      </c>
      <c r="C75" s="1">
        <v>1838</v>
      </c>
      <c r="D75" s="1"/>
      <c r="E75" s="1">
        <v>193</v>
      </c>
      <c r="F75" s="1">
        <v>1636</v>
      </c>
      <c r="G75" s="6">
        <v>0.14000000000000001</v>
      </c>
      <c r="H75" s="1">
        <v>180</v>
      </c>
      <c r="I75" s="1" t="s">
        <v>34</v>
      </c>
      <c r="J75" s="1">
        <v>191</v>
      </c>
      <c r="K75" s="1">
        <f t="shared" si="27"/>
        <v>2</v>
      </c>
      <c r="L75" s="1"/>
      <c r="M75" s="1"/>
      <c r="N75" s="1"/>
      <c r="O75" s="1">
        <f t="shared" si="28"/>
        <v>38.6</v>
      </c>
      <c r="P75" s="5"/>
      <c r="Q75" s="5">
        <f>AC75*AD75</f>
        <v>0</v>
      </c>
      <c r="R75" s="5"/>
      <c r="S75" s="1"/>
      <c r="T75" s="1">
        <f t="shared" si="29"/>
        <v>42.383419689119172</v>
      </c>
      <c r="U75" s="1">
        <f t="shared" si="30"/>
        <v>42.383419689119172</v>
      </c>
      <c r="V75" s="1">
        <v>36.200000000000003</v>
      </c>
      <c r="W75" s="1">
        <v>36.799999999999997</v>
      </c>
      <c r="X75" s="1">
        <v>65.8</v>
      </c>
      <c r="Y75" s="1">
        <v>40.4</v>
      </c>
      <c r="Z75" s="1">
        <v>44.6</v>
      </c>
      <c r="AA75" s="30" t="s">
        <v>130</v>
      </c>
      <c r="AB75" s="1">
        <f t="shared" si="31"/>
        <v>0</v>
      </c>
      <c r="AC75" s="6">
        <v>22</v>
      </c>
      <c r="AD75" s="11">
        <f>MROUND(P75,AC75*AF75)/AC75</f>
        <v>0</v>
      </c>
      <c r="AE75" s="1">
        <f>AD75*AC75*G75</f>
        <v>0</v>
      </c>
      <c r="AF75" s="1">
        <f>VLOOKUP(A75,[1]Sheet!$A:$AG,32,0)</f>
        <v>12</v>
      </c>
      <c r="AG75" s="1">
        <f>VLOOKUP(A75,[1]Sheet!$A:$AG,33,0)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36" t="s">
        <v>132</v>
      </c>
      <c r="B76" s="1" t="s">
        <v>36</v>
      </c>
      <c r="C76" s="1"/>
      <c r="D76" s="1"/>
      <c r="E76" s="1"/>
      <c r="F76" s="1"/>
      <c r="G76" s="6">
        <v>0.2</v>
      </c>
      <c r="H76" s="1">
        <v>180</v>
      </c>
      <c r="I76" s="1" t="s">
        <v>34</v>
      </c>
      <c r="J76" s="1"/>
      <c r="K76" s="1"/>
      <c r="L76" s="1"/>
      <c r="M76" s="1"/>
      <c r="N76" s="1"/>
      <c r="O76" s="1">
        <f t="shared" si="28"/>
        <v>0</v>
      </c>
      <c r="P76" s="37">
        <v>100</v>
      </c>
      <c r="Q76" s="37">
        <f>AC76*AD76</f>
        <v>168</v>
      </c>
      <c r="R76" s="37"/>
      <c r="S76" s="1"/>
      <c r="T76" s="1" t="e">
        <f t="shared" ref="T76" si="36">(F76+Q76)/O76</f>
        <v>#DIV/0!</v>
      </c>
      <c r="U76" s="1" t="e">
        <f t="shared" ref="U76" si="37">F76/O76</f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36" t="s">
        <v>133</v>
      </c>
      <c r="AB76" s="1">
        <f t="shared" si="31"/>
        <v>20</v>
      </c>
      <c r="AC76" s="6">
        <v>12</v>
      </c>
      <c r="AD76" s="11">
        <f>MROUND(P76,AC76*AF76)/AC76</f>
        <v>14</v>
      </c>
      <c r="AE76" s="1">
        <f>AD76*AC76*G76</f>
        <v>33.6</v>
      </c>
      <c r="AF76" s="1">
        <v>14</v>
      </c>
      <c r="AG76" s="1"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75" xr:uid="{C459F808-4093-425E-875C-AEE7B08923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2024-11-07T09:05:01Z</dcterms:created>
  <dcterms:modified xsi:type="dcterms:W3CDTF">2024-11-07T13:38:39Z</dcterms:modified>
</cp:coreProperties>
</file>