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ЗПФ филиалы\"/>
    </mc:Choice>
  </mc:AlternateContent>
  <xr:revisionPtr revIDLastSave="0" documentId="13_ncr:1_{76C48A7D-EFCE-448D-AD3B-BBFB897035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8" i="1" l="1"/>
  <c r="T78" i="1"/>
  <c r="U78" i="1"/>
  <c r="AD78" i="1"/>
  <c r="AE78" i="1" s="1"/>
  <c r="AB78" i="1"/>
  <c r="Q78" i="1"/>
  <c r="F75" i="1" l="1"/>
  <c r="E75" i="1"/>
  <c r="F43" i="1"/>
  <c r="E43" i="1"/>
  <c r="F36" i="1"/>
  <c r="E19" i="1"/>
  <c r="AG77" i="1"/>
  <c r="AF77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1" i="1"/>
  <c r="AF41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4" i="1"/>
  <c r="AB18" i="1"/>
  <c r="AB27" i="1"/>
  <c r="AB40" i="1"/>
  <c r="AB42" i="1"/>
  <c r="AB58" i="1"/>
  <c r="AB63" i="1"/>
  <c r="AB76" i="1"/>
  <c r="O7" i="1" l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O16" i="1"/>
  <c r="O17" i="1"/>
  <c r="O18" i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O28" i="1"/>
  <c r="O29" i="1"/>
  <c r="P29" i="1" s="1"/>
  <c r="O30" i="1"/>
  <c r="P30" i="1" s="1"/>
  <c r="O31" i="1"/>
  <c r="P31" i="1" s="1"/>
  <c r="O32" i="1"/>
  <c r="O33" i="1"/>
  <c r="P33" i="1" s="1"/>
  <c r="O34" i="1"/>
  <c r="P34" i="1" s="1"/>
  <c r="O35" i="1"/>
  <c r="P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62" i="1" s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O71" i="1"/>
  <c r="P71" i="1" s="1"/>
  <c r="O72" i="1"/>
  <c r="P72" i="1" s="1"/>
  <c r="O73" i="1"/>
  <c r="P73" i="1" s="1"/>
  <c r="O74" i="1"/>
  <c r="P74" i="1" s="1"/>
  <c r="O75" i="1"/>
  <c r="O76" i="1"/>
  <c r="O77" i="1"/>
  <c r="P77" i="1" s="1"/>
  <c r="O6" i="1"/>
  <c r="AB77" i="1" l="1"/>
  <c r="AD77" i="1"/>
  <c r="AB75" i="1"/>
  <c r="AD75" i="1"/>
  <c r="AB73" i="1"/>
  <c r="AD73" i="1"/>
  <c r="AB71" i="1"/>
  <c r="AD71" i="1"/>
  <c r="AB69" i="1"/>
  <c r="AD69" i="1"/>
  <c r="AB67" i="1"/>
  <c r="AD67" i="1"/>
  <c r="AB65" i="1"/>
  <c r="AD65" i="1"/>
  <c r="AB61" i="1"/>
  <c r="AD61" i="1"/>
  <c r="AB59" i="1"/>
  <c r="AD59" i="1"/>
  <c r="AB57" i="1"/>
  <c r="AD57" i="1"/>
  <c r="AB55" i="1"/>
  <c r="AD55" i="1"/>
  <c r="AB53" i="1"/>
  <c r="AD53" i="1"/>
  <c r="AB51" i="1"/>
  <c r="AD51" i="1"/>
  <c r="AB49" i="1"/>
  <c r="AD49" i="1"/>
  <c r="AB47" i="1"/>
  <c r="AD47" i="1"/>
  <c r="AB45" i="1"/>
  <c r="AD45" i="1"/>
  <c r="AB43" i="1"/>
  <c r="AD43" i="1"/>
  <c r="AB41" i="1"/>
  <c r="AD41" i="1"/>
  <c r="AB39" i="1"/>
  <c r="AD39" i="1"/>
  <c r="AB37" i="1"/>
  <c r="AD37" i="1"/>
  <c r="AB35" i="1"/>
  <c r="AD35" i="1"/>
  <c r="AB33" i="1"/>
  <c r="AD33" i="1"/>
  <c r="AB31" i="1"/>
  <c r="AD31" i="1"/>
  <c r="AB29" i="1"/>
  <c r="AD29" i="1"/>
  <c r="AB25" i="1"/>
  <c r="AD25" i="1"/>
  <c r="AB23" i="1"/>
  <c r="AD23" i="1"/>
  <c r="AB21" i="1"/>
  <c r="AD21" i="1"/>
  <c r="AB19" i="1"/>
  <c r="AD19" i="1"/>
  <c r="AB17" i="1"/>
  <c r="AD17" i="1"/>
  <c r="AB15" i="1"/>
  <c r="AD15" i="1"/>
  <c r="AB13" i="1"/>
  <c r="AD13" i="1"/>
  <c r="AB11" i="1"/>
  <c r="AD11" i="1"/>
  <c r="AB9" i="1"/>
  <c r="AD9" i="1"/>
  <c r="AB7" i="1"/>
  <c r="AD7" i="1"/>
  <c r="AB6" i="1"/>
  <c r="AD6" i="1"/>
  <c r="AB74" i="1"/>
  <c r="AD74" i="1"/>
  <c r="AB72" i="1"/>
  <c r="AD72" i="1"/>
  <c r="AB70" i="1"/>
  <c r="AD70" i="1"/>
  <c r="AB68" i="1"/>
  <c r="AD68" i="1"/>
  <c r="AB66" i="1"/>
  <c r="AD66" i="1"/>
  <c r="AB64" i="1"/>
  <c r="AD64" i="1"/>
  <c r="AB62" i="1"/>
  <c r="AD62" i="1"/>
  <c r="AB60" i="1"/>
  <c r="AD60" i="1"/>
  <c r="AB56" i="1"/>
  <c r="AD56" i="1"/>
  <c r="AB54" i="1"/>
  <c r="AD54" i="1"/>
  <c r="AB52" i="1"/>
  <c r="AD52" i="1"/>
  <c r="AB50" i="1"/>
  <c r="AD50" i="1"/>
  <c r="AB48" i="1"/>
  <c r="AD48" i="1"/>
  <c r="AB46" i="1"/>
  <c r="AD46" i="1"/>
  <c r="AB44" i="1"/>
  <c r="AD44" i="1"/>
  <c r="AB38" i="1"/>
  <c r="AD38" i="1"/>
  <c r="AB36" i="1"/>
  <c r="AD36" i="1"/>
  <c r="AB34" i="1"/>
  <c r="AD34" i="1"/>
  <c r="AB32" i="1"/>
  <c r="AD32" i="1"/>
  <c r="AB30" i="1"/>
  <c r="AD30" i="1"/>
  <c r="AB28" i="1"/>
  <c r="AD28" i="1"/>
  <c r="AB26" i="1"/>
  <c r="AD26" i="1"/>
  <c r="AB24" i="1"/>
  <c r="AD24" i="1"/>
  <c r="AB22" i="1"/>
  <c r="AD22" i="1"/>
  <c r="AB20" i="1"/>
  <c r="AD20" i="1"/>
  <c r="AB16" i="1"/>
  <c r="AD16" i="1"/>
  <c r="AB12" i="1"/>
  <c r="AD12" i="1"/>
  <c r="AB10" i="1"/>
  <c r="AD10" i="1"/>
  <c r="AB8" i="1"/>
  <c r="AD8" i="1"/>
  <c r="U77" i="1"/>
  <c r="U75" i="1"/>
  <c r="U73" i="1"/>
  <c r="U71" i="1"/>
  <c r="U69" i="1"/>
  <c r="U67" i="1"/>
  <c r="U65" i="1"/>
  <c r="U63" i="1"/>
  <c r="T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T27" i="1"/>
  <c r="U25" i="1"/>
  <c r="U23" i="1"/>
  <c r="U21" i="1"/>
  <c r="U19" i="1"/>
  <c r="U17" i="1"/>
  <c r="U15" i="1"/>
  <c r="U13" i="1"/>
  <c r="U11" i="1"/>
  <c r="U9" i="1"/>
  <c r="U7" i="1"/>
  <c r="U6" i="1"/>
  <c r="T76" i="1"/>
  <c r="U76" i="1"/>
  <c r="U74" i="1"/>
  <c r="U72" i="1"/>
  <c r="U70" i="1"/>
  <c r="U68" i="1"/>
  <c r="U66" i="1"/>
  <c r="U64" i="1"/>
  <c r="U62" i="1"/>
  <c r="U60" i="1"/>
  <c r="T58" i="1"/>
  <c r="U58" i="1"/>
  <c r="U56" i="1"/>
  <c r="U54" i="1"/>
  <c r="U52" i="1"/>
  <c r="U50" i="1"/>
  <c r="U48" i="1"/>
  <c r="U46" i="1"/>
  <c r="U44" i="1"/>
  <c r="T42" i="1"/>
  <c r="U42" i="1"/>
  <c r="T40" i="1"/>
  <c r="U40" i="1"/>
  <c r="U38" i="1"/>
  <c r="U36" i="1"/>
  <c r="U34" i="1"/>
  <c r="U32" i="1"/>
  <c r="U30" i="1"/>
  <c r="U28" i="1"/>
  <c r="U26" i="1"/>
  <c r="U24" i="1"/>
  <c r="U22" i="1"/>
  <c r="U20" i="1"/>
  <c r="T18" i="1"/>
  <c r="U18" i="1"/>
  <c r="U16" i="1"/>
  <c r="T14" i="1"/>
  <c r="U14" i="1"/>
  <c r="U12" i="1"/>
  <c r="U10" i="1"/>
  <c r="U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D5" i="1" l="1"/>
  <c r="AE8" i="1"/>
  <c r="Q8" i="1"/>
  <c r="T8" i="1" s="1"/>
  <c r="AE10" i="1"/>
  <c r="Q10" i="1"/>
  <c r="T10" i="1" s="1"/>
  <c r="AE12" i="1"/>
  <c r="Q12" i="1"/>
  <c r="T12" i="1" s="1"/>
  <c r="AE16" i="1"/>
  <c r="Q16" i="1"/>
  <c r="T16" i="1" s="1"/>
  <c r="AE20" i="1"/>
  <c r="Q20" i="1"/>
  <c r="T20" i="1" s="1"/>
  <c r="AE22" i="1"/>
  <c r="Q22" i="1"/>
  <c r="T22" i="1" s="1"/>
  <c r="AE24" i="1"/>
  <c r="Q24" i="1"/>
  <c r="T24" i="1" s="1"/>
  <c r="AE26" i="1"/>
  <c r="Q26" i="1"/>
  <c r="T26" i="1" s="1"/>
  <c r="AE28" i="1"/>
  <c r="Q28" i="1"/>
  <c r="T28" i="1" s="1"/>
  <c r="AE30" i="1"/>
  <c r="Q30" i="1"/>
  <c r="T30" i="1" s="1"/>
  <c r="AE32" i="1"/>
  <c r="Q32" i="1"/>
  <c r="T32" i="1" s="1"/>
  <c r="AE34" i="1"/>
  <c r="Q34" i="1"/>
  <c r="T34" i="1" s="1"/>
  <c r="AE36" i="1"/>
  <c r="Q36" i="1"/>
  <c r="T36" i="1" s="1"/>
  <c r="AE38" i="1"/>
  <c r="Q38" i="1"/>
  <c r="T38" i="1" s="1"/>
  <c r="AE44" i="1"/>
  <c r="Q44" i="1"/>
  <c r="T44" i="1" s="1"/>
  <c r="AE46" i="1"/>
  <c r="Q46" i="1"/>
  <c r="T46" i="1" s="1"/>
  <c r="AE48" i="1"/>
  <c r="Q48" i="1"/>
  <c r="T48" i="1" s="1"/>
  <c r="AE50" i="1"/>
  <c r="Q50" i="1"/>
  <c r="T50" i="1" s="1"/>
  <c r="AE52" i="1"/>
  <c r="Q52" i="1"/>
  <c r="T52" i="1" s="1"/>
  <c r="AE54" i="1"/>
  <c r="Q54" i="1"/>
  <c r="T54" i="1" s="1"/>
  <c r="AE56" i="1"/>
  <c r="Q56" i="1"/>
  <c r="T56" i="1" s="1"/>
  <c r="Q60" i="1"/>
  <c r="T60" i="1" s="1"/>
  <c r="AE60" i="1"/>
  <c r="AE62" i="1"/>
  <c r="Q62" i="1"/>
  <c r="T62" i="1" s="1"/>
  <c r="AE64" i="1"/>
  <c r="Q64" i="1"/>
  <c r="T64" i="1" s="1"/>
  <c r="AE66" i="1"/>
  <c r="Q66" i="1"/>
  <c r="T66" i="1" s="1"/>
  <c r="AE68" i="1"/>
  <c r="Q68" i="1"/>
  <c r="T68" i="1" s="1"/>
  <c r="AE70" i="1"/>
  <c r="Q70" i="1"/>
  <c r="T70" i="1" s="1"/>
  <c r="AE72" i="1"/>
  <c r="Q72" i="1"/>
  <c r="T72" i="1" s="1"/>
  <c r="AE74" i="1"/>
  <c r="Q74" i="1"/>
  <c r="T74" i="1" s="1"/>
  <c r="Q6" i="1"/>
  <c r="AE6" i="1"/>
  <c r="AE7" i="1"/>
  <c r="Q7" i="1"/>
  <c r="T7" i="1" s="1"/>
  <c r="AE9" i="1"/>
  <c r="Q9" i="1"/>
  <c r="T9" i="1" s="1"/>
  <c r="AE11" i="1"/>
  <c r="Q11" i="1"/>
  <c r="T11" i="1" s="1"/>
  <c r="AE13" i="1"/>
  <c r="Q13" i="1"/>
  <c r="T13" i="1" s="1"/>
  <c r="AE15" i="1"/>
  <c r="Q15" i="1"/>
  <c r="T15" i="1" s="1"/>
  <c r="AE17" i="1"/>
  <c r="Q17" i="1"/>
  <c r="T17" i="1" s="1"/>
  <c r="AE19" i="1"/>
  <c r="Q19" i="1"/>
  <c r="T19" i="1" s="1"/>
  <c r="AE21" i="1"/>
  <c r="Q21" i="1"/>
  <c r="T21" i="1" s="1"/>
  <c r="AE23" i="1"/>
  <c r="Q23" i="1"/>
  <c r="T23" i="1" s="1"/>
  <c r="AE25" i="1"/>
  <c r="Q25" i="1"/>
  <c r="T25" i="1" s="1"/>
  <c r="AE29" i="1"/>
  <c r="Q29" i="1"/>
  <c r="T29" i="1" s="1"/>
  <c r="AE31" i="1"/>
  <c r="Q31" i="1"/>
  <c r="T31" i="1" s="1"/>
  <c r="Q33" i="1"/>
  <c r="T33" i="1" s="1"/>
  <c r="AE33" i="1"/>
  <c r="AE35" i="1"/>
  <c r="Q35" i="1"/>
  <c r="T35" i="1" s="1"/>
  <c r="Q37" i="1"/>
  <c r="T37" i="1" s="1"/>
  <c r="AE37" i="1"/>
  <c r="AE39" i="1"/>
  <c r="Q39" i="1"/>
  <c r="T39" i="1" s="1"/>
  <c r="AE41" i="1"/>
  <c r="Q41" i="1"/>
  <c r="T41" i="1" s="1"/>
  <c r="Q43" i="1"/>
  <c r="T43" i="1" s="1"/>
  <c r="AE43" i="1"/>
  <c r="AE45" i="1"/>
  <c r="Q45" i="1"/>
  <c r="T45" i="1" s="1"/>
  <c r="Q47" i="1"/>
  <c r="T47" i="1" s="1"/>
  <c r="AE47" i="1"/>
  <c r="AE49" i="1"/>
  <c r="Q49" i="1"/>
  <c r="T49" i="1" s="1"/>
  <c r="Q51" i="1"/>
  <c r="T51" i="1" s="1"/>
  <c r="AE51" i="1"/>
  <c r="AE53" i="1"/>
  <c r="Q53" i="1"/>
  <c r="T53" i="1" s="1"/>
  <c r="Q55" i="1"/>
  <c r="T55" i="1" s="1"/>
  <c r="AE55" i="1"/>
  <c r="AE57" i="1"/>
  <c r="Q57" i="1"/>
  <c r="T57" i="1" s="1"/>
  <c r="AE59" i="1"/>
  <c r="Q59" i="1"/>
  <c r="T59" i="1" s="1"/>
  <c r="AE61" i="1"/>
  <c r="Q61" i="1"/>
  <c r="T61" i="1" s="1"/>
  <c r="Q65" i="1"/>
  <c r="T65" i="1" s="1"/>
  <c r="AE65" i="1"/>
  <c r="AE67" i="1"/>
  <c r="Q67" i="1"/>
  <c r="T67" i="1" s="1"/>
  <c r="Q69" i="1"/>
  <c r="T69" i="1" s="1"/>
  <c r="AE69" i="1"/>
  <c r="AE71" i="1"/>
  <c r="Q71" i="1"/>
  <c r="T71" i="1" s="1"/>
  <c r="Q73" i="1"/>
  <c r="T73" i="1" s="1"/>
  <c r="AE73" i="1"/>
  <c r="AE75" i="1"/>
  <c r="Q75" i="1"/>
  <c r="T75" i="1" s="1"/>
  <c r="AE77" i="1"/>
  <c r="Q77" i="1"/>
  <c r="T77" i="1" s="1"/>
  <c r="K5" i="1"/>
  <c r="AE5" i="1" l="1"/>
  <c r="Q5" i="1"/>
  <c r="T6" i="1"/>
</calcChain>
</file>

<file path=xl/sharedStrings.xml><?xml version="1.0" encoding="utf-8"?>
<sst xmlns="http://schemas.openxmlformats.org/spreadsheetml/2006/main" count="306" uniqueCount="143">
  <si>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</si>
  <si>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</si>
  <si>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</si>
  <si>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</si>
  <si>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</si>
  <si>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</si>
  <si>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</si>
  <si>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</si>
  <si>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</si>
  <si>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</si>
  <si>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</si>
  <si>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</si>
  <si>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</si>
  <si>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</si>
  <si>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</si>
  <si>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</si>
  <si>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</si>
  <si>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</si>
  <si>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</si>
  <si>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</si>
  <si>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</si>
  <si>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</si>
  <si>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</si>
  <si>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</si>
  <si>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</si>
  <si>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</si>
  <si>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</si>
  <si>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07,11,</t>
  </si>
  <si>
    <t>24,10,</t>
  </si>
  <si>
    <t>17,10,</t>
  </si>
  <si>
    <t>10,10,</t>
  </si>
  <si>
    <t>03,10,</t>
  </si>
  <si>
    <t>26,09,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</si>
  <si>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</si>
  <si>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</si>
  <si>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</si>
  <si>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</si>
  <si>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</si>
  <si>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</si>
  <si>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</si>
  <si>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</si>
  <si>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</si>
  <si>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</si>
  <si>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</si>
  <si>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</si>
  <si>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</si>
  <si>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</si>
  <si>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нет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</si>
  <si>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</si>
  <si>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</si>
  <si>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</si>
  <si>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</si>
  <si>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</si>
  <si>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</si>
  <si>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</si>
  <si>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</si>
  <si>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</si>
  <si>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вместо жар-мени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</si>
  <si>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</si>
  <si>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</si>
  <si>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</si>
  <si>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</si>
  <si>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</si>
  <si>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</si>
  <si>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</si>
  <si>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</si>
  <si>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</si>
  <si>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</si>
  <si>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</si>
  <si>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</si>
  <si>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</si>
  <si>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</si>
  <si>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нужно увеличить продажи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</si>
  <si>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</si>
  <si>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</si>
  <si>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</si>
  <si>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</si>
  <si>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</si>
  <si>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</si>
  <si>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</si>
  <si>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</si>
  <si>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</si>
  <si>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</si>
  <si>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</si>
  <si>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</si>
  <si>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</si>
  <si>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</si>
  <si>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</si>
  <si>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</si>
  <si>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</si>
  <si>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</si>
  <si>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</si>
  <si>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</si>
  <si>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</si>
  <si>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</si>
  <si>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</si>
  <si>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</si>
  <si>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</si>
  <si>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</si>
  <si>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</si>
  <si>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</si>
  <si>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</si>
  <si>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</si>
  <si>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</si>
  <si>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</si>
  <si>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</si>
  <si>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</si>
  <si>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</si>
  <si>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</si>
  <si>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</si>
  <si>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</si>
  <si>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</si>
  <si>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</si>
  <si>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</si>
  <si>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</si>
  <si>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</si>
  <si>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</si>
  <si>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</si>
  <si>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</si>
  <si>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</si>
  <si>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</si>
  <si>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</si>
  <si>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</si>
  <si>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</si>
  <si>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</si>
  <si>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</si>
  <si>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</si>
  <si>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</si>
  <si>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отгрузит завод</t>
  </si>
  <si>
    <t>кратно рядам</t>
  </si>
  <si>
    <t>потребность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</si>
  <si>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</si>
  <si>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</si>
  <si>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</si>
  <si>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</si>
  <si>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 / СПАР</t>
    </r>
  </si>
  <si>
    <r>
      <rPr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</si>
  <si>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</si>
  <si>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</si>
  <si>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t>не в матрице</t>
  </si>
  <si>
    <t>вывод</t>
  </si>
  <si>
    <t>Снеки «ЖАР-ладушки с мясом» Фикс.вес 0,2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</si>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</sst>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7" fillId="7" borderId="1" xfId="1" applyNumberFormat="1" applyFont="1" applyFill="1"/>
    <xf numFmtId="164" fontId="1" fillId="0" borderId="1" xfId="1" applyNumberFormat="1" applyFill="1"/>
    <xf numFmtId="164" fontId="8" fillId="7" borderId="1" xfId="1" applyNumberFormat="1" applyFont="1" applyFill="1"/>
    <xf numFmtId="164" fontId="1" fillId="4" borderId="1" xfId="1" applyNumberFormat="1" applyFill="1"/>
    <xf numFmtId="164" fontId="1" fillId="0" borderId="3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4,10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ИТОГО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24,10,</v>
          </cell>
          <cell r="V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D4" t="str">
            <v>28,10,</v>
          </cell>
        </row>
        <row r="5">
          <cell r="E5">
            <v>16327.2</v>
          </cell>
          <cell r="F5">
            <v>33907</v>
          </cell>
          <cell r="J5">
            <v>16501.3</v>
          </cell>
          <cell r="K5">
            <v>-174.10000000000005</v>
          </cell>
          <cell r="L5">
            <v>0</v>
          </cell>
          <cell r="M5">
            <v>0</v>
          </cell>
          <cell r="N5">
            <v>0</v>
          </cell>
          <cell r="O5">
            <v>3265.44</v>
          </cell>
          <cell r="P5">
            <v>15876.140000000003</v>
          </cell>
          <cell r="Q5">
            <v>16015.999999999998</v>
          </cell>
          <cell r="R5">
            <v>0</v>
          </cell>
          <cell r="V5">
            <v>3219.2400000000007</v>
          </cell>
          <cell r="W5">
            <v>2775.5400000000004</v>
          </cell>
          <cell r="X5">
            <v>2609.34</v>
          </cell>
          <cell r="Y5">
            <v>2934.5399999999995</v>
          </cell>
          <cell r="Z5">
            <v>3498.9800000000005</v>
          </cell>
          <cell r="AB5">
            <v>7750.0420000000004</v>
          </cell>
          <cell r="AD5">
            <v>1876</v>
          </cell>
          <cell r="AE5">
            <v>7915.2399999999989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360</v>
          </cell>
          <cell r="D6">
            <v>180</v>
          </cell>
          <cell r="E6">
            <v>195</v>
          </cell>
          <cell r="F6">
            <v>345</v>
          </cell>
          <cell r="G6">
            <v>1</v>
          </cell>
          <cell r="H6">
            <v>90</v>
          </cell>
          <cell r="I6" t="str">
            <v>матрица</v>
          </cell>
          <cell r="J6">
            <v>190</v>
          </cell>
          <cell r="K6">
            <v>5</v>
          </cell>
          <cell r="O6">
            <v>39</v>
          </cell>
          <cell r="P6">
            <v>201</v>
          </cell>
          <cell r="Q6">
            <v>180</v>
          </cell>
          <cell r="T6">
            <v>13.461538461538462</v>
          </cell>
          <cell r="U6">
            <v>8.8461538461538467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 / "на 16ТП по 25кг, это по 5ТТ, продажи гарантируем"</v>
          </cell>
          <cell r="AB6">
            <v>201</v>
          </cell>
          <cell r="AC6">
            <v>5</v>
          </cell>
          <cell r="AD6">
            <v>36</v>
          </cell>
          <cell r="AE6">
            <v>180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289</v>
          </cell>
          <cell r="D7">
            <v>360</v>
          </cell>
          <cell r="E7">
            <v>240</v>
          </cell>
          <cell r="F7">
            <v>300</v>
          </cell>
          <cell r="G7">
            <v>0.3</v>
          </cell>
          <cell r="H7">
            <v>180</v>
          </cell>
          <cell r="I7" t="str">
            <v>матрица</v>
          </cell>
          <cell r="J7">
            <v>242</v>
          </cell>
          <cell r="K7">
            <v>-2</v>
          </cell>
          <cell r="O7">
            <v>48</v>
          </cell>
          <cell r="P7">
            <v>372</v>
          </cell>
          <cell r="Q7">
            <v>336</v>
          </cell>
          <cell r="T7">
            <v>13.25</v>
          </cell>
          <cell r="U7">
            <v>6.25</v>
          </cell>
          <cell r="V7">
            <v>34.4</v>
          </cell>
          <cell r="W7">
            <v>24.2</v>
          </cell>
          <cell r="X7">
            <v>19</v>
          </cell>
          <cell r="Y7">
            <v>23.8</v>
          </cell>
          <cell r="Z7">
            <v>35.799999999999997</v>
          </cell>
          <cell r="AB7">
            <v>111.6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756</v>
          </cell>
          <cell r="D8">
            <v>336</v>
          </cell>
          <cell r="E8">
            <v>442</v>
          </cell>
          <cell r="F8">
            <v>511</v>
          </cell>
          <cell r="G8">
            <v>0.3</v>
          </cell>
          <cell r="H8">
            <v>180</v>
          </cell>
          <cell r="I8" t="str">
            <v>матрица</v>
          </cell>
          <cell r="J8">
            <v>442</v>
          </cell>
          <cell r="K8">
            <v>0</v>
          </cell>
          <cell r="O8">
            <v>88.4</v>
          </cell>
          <cell r="P8">
            <v>726.60000000000014</v>
          </cell>
          <cell r="Q8">
            <v>672</v>
          </cell>
          <cell r="T8">
            <v>13.382352941176469</v>
          </cell>
          <cell r="U8">
            <v>5.7805429864253393</v>
          </cell>
          <cell r="V8">
            <v>63.6</v>
          </cell>
          <cell r="W8">
            <v>64.8</v>
          </cell>
          <cell r="X8">
            <v>54</v>
          </cell>
          <cell r="Y8">
            <v>80</v>
          </cell>
          <cell r="Z8">
            <v>78.8</v>
          </cell>
          <cell r="AB8">
            <v>217.98000000000005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1986</v>
          </cell>
          <cell r="D9">
            <v>336</v>
          </cell>
          <cell r="E9">
            <v>852</v>
          </cell>
          <cell r="F9">
            <v>1135</v>
          </cell>
          <cell r="G9">
            <v>0.3</v>
          </cell>
          <cell r="H9">
            <v>180</v>
          </cell>
          <cell r="I9" t="str">
            <v>матрица</v>
          </cell>
          <cell r="J9">
            <v>853</v>
          </cell>
          <cell r="K9">
            <v>-1</v>
          </cell>
          <cell r="O9">
            <v>170.4</v>
          </cell>
          <cell r="P9">
            <v>1250.5999999999999</v>
          </cell>
          <cell r="Q9">
            <v>1176</v>
          </cell>
          <cell r="T9">
            <v>13.562206572769952</v>
          </cell>
          <cell r="U9">
            <v>6.6607981220657271</v>
          </cell>
          <cell r="V9">
            <v>147.80000000000001</v>
          </cell>
          <cell r="W9">
            <v>170.8</v>
          </cell>
          <cell r="X9">
            <v>145.4</v>
          </cell>
          <cell r="Y9">
            <v>100.6</v>
          </cell>
          <cell r="Z9">
            <v>158.4</v>
          </cell>
          <cell r="AA9" t="str">
            <v>Акция сеть "Спар" на октябрь 2024г.</v>
          </cell>
          <cell r="AB9">
            <v>375.17999999999995</v>
          </cell>
          <cell r="AC9">
            <v>12</v>
          </cell>
          <cell r="AD9">
            <v>98</v>
          </cell>
          <cell r="AE9">
            <v>352.8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845</v>
          </cell>
          <cell r="D10">
            <v>336</v>
          </cell>
          <cell r="E10">
            <v>243</v>
          </cell>
          <cell r="F10">
            <v>895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244</v>
          </cell>
          <cell r="K10">
            <v>-1</v>
          </cell>
          <cell r="O10">
            <v>48.6</v>
          </cell>
          <cell r="Q10">
            <v>0</v>
          </cell>
          <cell r="T10">
            <v>18.415637860082303</v>
          </cell>
          <cell r="U10">
            <v>18.415637860082303</v>
          </cell>
          <cell r="V10">
            <v>79.400000000000006</v>
          </cell>
          <cell r="W10">
            <v>53.6</v>
          </cell>
          <cell r="X10">
            <v>97</v>
          </cell>
          <cell r="Y10">
            <v>60</v>
          </cell>
          <cell r="Z10">
            <v>93.6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963</v>
          </cell>
          <cell r="D11">
            <v>1176</v>
          </cell>
          <cell r="E11">
            <v>619</v>
          </cell>
          <cell r="F11">
            <v>1365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625</v>
          </cell>
          <cell r="K11">
            <v>-6</v>
          </cell>
          <cell r="O11">
            <v>123.8</v>
          </cell>
          <cell r="P11">
            <v>368.20000000000005</v>
          </cell>
          <cell r="Q11">
            <v>336</v>
          </cell>
          <cell r="T11">
            <v>13.739903069466882</v>
          </cell>
          <cell r="U11">
            <v>11.025848142164783</v>
          </cell>
          <cell r="V11">
            <v>148.19999999999999</v>
          </cell>
          <cell r="W11">
            <v>120.4</v>
          </cell>
          <cell r="X11">
            <v>112</v>
          </cell>
          <cell r="Y11">
            <v>144.6</v>
          </cell>
          <cell r="Z11">
            <v>164.6</v>
          </cell>
          <cell r="AB11">
            <v>110.46000000000001</v>
          </cell>
          <cell r="AC11">
            <v>12</v>
          </cell>
          <cell r="AD11">
            <v>28</v>
          </cell>
          <cell r="AE11">
            <v>100.8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504</v>
          </cell>
          <cell r="D12">
            <v>336</v>
          </cell>
          <cell r="E12">
            <v>218</v>
          </cell>
          <cell r="F12">
            <v>553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194</v>
          </cell>
          <cell r="K12">
            <v>24</v>
          </cell>
          <cell r="O12">
            <v>43.6</v>
          </cell>
          <cell r="P12">
            <v>188.20000000000005</v>
          </cell>
          <cell r="Q12">
            <v>336</v>
          </cell>
          <cell r="T12">
            <v>20.389908256880734</v>
          </cell>
          <cell r="U12">
            <v>12.68348623853211</v>
          </cell>
          <cell r="V12">
            <v>47.8</v>
          </cell>
          <cell r="W12">
            <v>29.8</v>
          </cell>
          <cell r="X12">
            <v>37</v>
          </cell>
          <cell r="Y12">
            <v>24.2</v>
          </cell>
          <cell r="Z12">
            <v>63.2</v>
          </cell>
          <cell r="AB12">
            <v>16.938000000000002</v>
          </cell>
          <cell r="AC12">
            <v>24</v>
          </cell>
          <cell r="AD12">
            <v>14</v>
          </cell>
          <cell r="AE12">
            <v>30.24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580</v>
          </cell>
          <cell r="D13">
            <v>140</v>
          </cell>
          <cell r="E13">
            <v>252</v>
          </cell>
          <cell r="F13">
            <v>387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245</v>
          </cell>
          <cell r="K13">
            <v>7</v>
          </cell>
          <cell r="O13">
            <v>50.4</v>
          </cell>
          <cell r="P13">
            <v>318.60000000000002</v>
          </cell>
          <cell r="Q13">
            <v>280</v>
          </cell>
          <cell r="T13">
            <v>13.234126984126984</v>
          </cell>
          <cell r="U13">
            <v>7.6785714285714288</v>
          </cell>
          <cell r="V13">
            <v>39.6</v>
          </cell>
          <cell r="W13">
            <v>28.8</v>
          </cell>
          <cell r="X13">
            <v>22.6</v>
          </cell>
          <cell r="Y13">
            <v>69.2</v>
          </cell>
          <cell r="Z13">
            <v>65.599999999999994</v>
          </cell>
          <cell r="AB13">
            <v>114.696</v>
          </cell>
          <cell r="AC13">
            <v>10</v>
          </cell>
          <cell r="AD13">
            <v>28</v>
          </cell>
          <cell r="AE13">
            <v>100.8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46.3</v>
          </cell>
          <cell r="D14">
            <v>5.5</v>
          </cell>
          <cell r="E14">
            <v>11.1</v>
          </cell>
          <cell r="F14">
            <v>40.700000000000003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11.1</v>
          </cell>
          <cell r="K14">
            <v>0</v>
          </cell>
          <cell r="O14">
            <v>2.2199999999999998</v>
          </cell>
          <cell r="T14">
            <v>18.333333333333336</v>
          </cell>
          <cell r="U14">
            <v>18.333333333333336</v>
          </cell>
          <cell r="V14">
            <v>5.18</v>
          </cell>
          <cell r="W14">
            <v>4.4400000000000004</v>
          </cell>
          <cell r="X14">
            <v>4.4400000000000004</v>
          </cell>
          <cell r="Y14">
            <v>8.14</v>
          </cell>
          <cell r="Z14">
            <v>5.18</v>
          </cell>
          <cell r="AA14" t="str">
            <v>нужно увеличить продажи!!! / вывод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430</v>
          </cell>
          <cell r="D15">
            <v>168</v>
          </cell>
          <cell r="E15">
            <v>215</v>
          </cell>
          <cell r="F15">
            <v>338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215</v>
          </cell>
          <cell r="K15">
            <v>0</v>
          </cell>
          <cell r="O15">
            <v>43</v>
          </cell>
          <cell r="P15">
            <v>264</v>
          </cell>
          <cell r="Q15">
            <v>336</v>
          </cell>
          <cell r="T15">
            <v>15.674418604651162</v>
          </cell>
          <cell r="U15">
            <v>7.8604651162790695</v>
          </cell>
          <cell r="V15">
            <v>41.2</v>
          </cell>
          <cell r="W15">
            <v>41.8</v>
          </cell>
          <cell r="X15">
            <v>30.6</v>
          </cell>
          <cell r="Y15">
            <v>44.8</v>
          </cell>
          <cell r="Z15">
            <v>38.4</v>
          </cell>
          <cell r="AB15">
            <v>66</v>
          </cell>
          <cell r="AC15">
            <v>12</v>
          </cell>
          <cell r="AD15">
            <v>28</v>
          </cell>
          <cell r="AE15">
            <v>84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399</v>
          </cell>
          <cell r="E16">
            <v>217</v>
          </cell>
          <cell r="F16">
            <v>150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217</v>
          </cell>
          <cell r="K16">
            <v>0</v>
          </cell>
          <cell r="O16">
            <v>43.4</v>
          </cell>
          <cell r="P16">
            <v>457.6</v>
          </cell>
          <cell r="Q16">
            <v>504</v>
          </cell>
          <cell r="T16">
            <v>15.069124423963133</v>
          </cell>
          <cell r="U16">
            <v>3.4562211981566819</v>
          </cell>
          <cell r="V16">
            <v>26.6</v>
          </cell>
          <cell r="W16">
            <v>33.6</v>
          </cell>
          <cell r="X16">
            <v>30.4</v>
          </cell>
          <cell r="Y16">
            <v>30</v>
          </cell>
          <cell r="Z16">
            <v>52.6</v>
          </cell>
          <cell r="AB16">
            <v>114.4</v>
          </cell>
          <cell r="AC16">
            <v>12</v>
          </cell>
          <cell r="AD16">
            <v>42</v>
          </cell>
          <cell r="AE16">
            <v>126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2.2999999999999998</v>
          </cell>
          <cell r="D17">
            <v>42.7</v>
          </cell>
          <cell r="F17">
            <v>45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1.94</v>
          </cell>
          <cell r="W17">
            <v>4.8</v>
          </cell>
          <cell r="X17">
            <v>1.34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122.1</v>
          </cell>
          <cell r="E18">
            <v>103.6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99.9</v>
          </cell>
          <cell r="K18">
            <v>3.6999999999999886</v>
          </cell>
          <cell r="O18">
            <v>20.72</v>
          </cell>
          <cell r="T18">
            <v>0</v>
          </cell>
          <cell r="U18">
            <v>0</v>
          </cell>
          <cell r="V18">
            <v>25.16</v>
          </cell>
          <cell r="W18">
            <v>5.92</v>
          </cell>
          <cell r="X18">
            <v>2.96</v>
          </cell>
          <cell r="Y18">
            <v>0.74</v>
          </cell>
          <cell r="Z18">
            <v>5.92</v>
          </cell>
          <cell r="AA18" t="str">
            <v>дубль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D19">
            <v>3.7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0.74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дубль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278.2</v>
          </cell>
          <cell r="D20">
            <v>673.4</v>
          </cell>
          <cell r="E20">
            <v>273.79999999999995</v>
          </cell>
          <cell r="F20">
            <v>629.70000000000005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173.1</v>
          </cell>
          <cell r="K20">
            <v>100.69999999999996</v>
          </cell>
          <cell r="O20">
            <v>54.759999999999991</v>
          </cell>
          <cell r="P20">
            <v>136.93999999999983</v>
          </cell>
          <cell r="Q20">
            <v>155.4</v>
          </cell>
          <cell r="T20">
            <v>14.337107377647921</v>
          </cell>
          <cell r="U20">
            <v>11.499269539810083</v>
          </cell>
          <cell r="V20">
            <v>65.86</v>
          </cell>
          <cell r="W20">
            <v>40.700000000000003</v>
          </cell>
          <cell r="X20">
            <v>39.08</v>
          </cell>
          <cell r="Y20">
            <v>39.22</v>
          </cell>
          <cell r="Z20">
            <v>39.22</v>
          </cell>
          <cell r="AA20" t="str">
            <v>есть дубль</v>
          </cell>
          <cell r="AB20">
            <v>136.93999999999983</v>
          </cell>
          <cell r="AC20">
            <v>3.7</v>
          </cell>
          <cell r="AD20">
            <v>42</v>
          </cell>
          <cell r="AE20">
            <v>155.4</v>
          </cell>
          <cell r="AF20">
            <v>14</v>
          </cell>
          <cell r="AG20">
            <v>126</v>
          </cell>
        </row>
        <row r="21">
          <cell r="A21" t="str">
            <v>Мини-чебуреки с мясом ТМ Зареченские ТС Зареченские продукты ПОКОМ</v>
          </cell>
          <cell r="B21" t="str">
            <v>кг</v>
          </cell>
          <cell r="C21">
            <v>628.1</v>
          </cell>
          <cell r="E21">
            <v>187</v>
          </cell>
          <cell r="F21">
            <v>408.1</v>
          </cell>
          <cell r="G21">
            <v>1</v>
          </cell>
          <cell r="H21">
            <v>180</v>
          </cell>
          <cell r="I21" t="str">
            <v>матрица</v>
          </cell>
          <cell r="J21">
            <v>170.5</v>
          </cell>
          <cell r="K21">
            <v>16.5</v>
          </cell>
          <cell r="O21">
            <v>37.4</v>
          </cell>
          <cell r="P21">
            <v>115.5</v>
          </cell>
          <cell r="Q21">
            <v>132</v>
          </cell>
          <cell r="T21">
            <v>14.441176470588237</v>
          </cell>
          <cell r="U21">
            <v>10.911764705882353</v>
          </cell>
          <cell r="V21">
            <v>36.18</v>
          </cell>
          <cell r="W21">
            <v>56.1</v>
          </cell>
          <cell r="X21">
            <v>34</v>
          </cell>
          <cell r="Y21">
            <v>39.5</v>
          </cell>
          <cell r="Z21">
            <v>44.8</v>
          </cell>
          <cell r="AA21" t="str">
            <v>вместо жар-мени</v>
          </cell>
          <cell r="AB21">
            <v>115.5</v>
          </cell>
          <cell r="AC21">
            <v>5.5</v>
          </cell>
          <cell r="AD21">
            <v>24</v>
          </cell>
          <cell r="AE21">
            <v>132</v>
          </cell>
          <cell r="AF21">
            <v>12</v>
          </cell>
          <cell r="AG21">
            <v>84</v>
          </cell>
        </row>
        <row r="22">
          <cell r="A22" t="str">
            <v>Мини-шарики с курочкой и сыром ТМ Зареченские ВЕС ПОКОМ</v>
          </cell>
          <cell r="B22" t="str">
            <v>кг</v>
          </cell>
          <cell r="C22">
            <v>299.3</v>
          </cell>
          <cell r="D22">
            <v>252</v>
          </cell>
          <cell r="E22">
            <v>114.7</v>
          </cell>
          <cell r="F22">
            <v>405.2</v>
          </cell>
          <cell r="G22">
            <v>1</v>
          </cell>
          <cell r="H22">
            <v>180</v>
          </cell>
          <cell r="I22" t="str">
            <v>матрица</v>
          </cell>
          <cell r="J22">
            <v>118.2</v>
          </cell>
          <cell r="K22">
            <v>-3.5</v>
          </cell>
          <cell r="O22">
            <v>22.94</v>
          </cell>
          <cell r="Q22">
            <v>0</v>
          </cell>
          <cell r="T22">
            <v>17.663469921534436</v>
          </cell>
          <cell r="U22">
            <v>17.663469921534436</v>
          </cell>
          <cell r="V22">
            <v>35.68</v>
          </cell>
          <cell r="W22">
            <v>32.54</v>
          </cell>
          <cell r="X22">
            <v>28.8</v>
          </cell>
          <cell r="Y22">
            <v>8.4</v>
          </cell>
          <cell r="Z22">
            <v>49.2</v>
          </cell>
          <cell r="AB22">
            <v>0</v>
          </cell>
          <cell r="AC22">
            <v>3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519</v>
          </cell>
          <cell r="D23">
            <v>504</v>
          </cell>
          <cell r="E23">
            <v>417</v>
          </cell>
          <cell r="F23">
            <v>486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418</v>
          </cell>
          <cell r="K23">
            <v>-1</v>
          </cell>
          <cell r="O23">
            <v>83.4</v>
          </cell>
          <cell r="P23">
            <v>681.60000000000014</v>
          </cell>
          <cell r="Q23">
            <v>672</v>
          </cell>
          <cell r="T23">
            <v>13.884892086330934</v>
          </cell>
          <cell r="U23">
            <v>5.8273381294964022</v>
          </cell>
          <cell r="V23">
            <v>66.2</v>
          </cell>
          <cell r="W23">
            <v>54.4</v>
          </cell>
          <cell r="X23">
            <v>53.8</v>
          </cell>
          <cell r="Y23">
            <v>58</v>
          </cell>
          <cell r="Z23">
            <v>71.400000000000006</v>
          </cell>
          <cell r="AA23" t="str">
            <v>Акция сеть "Спар" на октябрь 2024г.</v>
          </cell>
          <cell r="AB23">
            <v>170.40000000000003</v>
          </cell>
          <cell r="AC23">
            <v>6</v>
          </cell>
          <cell r="AD23">
            <v>112</v>
          </cell>
          <cell r="AE23">
            <v>168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463</v>
          </cell>
          <cell r="D24">
            <v>168</v>
          </cell>
          <cell r="E24">
            <v>169</v>
          </cell>
          <cell r="F24">
            <v>391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168</v>
          </cell>
          <cell r="K24">
            <v>1</v>
          </cell>
          <cell r="O24">
            <v>33.799999999999997</v>
          </cell>
          <cell r="P24">
            <v>82.199999999999932</v>
          </cell>
          <cell r="Q24">
            <v>84</v>
          </cell>
          <cell r="T24">
            <v>14.053254437869823</v>
          </cell>
          <cell r="U24">
            <v>11.568047337278108</v>
          </cell>
          <cell r="V24">
            <v>37.4</v>
          </cell>
          <cell r="W24">
            <v>27.2</v>
          </cell>
          <cell r="X24">
            <v>22.4</v>
          </cell>
          <cell r="Y24">
            <v>39</v>
          </cell>
          <cell r="Z24">
            <v>69.2</v>
          </cell>
          <cell r="AA24" t="str">
            <v>сети</v>
          </cell>
          <cell r="AB24">
            <v>20.549999999999983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530</v>
          </cell>
          <cell r="E25">
            <v>304</v>
          </cell>
          <cell r="F25">
            <v>153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304</v>
          </cell>
          <cell r="K25">
            <v>0</v>
          </cell>
          <cell r="O25">
            <v>60.8</v>
          </cell>
          <cell r="P25">
            <v>698.19999999999993</v>
          </cell>
          <cell r="Q25">
            <v>672</v>
          </cell>
          <cell r="T25">
            <v>13.569078947368421</v>
          </cell>
          <cell r="U25">
            <v>2.5164473684210527</v>
          </cell>
          <cell r="V25">
            <v>32</v>
          </cell>
          <cell r="W25">
            <v>41.6</v>
          </cell>
          <cell r="X25">
            <v>25.4</v>
          </cell>
          <cell r="Y25">
            <v>26.8</v>
          </cell>
          <cell r="Z25">
            <v>15.2</v>
          </cell>
          <cell r="AA25" t="str">
            <v>Акция сеть "Спар" на октябрь 2024г.</v>
          </cell>
          <cell r="AB25">
            <v>174.54999999999998</v>
          </cell>
          <cell r="AC25">
            <v>6</v>
          </cell>
          <cell r="AD25">
            <v>112</v>
          </cell>
          <cell r="AE25">
            <v>168</v>
          </cell>
          <cell r="AF25">
            <v>14</v>
          </cell>
          <cell r="AG25">
            <v>126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708</v>
          </cell>
          <cell r="D26">
            <v>432</v>
          </cell>
          <cell r="E26">
            <v>348</v>
          </cell>
          <cell r="F26">
            <v>690</v>
          </cell>
          <cell r="G26">
            <v>1</v>
          </cell>
          <cell r="H26">
            <v>180</v>
          </cell>
          <cell r="I26" t="str">
            <v>матрица</v>
          </cell>
          <cell r="J26">
            <v>350.9</v>
          </cell>
          <cell r="K26">
            <v>-2.8999999999999773</v>
          </cell>
          <cell r="O26">
            <v>69.599999999999994</v>
          </cell>
          <cell r="P26">
            <v>284.39999999999986</v>
          </cell>
          <cell r="Q26">
            <v>288</v>
          </cell>
          <cell r="T26">
            <v>14.051724137931036</v>
          </cell>
          <cell r="U26">
            <v>9.9137931034482758</v>
          </cell>
          <cell r="V26">
            <v>74.400000000000006</v>
          </cell>
          <cell r="W26">
            <v>69.599999999999994</v>
          </cell>
          <cell r="X26">
            <v>68.400000000000006</v>
          </cell>
          <cell r="Y26">
            <v>97.2</v>
          </cell>
          <cell r="Z26">
            <v>79.2</v>
          </cell>
          <cell r="AB26">
            <v>284.39999999999986</v>
          </cell>
          <cell r="AC26">
            <v>6</v>
          </cell>
          <cell r="AD26">
            <v>48</v>
          </cell>
          <cell r="AE26">
            <v>288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замор.  ПОКОМ</v>
          </cell>
          <cell r="B27" t="str">
            <v>шт</v>
          </cell>
          <cell r="C27">
            <v>703</v>
          </cell>
          <cell r="D27">
            <v>672</v>
          </cell>
          <cell r="E27">
            <v>441</v>
          </cell>
          <cell r="F27">
            <v>871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441</v>
          </cell>
          <cell r="K27">
            <v>0</v>
          </cell>
          <cell r="O27">
            <v>88.2</v>
          </cell>
          <cell r="P27">
            <v>363.79999999999995</v>
          </cell>
          <cell r="Q27">
            <v>336</v>
          </cell>
          <cell r="T27">
            <v>13.684807256235827</v>
          </cell>
          <cell r="U27">
            <v>9.8752834467120181</v>
          </cell>
          <cell r="V27">
            <v>96</v>
          </cell>
          <cell r="W27">
            <v>85</v>
          </cell>
          <cell r="X27">
            <v>81.8</v>
          </cell>
          <cell r="Y27">
            <v>143.19999999999999</v>
          </cell>
          <cell r="Z27">
            <v>174.4</v>
          </cell>
          <cell r="AB27">
            <v>90.949999999999989</v>
          </cell>
          <cell r="AC27">
            <v>12</v>
          </cell>
          <cell r="AD27">
            <v>28</v>
          </cell>
          <cell r="AE27">
            <v>84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Из печи Сливушки ПОКОМ</v>
          </cell>
          <cell r="B28" t="str">
            <v>шт</v>
          </cell>
          <cell r="D28">
            <v>1</v>
          </cell>
          <cell r="E28">
            <v>1</v>
          </cell>
          <cell r="G28">
            <v>0</v>
          </cell>
          <cell r="H28" t="e">
            <v>#N/A</v>
          </cell>
          <cell r="I28" t="str">
            <v>нет в матрице</v>
          </cell>
          <cell r="K28">
            <v>1</v>
          </cell>
          <cell r="O28">
            <v>0.2</v>
          </cell>
          <cell r="T28">
            <v>0</v>
          </cell>
          <cell r="U28">
            <v>0</v>
          </cell>
          <cell r="V28">
            <v>0</v>
          </cell>
          <cell r="W28">
            <v>2.4</v>
          </cell>
          <cell r="X28">
            <v>0</v>
          </cell>
          <cell r="Y28">
            <v>0</v>
          </cell>
          <cell r="Z28">
            <v>0</v>
          </cell>
          <cell r="AA28" t="str">
            <v>дубль</v>
          </cell>
          <cell r="AB28">
            <v>0</v>
          </cell>
          <cell r="AC28">
            <v>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427</v>
          </cell>
          <cell r="D29">
            <v>687</v>
          </cell>
          <cell r="E29">
            <v>395</v>
          </cell>
          <cell r="F29">
            <v>630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394</v>
          </cell>
          <cell r="K29">
            <v>1</v>
          </cell>
          <cell r="O29">
            <v>79</v>
          </cell>
          <cell r="P29">
            <v>476</v>
          </cell>
          <cell r="Q29">
            <v>504</v>
          </cell>
          <cell r="T29">
            <v>14.354430379746836</v>
          </cell>
          <cell r="U29">
            <v>7.9746835443037973</v>
          </cell>
          <cell r="V29">
            <v>68.400000000000006</v>
          </cell>
          <cell r="W29">
            <v>49.2</v>
          </cell>
          <cell r="X29">
            <v>45.6</v>
          </cell>
          <cell r="Y29">
            <v>83.2</v>
          </cell>
          <cell r="Z29">
            <v>116.4</v>
          </cell>
          <cell r="AA29" t="str">
            <v>сети / есть дубль</v>
          </cell>
          <cell r="AB29">
            <v>119</v>
          </cell>
          <cell r="AC29">
            <v>12</v>
          </cell>
          <cell r="AD29">
            <v>42</v>
          </cell>
          <cell r="AE29">
            <v>126</v>
          </cell>
          <cell r="AF29">
            <v>14</v>
          </cell>
          <cell r="AG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499</v>
          </cell>
          <cell r="D30">
            <v>168</v>
          </cell>
          <cell r="E30">
            <v>208</v>
          </cell>
          <cell r="F30">
            <v>392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208</v>
          </cell>
          <cell r="K30">
            <v>0</v>
          </cell>
          <cell r="O30">
            <v>41.6</v>
          </cell>
          <cell r="P30">
            <v>190.39999999999998</v>
          </cell>
          <cell r="Q30">
            <v>168</v>
          </cell>
          <cell r="T30">
            <v>13.461538461538462</v>
          </cell>
          <cell r="U30">
            <v>9.4230769230769234</v>
          </cell>
          <cell r="V30">
            <v>42.6</v>
          </cell>
          <cell r="W30">
            <v>43.6</v>
          </cell>
          <cell r="X30">
            <v>34.4</v>
          </cell>
          <cell r="Y30">
            <v>51.2</v>
          </cell>
          <cell r="Z30">
            <v>41.4</v>
          </cell>
          <cell r="AB30">
            <v>47.599999999999994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323</v>
          </cell>
          <cell r="E31">
            <v>80</v>
          </cell>
          <cell r="F31">
            <v>226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80</v>
          </cell>
          <cell r="K31">
            <v>0</v>
          </cell>
          <cell r="O31">
            <v>16</v>
          </cell>
          <cell r="Q31">
            <v>0</v>
          </cell>
          <cell r="T31">
            <v>14.125</v>
          </cell>
          <cell r="U31">
            <v>14.125</v>
          </cell>
          <cell r="V31">
            <v>17.399999999999999</v>
          </cell>
          <cell r="W31">
            <v>16.399999999999999</v>
          </cell>
          <cell r="X31">
            <v>18.399999999999999</v>
          </cell>
          <cell r="Y31">
            <v>38.6</v>
          </cell>
          <cell r="Z31">
            <v>44.2</v>
          </cell>
          <cell r="AB31">
            <v>0</v>
          </cell>
          <cell r="AC31">
            <v>6</v>
          </cell>
          <cell r="AD31">
            <v>0</v>
          </cell>
          <cell r="AE31">
            <v>0</v>
          </cell>
          <cell r="AF31">
            <v>14</v>
          </cell>
          <cell r="AG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386</v>
          </cell>
          <cell r="D32">
            <v>180</v>
          </cell>
          <cell r="E32">
            <v>221</v>
          </cell>
          <cell r="F32">
            <v>261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221</v>
          </cell>
          <cell r="K32">
            <v>0</v>
          </cell>
          <cell r="O32">
            <v>44.2</v>
          </cell>
          <cell r="P32">
            <v>357.80000000000007</v>
          </cell>
          <cell r="Q32">
            <v>336</v>
          </cell>
          <cell r="T32">
            <v>13.506787330316742</v>
          </cell>
          <cell r="U32">
            <v>5.9049773755656103</v>
          </cell>
          <cell r="V32">
            <v>31.4</v>
          </cell>
          <cell r="W32">
            <v>27.6</v>
          </cell>
          <cell r="X32">
            <v>27.8</v>
          </cell>
          <cell r="Y32">
            <v>55.2</v>
          </cell>
          <cell r="Z32">
            <v>55.4</v>
          </cell>
          <cell r="AB32">
            <v>89.450000000000017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407</v>
          </cell>
          <cell r="E33">
            <v>56</v>
          </cell>
          <cell r="F33">
            <v>327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56</v>
          </cell>
          <cell r="K33">
            <v>0</v>
          </cell>
          <cell r="O33">
            <v>11.2</v>
          </cell>
          <cell r="Q33">
            <v>0</v>
          </cell>
          <cell r="T33">
            <v>29.196428571428573</v>
          </cell>
          <cell r="U33">
            <v>29.196428571428573</v>
          </cell>
          <cell r="V33">
            <v>13.4</v>
          </cell>
          <cell r="W33">
            <v>15.4</v>
          </cell>
          <cell r="X33">
            <v>30.4</v>
          </cell>
          <cell r="Y33">
            <v>32.4</v>
          </cell>
          <cell r="Z33">
            <v>59.8</v>
          </cell>
          <cell r="AA33" t="str">
            <v>нужно увеличить продажи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105</v>
          </cell>
          <cell r="D34">
            <v>96</v>
          </cell>
          <cell r="E34">
            <v>76</v>
          </cell>
          <cell r="F34">
            <v>117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86</v>
          </cell>
          <cell r="K34">
            <v>-10</v>
          </cell>
          <cell r="O34">
            <v>15.2</v>
          </cell>
          <cell r="P34">
            <v>95.799999999999983</v>
          </cell>
          <cell r="Q34">
            <v>96</v>
          </cell>
          <cell r="T34">
            <v>14.013157894736842</v>
          </cell>
          <cell r="U34">
            <v>7.6973684210526319</v>
          </cell>
          <cell r="V34">
            <v>11.4</v>
          </cell>
          <cell r="W34">
            <v>11</v>
          </cell>
          <cell r="X34">
            <v>13.6</v>
          </cell>
          <cell r="Y34">
            <v>21.8</v>
          </cell>
          <cell r="Z34">
            <v>15.6</v>
          </cell>
          <cell r="AB34">
            <v>71.849999999999994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96</v>
          </cell>
          <cell r="E35">
            <v>39</v>
          </cell>
          <cell r="F35">
            <v>57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38</v>
          </cell>
          <cell r="K35">
            <v>1</v>
          </cell>
          <cell r="O35">
            <v>7.8</v>
          </cell>
          <cell r="P35">
            <v>52.2</v>
          </cell>
          <cell r="Q35">
            <v>96</v>
          </cell>
          <cell r="T35">
            <v>19.615384615384617</v>
          </cell>
          <cell r="U35">
            <v>7.3076923076923075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10,10,24 появились в бланке</v>
          </cell>
          <cell r="AB35">
            <v>39.150000000000006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146</v>
          </cell>
          <cell r="E36">
            <v>61</v>
          </cell>
          <cell r="F36">
            <v>63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71</v>
          </cell>
          <cell r="K36">
            <v>-10</v>
          </cell>
          <cell r="O36">
            <v>12.2</v>
          </cell>
          <cell r="P36">
            <v>107.79999999999998</v>
          </cell>
          <cell r="Q36">
            <v>96</v>
          </cell>
          <cell r="T36">
            <v>13.032786885245903</v>
          </cell>
          <cell r="U36">
            <v>5.1639344262295088</v>
          </cell>
          <cell r="V36">
            <v>16.399999999999999</v>
          </cell>
          <cell r="W36">
            <v>13.4</v>
          </cell>
          <cell r="X36">
            <v>15.2</v>
          </cell>
          <cell r="Y36">
            <v>21.2</v>
          </cell>
          <cell r="Z36">
            <v>15.2</v>
          </cell>
          <cell r="AB36">
            <v>80.849999999999994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13</v>
          </cell>
          <cell r="F37">
            <v>36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13</v>
          </cell>
          <cell r="O37">
            <v>2.6</v>
          </cell>
          <cell r="Q37">
            <v>0</v>
          </cell>
          <cell r="T37">
            <v>13.846153846153845</v>
          </cell>
          <cell r="U37">
            <v>13.846153846153845</v>
          </cell>
          <cell r="V37">
            <v>4</v>
          </cell>
          <cell r="W37">
            <v>4.2</v>
          </cell>
          <cell r="X37">
            <v>2.4</v>
          </cell>
          <cell r="Y37">
            <v>2</v>
          </cell>
          <cell r="Z37">
            <v>5.6</v>
          </cell>
          <cell r="AA37" t="str">
            <v>есть дубль</v>
          </cell>
          <cell r="AB37">
            <v>0</v>
          </cell>
          <cell r="AC37">
            <v>16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271</v>
          </cell>
          <cell r="D38">
            <v>196</v>
          </cell>
          <cell r="E38">
            <v>117</v>
          </cell>
          <cell r="F38">
            <v>310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117</v>
          </cell>
          <cell r="K38">
            <v>0</v>
          </cell>
          <cell r="O38">
            <v>23.4</v>
          </cell>
          <cell r="P38">
            <v>64.399999999999977</v>
          </cell>
          <cell r="Q38">
            <v>96</v>
          </cell>
          <cell r="T38">
            <v>17.350427350427353</v>
          </cell>
          <cell r="U38">
            <v>13.247863247863249</v>
          </cell>
          <cell r="V38">
            <v>29.2</v>
          </cell>
          <cell r="W38">
            <v>23</v>
          </cell>
          <cell r="X38">
            <v>27</v>
          </cell>
          <cell r="Y38">
            <v>29</v>
          </cell>
          <cell r="Z38">
            <v>35.200000000000003</v>
          </cell>
          <cell r="AA38" t="str">
            <v>СПАР</v>
          </cell>
          <cell r="AB38">
            <v>57.95999999999998</v>
          </cell>
          <cell r="AC38">
            <v>8</v>
          </cell>
          <cell r="AD38">
            <v>12</v>
          </cell>
          <cell r="AE38">
            <v>86.4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489</v>
          </cell>
          <cell r="D39">
            <v>6</v>
          </cell>
          <cell r="E39">
            <v>33</v>
          </cell>
          <cell r="F39">
            <v>444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25</v>
          </cell>
          <cell r="K39">
            <v>8</v>
          </cell>
          <cell r="O39">
            <v>6.6</v>
          </cell>
          <cell r="Q39">
            <v>0</v>
          </cell>
          <cell r="T39">
            <v>67.27272727272728</v>
          </cell>
          <cell r="U39">
            <v>67.27272727272728</v>
          </cell>
          <cell r="V39">
            <v>6.2</v>
          </cell>
          <cell r="W39">
            <v>2.6</v>
          </cell>
          <cell r="X39">
            <v>2.2000000000000002</v>
          </cell>
          <cell r="Y39">
            <v>13.2</v>
          </cell>
          <cell r="Z39">
            <v>4.8</v>
          </cell>
          <cell r="AA39" t="str">
            <v>нужно увеличить продажи!!! / СПАР</v>
          </cell>
          <cell r="AB39">
            <v>0</v>
          </cell>
          <cell r="AC39">
            <v>16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216</v>
          </cell>
          <cell r="D40">
            <v>96</v>
          </cell>
          <cell r="E40">
            <v>74</v>
          </cell>
          <cell r="F40">
            <v>224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74</v>
          </cell>
          <cell r="K40">
            <v>0</v>
          </cell>
          <cell r="O40">
            <v>14.8</v>
          </cell>
          <cell r="Q40">
            <v>0</v>
          </cell>
          <cell r="T40">
            <v>15.135135135135135</v>
          </cell>
          <cell r="U40">
            <v>15.135135135135135</v>
          </cell>
          <cell r="V40">
            <v>20</v>
          </cell>
          <cell r="W40">
            <v>21.2</v>
          </cell>
          <cell r="X40">
            <v>14</v>
          </cell>
          <cell r="Y40">
            <v>24.2</v>
          </cell>
          <cell r="Z40">
            <v>15.8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49</v>
          </cell>
          <cell r="E41">
            <v>13</v>
          </cell>
          <cell r="F41">
            <v>36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13</v>
          </cell>
          <cell r="K41">
            <v>0</v>
          </cell>
          <cell r="O41">
            <v>2.6</v>
          </cell>
          <cell r="T41">
            <v>13.846153846153845</v>
          </cell>
          <cell r="U41">
            <v>13.846153846153845</v>
          </cell>
          <cell r="V41">
            <v>4</v>
          </cell>
          <cell r="W41">
            <v>4.2</v>
          </cell>
          <cell r="X41">
            <v>2.4</v>
          </cell>
          <cell r="Y41">
            <v>2</v>
          </cell>
          <cell r="Z41">
            <v>5.6</v>
          </cell>
          <cell r="AA41" t="str">
            <v>дубль</v>
          </cell>
          <cell r="AB41">
            <v>0</v>
          </cell>
          <cell r="AC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290</v>
          </cell>
          <cell r="D42">
            <v>384</v>
          </cell>
          <cell r="E42">
            <v>206</v>
          </cell>
          <cell r="F42">
            <v>398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206</v>
          </cell>
          <cell r="K42">
            <v>0</v>
          </cell>
          <cell r="O42">
            <v>41.2</v>
          </cell>
          <cell r="P42">
            <v>178.80000000000007</v>
          </cell>
          <cell r="Q42">
            <v>192</v>
          </cell>
          <cell r="T42">
            <v>14.320388349514563</v>
          </cell>
          <cell r="U42">
            <v>9.6601941747572813</v>
          </cell>
          <cell r="V42">
            <v>42</v>
          </cell>
          <cell r="W42">
            <v>29</v>
          </cell>
          <cell r="X42">
            <v>36.4</v>
          </cell>
          <cell r="Y42">
            <v>40</v>
          </cell>
          <cell r="Z42">
            <v>37.4</v>
          </cell>
          <cell r="AA42" t="str">
            <v>СПАР</v>
          </cell>
          <cell r="AB42">
            <v>160.92000000000007</v>
          </cell>
          <cell r="AC42">
            <v>8</v>
          </cell>
          <cell r="AD42">
            <v>24</v>
          </cell>
          <cell r="AE42">
            <v>172.8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250</v>
          </cell>
          <cell r="E43">
            <v>9</v>
          </cell>
          <cell r="F43">
            <v>208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9</v>
          </cell>
          <cell r="K43">
            <v>0</v>
          </cell>
          <cell r="O43">
            <v>1.8</v>
          </cell>
          <cell r="T43">
            <v>115.55555555555556</v>
          </cell>
          <cell r="U43">
            <v>115.55555555555556</v>
          </cell>
          <cell r="V43">
            <v>10.8</v>
          </cell>
          <cell r="W43">
            <v>3.2</v>
          </cell>
          <cell r="X43">
            <v>2</v>
          </cell>
          <cell r="Y43">
            <v>12</v>
          </cell>
          <cell r="Z43">
            <v>6</v>
          </cell>
          <cell r="AA43" t="str">
            <v>нужно увеличить продажи!!! / дубль</v>
          </cell>
          <cell r="AB43">
            <v>0</v>
          </cell>
          <cell r="AC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E44">
            <v>9</v>
          </cell>
          <cell r="F44">
            <v>208</v>
          </cell>
          <cell r="G44">
            <v>0.43</v>
          </cell>
          <cell r="H44">
            <v>180</v>
          </cell>
          <cell r="I44" t="str">
            <v>матрица</v>
          </cell>
          <cell r="K44">
            <v>9</v>
          </cell>
          <cell r="O44">
            <v>1.8</v>
          </cell>
          <cell r="Q44">
            <v>0</v>
          </cell>
          <cell r="T44">
            <v>115.55555555555556</v>
          </cell>
          <cell r="U44">
            <v>115.55555555555556</v>
          </cell>
          <cell r="V44">
            <v>10.8</v>
          </cell>
          <cell r="W44">
            <v>3.2</v>
          </cell>
          <cell r="X44">
            <v>2</v>
          </cell>
          <cell r="Y44">
            <v>12</v>
          </cell>
          <cell r="Z44">
            <v>6</v>
          </cell>
          <cell r="AA44" t="str">
            <v>нужно увеличить продажи!!! / есть дубль / СПАР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864</v>
          </cell>
          <cell r="D45">
            <v>96</v>
          </cell>
          <cell r="E45">
            <v>548</v>
          </cell>
          <cell r="F45">
            <v>308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536</v>
          </cell>
          <cell r="K45">
            <v>12</v>
          </cell>
          <cell r="O45">
            <v>109.6</v>
          </cell>
          <cell r="P45">
            <v>1226.3999999999999</v>
          </cell>
          <cell r="Q45">
            <v>1248</v>
          </cell>
          <cell r="T45">
            <v>14.197080291970803</v>
          </cell>
          <cell r="U45">
            <v>2.8102189781021898</v>
          </cell>
          <cell r="V45">
            <v>60.6</v>
          </cell>
          <cell r="W45">
            <v>78.400000000000006</v>
          </cell>
          <cell r="X45">
            <v>41.6</v>
          </cell>
          <cell r="Y45">
            <v>31.2</v>
          </cell>
          <cell r="Z45">
            <v>47</v>
          </cell>
          <cell r="AA45" t="str">
            <v>Акция сеть "Спар" на октябрь 2024г.</v>
          </cell>
          <cell r="AB45">
            <v>1103.76</v>
          </cell>
          <cell r="AC45">
            <v>8</v>
          </cell>
          <cell r="AD45">
            <v>156</v>
          </cell>
          <cell r="AE45">
            <v>1123.2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482</v>
          </cell>
          <cell r="E46">
            <v>92</v>
          </cell>
          <cell r="F46">
            <v>367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72</v>
          </cell>
          <cell r="K46">
            <v>20</v>
          </cell>
          <cell r="O46">
            <v>18.399999999999999</v>
          </cell>
          <cell r="Q46">
            <v>0</v>
          </cell>
          <cell r="T46">
            <v>19.945652173913047</v>
          </cell>
          <cell r="U46">
            <v>19.945652173913047</v>
          </cell>
          <cell r="V46">
            <v>10.8</v>
          </cell>
          <cell r="W46">
            <v>10</v>
          </cell>
          <cell r="X46">
            <v>10.4</v>
          </cell>
          <cell r="Y46">
            <v>12.6</v>
          </cell>
          <cell r="Z46">
            <v>5</v>
          </cell>
          <cell r="AA46" t="str">
            <v>нужно увеличить продажи!!! / СПАР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913</v>
          </cell>
          <cell r="D47">
            <v>1080</v>
          </cell>
          <cell r="E47">
            <v>630</v>
          </cell>
          <cell r="F47">
            <v>1308</v>
          </cell>
          <cell r="G47">
            <v>1</v>
          </cell>
          <cell r="H47">
            <v>180</v>
          </cell>
          <cell r="I47" t="str">
            <v>матрица</v>
          </cell>
          <cell r="J47">
            <v>630</v>
          </cell>
          <cell r="K47">
            <v>0</v>
          </cell>
          <cell r="O47">
            <v>126</v>
          </cell>
          <cell r="P47">
            <v>456</v>
          </cell>
          <cell r="Q47">
            <v>480</v>
          </cell>
          <cell r="T47">
            <v>14.19047619047619</v>
          </cell>
          <cell r="U47">
            <v>10.380952380952381</v>
          </cell>
          <cell r="V47">
            <v>137.19999999999999</v>
          </cell>
          <cell r="W47">
            <v>112</v>
          </cell>
          <cell r="X47">
            <v>96</v>
          </cell>
          <cell r="Y47">
            <v>93</v>
          </cell>
          <cell r="Z47">
            <v>100</v>
          </cell>
          <cell r="AB47">
            <v>456</v>
          </cell>
          <cell r="AC47">
            <v>5</v>
          </cell>
          <cell r="AD47">
            <v>96</v>
          </cell>
          <cell r="AE47">
            <v>480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1056</v>
          </cell>
          <cell r="D48">
            <v>192</v>
          </cell>
          <cell r="E48">
            <v>659</v>
          </cell>
          <cell r="F48">
            <v>464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651</v>
          </cell>
          <cell r="K48">
            <v>8</v>
          </cell>
          <cell r="O48">
            <v>131.80000000000001</v>
          </cell>
          <cell r="P48">
            <v>1381.2000000000003</v>
          </cell>
          <cell r="Q48">
            <v>1344</v>
          </cell>
          <cell r="T48">
            <v>13.717754172989377</v>
          </cell>
          <cell r="U48">
            <v>3.5204855842185125</v>
          </cell>
          <cell r="V48">
            <v>79.599999999999994</v>
          </cell>
          <cell r="W48">
            <v>95.8</v>
          </cell>
          <cell r="X48">
            <v>53.8</v>
          </cell>
          <cell r="Y48">
            <v>45.2</v>
          </cell>
          <cell r="Z48">
            <v>55.2</v>
          </cell>
          <cell r="AA48" t="str">
            <v>Акция сеть "Спар" на октябрь 2024г.</v>
          </cell>
          <cell r="AB48">
            <v>1243.0800000000004</v>
          </cell>
          <cell r="AC48">
            <v>8</v>
          </cell>
          <cell r="AD48">
            <v>168</v>
          </cell>
          <cell r="AE48">
            <v>1209.6000000000001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528</v>
          </cell>
          <cell r="E49">
            <v>64</v>
          </cell>
          <cell r="F49">
            <v>442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56</v>
          </cell>
          <cell r="K49">
            <v>8</v>
          </cell>
          <cell r="O49">
            <v>12.8</v>
          </cell>
          <cell r="Q49">
            <v>0</v>
          </cell>
          <cell r="T49">
            <v>34.53125</v>
          </cell>
          <cell r="U49">
            <v>34.53125</v>
          </cell>
          <cell r="V49">
            <v>9.4</v>
          </cell>
          <cell r="W49">
            <v>10.8</v>
          </cell>
          <cell r="X49">
            <v>9.8000000000000007</v>
          </cell>
          <cell r="Y49">
            <v>15.2</v>
          </cell>
          <cell r="Z49">
            <v>7.6</v>
          </cell>
          <cell r="AA49" t="str">
            <v>нужно увеличить продажи!!! / СПАР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104</v>
          </cell>
          <cell r="E50">
            <v>29</v>
          </cell>
          <cell r="F50">
            <v>71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O50">
            <v>5.8</v>
          </cell>
          <cell r="Q50">
            <v>0</v>
          </cell>
          <cell r="T50">
            <v>12.241379310344827</v>
          </cell>
          <cell r="U50">
            <v>12.241379310344827</v>
          </cell>
          <cell r="V50">
            <v>5</v>
          </cell>
          <cell r="W50">
            <v>4.5999999999999996</v>
          </cell>
          <cell r="X50">
            <v>2.8</v>
          </cell>
          <cell r="Y50">
            <v>1.4</v>
          </cell>
          <cell r="Z50">
            <v>14.8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208</v>
          </cell>
          <cell r="D51">
            <v>1</v>
          </cell>
          <cell r="E51">
            <v>32</v>
          </cell>
          <cell r="F51">
            <v>171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30</v>
          </cell>
          <cell r="K51">
            <v>2</v>
          </cell>
          <cell r="O51">
            <v>6.4</v>
          </cell>
          <cell r="Q51">
            <v>0</v>
          </cell>
          <cell r="T51">
            <v>26.71875</v>
          </cell>
          <cell r="U51">
            <v>26.71875</v>
          </cell>
          <cell r="V51">
            <v>5.8</v>
          </cell>
          <cell r="W51">
            <v>4.5999999999999996</v>
          </cell>
          <cell r="X51">
            <v>1.4</v>
          </cell>
          <cell r="Y51">
            <v>1.4</v>
          </cell>
          <cell r="Z51">
            <v>15.4</v>
          </cell>
          <cell r="AA51" t="str">
            <v>нужно увеличить продажи!!!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191</v>
          </cell>
          <cell r="D52">
            <v>96</v>
          </cell>
          <cell r="E52">
            <v>125</v>
          </cell>
          <cell r="F52">
            <v>145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125</v>
          </cell>
          <cell r="K52">
            <v>0</v>
          </cell>
          <cell r="O52">
            <v>25</v>
          </cell>
          <cell r="P52">
            <v>205</v>
          </cell>
          <cell r="Q52">
            <v>192</v>
          </cell>
          <cell r="T52">
            <v>13.48</v>
          </cell>
          <cell r="U52">
            <v>5.8</v>
          </cell>
          <cell r="V52">
            <v>14.6</v>
          </cell>
          <cell r="W52">
            <v>15.8</v>
          </cell>
          <cell r="X52">
            <v>13.6</v>
          </cell>
          <cell r="Y52">
            <v>14.6</v>
          </cell>
          <cell r="Z52">
            <v>16</v>
          </cell>
          <cell r="AA52" t="str">
            <v>СПАР</v>
          </cell>
          <cell r="AB52">
            <v>143.5</v>
          </cell>
          <cell r="AC52">
            <v>8</v>
          </cell>
          <cell r="AD52">
            <v>24</v>
          </cell>
          <cell r="AE52">
            <v>134.39999999999998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174</v>
          </cell>
          <cell r="E53">
            <v>51</v>
          </cell>
          <cell r="F53">
            <v>111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51</v>
          </cell>
          <cell r="K53">
            <v>0</v>
          </cell>
          <cell r="O53">
            <v>10.199999999999999</v>
          </cell>
          <cell r="P53">
            <v>52.199999999999989</v>
          </cell>
          <cell r="Q53">
            <v>96</v>
          </cell>
          <cell r="T53">
            <v>20.294117647058826</v>
          </cell>
          <cell r="U53">
            <v>10.882352941176471</v>
          </cell>
          <cell r="V53">
            <v>7.6</v>
          </cell>
          <cell r="W53">
            <v>12.6</v>
          </cell>
          <cell r="X53">
            <v>10.6</v>
          </cell>
          <cell r="Y53">
            <v>13</v>
          </cell>
          <cell r="Z53">
            <v>13.8</v>
          </cell>
          <cell r="AA53" t="str">
            <v>СПАР</v>
          </cell>
          <cell r="AB53">
            <v>36.539999999999992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244</v>
          </cell>
          <cell r="E54">
            <v>45</v>
          </cell>
          <cell r="F54">
            <v>194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45</v>
          </cell>
          <cell r="K54">
            <v>0</v>
          </cell>
          <cell r="O54">
            <v>9</v>
          </cell>
          <cell r="Q54">
            <v>0</v>
          </cell>
          <cell r="T54">
            <v>21.555555555555557</v>
          </cell>
          <cell r="U54">
            <v>21.555555555555557</v>
          </cell>
          <cell r="V54">
            <v>8.8000000000000007</v>
          </cell>
          <cell r="W54">
            <v>15.2</v>
          </cell>
          <cell r="X54">
            <v>12</v>
          </cell>
          <cell r="Y54">
            <v>12.2</v>
          </cell>
          <cell r="Z54">
            <v>11.6</v>
          </cell>
          <cell r="AA54" t="str">
            <v>Акция сеть "Спар" на октябрь 2024г.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175</v>
          </cell>
          <cell r="D55">
            <v>96</v>
          </cell>
          <cell r="E55">
            <v>53</v>
          </cell>
          <cell r="F55">
            <v>176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61</v>
          </cell>
          <cell r="K55">
            <v>-8</v>
          </cell>
          <cell r="O55">
            <v>10.6</v>
          </cell>
          <cell r="Q55">
            <v>0</v>
          </cell>
          <cell r="T55">
            <v>16.60377358490566</v>
          </cell>
          <cell r="U55">
            <v>16.60377358490566</v>
          </cell>
          <cell r="V55">
            <v>15.4</v>
          </cell>
          <cell r="W55">
            <v>11.4</v>
          </cell>
          <cell r="X55">
            <v>11.2</v>
          </cell>
          <cell r="Y55">
            <v>20.8</v>
          </cell>
          <cell r="Z55">
            <v>12.6</v>
          </cell>
          <cell r="AA55" t="str">
            <v>сети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239</v>
          </cell>
          <cell r="E56">
            <v>68</v>
          </cell>
          <cell r="F56">
            <v>164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68</v>
          </cell>
          <cell r="K56">
            <v>0</v>
          </cell>
          <cell r="O56">
            <v>13.6</v>
          </cell>
          <cell r="P56">
            <v>53.599999999999994</v>
          </cell>
          <cell r="Q56">
            <v>96</v>
          </cell>
          <cell r="T56">
            <v>19.117647058823529</v>
          </cell>
          <cell r="U56">
            <v>12.058823529411764</v>
          </cell>
          <cell r="V56">
            <v>11.4</v>
          </cell>
          <cell r="W56">
            <v>19</v>
          </cell>
          <cell r="X56">
            <v>6.4</v>
          </cell>
          <cell r="Y56">
            <v>25.4</v>
          </cell>
          <cell r="Z56">
            <v>7.6</v>
          </cell>
          <cell r="AB56">
            <v>48.239999999999995</v>
          </cell>
          <cell r="AC56">
            <v>8</v>
          </cell>
          <cell r="AD56">
            <v>12</v>
          </cell>
          <cell r="AE56">
            <v>86.4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139</v>
          </cell>
          <cell r="D57">
            <v>192</v>
          </cell>
          <cell r="E57">
            <v>56</v>
          </cell>
          <cell r="F57">
            <v>265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56</v>
          </cell>
          <cell r="K57">
            <v>0</v>
          </cell>
          <cell r="O57">
            <v>11.2</v>
          </cell>
          <cell r="Q57">
            <v>0</v>
          </cell>
          <cell r="T57">
            <v>23.660714285714288</v>
          </cell>
          <cell r="U57">
            <v>23.660714285714288</v>
          </cell>
          <cell r="V57">
            <v>20</v>
          </cell>
          <cell r="W57">
            <v>17.2</v>
          </cell>
          <cell r="X57">
            <v>15.6</v>
          </cell>
          <cell r="Y57">
            <v>24.2</v>
          </cell>
          <cell r="Z57">
            <v>14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540</v>
          </cell>
          <cell r="D58">
            <v>120</v>
          </cell>
          <cell r="E58">
            <v>260</v>
          </cell>
          <cell r="F58">
            <v>390</v>
          </cell>
          <cell r="G58">
            <v>1</v>
          </cell>
          <cell r="H58">
            <v>180</v>
          </cell>
          <cell r="I58" t="str">
            <v>матрица</v>
          </cell>
          <cell r="J58">
            <v>260</v>
          </cell>
          <cell r="K58">
            <v>0</v>
          </cell>
          <cell r="O58">
            <v>52</v>
          </cell>
          <cell r="P58">
            <v>338</v>
          </cell>
          <cell r="Q58">
            <v>360</v>
          </cell>
          <cell r="T58">
            <v>14.423076923076923</v>
          </cell>
          <cell r="U58">
            <v>7.5</v>
          </cell>
          <cell r="V58">
            <v>47</v>
          </cell>
          <cell r="W58">
            <v>54</v>
          </cell>
          <cell r="X58">
            <v>35</v>
          </cell>
          <cell r="Y58">
            <v>45</v>
          </cell>
          <cell r="Z58">
            <v>31</v>
          </cell>
          <cell r="AB58">
            <v>338</v>
          </cell>
          <cell r="AC58">
            <v>5</v>
          </cell>
          <cell r="AD58">
            <v>72</v>
          </cell>
          <cell r="AE58">
            <v>360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2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C60">
            <v>38</v>
          </cell>
          <cell r="D60">
            <v>64</v>
          </cell>
          <cell r="E60">
            <v>7</v>
          </cell>
          <cell r="F60">
            <v>92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7</v>
          </cell>
          <cell r="K60">
            <v>0</v>
          </cell>
          <cell r="O60">
            <v>1.4</v>
          </cell>
          <cell r="Q60">
            <v>0</v>
          </cell>
          <cell r="T60">
            <v>65.714285714285722</v>
          </cell>
          <cell r="U60">
            <v>65.714285714285722</v>
          </cell>
          <cell r="V60">
            <v>4.4000000000000004</v>
          </cell>
          <cell r="W60">
            <v>1.4</v>
          </cell>
          <cell r="X60">
            <v>1.4</v>
          </cell>
          <cell r="Y60">
            <v>4.2</v>
          </cell>
          <cell r="Z60">
            <v>2</v>
          </cell>
          <cell r="AA60" t="str">
            <v>нужно увеличить продажи</v>
          </cell>
          <cell r="AB60">
            <v>0</v>
          </cell>
          <cell r="AC60">
            <v>12</v>
          </cell>
          <cell r="AD60">
            <v>0</v>
          </cell>
          <cell r="AE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C61">
            <v>59</v>
          </cell>
          <cell r="D61">
            <v>48</v>
          </cell>
          <cell r="E61">
            <v>7</v>
          </cell>
          <cell r="F61">
            <v>97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7</v>
          </cell>
          <cell r="K61">
            <v>0</v>
          </cell>
          <cell r="O61">
            <v>1.4</v>
          </cell>
          <cell r="Q61">
            <v>0</v>
          </cell>
          <cell r="T61">
            <v>69.285714285714292</v>
          </cell>
          <cell r="U61">
            <v>69.285714285714292</v>
          </cell>
          <cell r="V61">
            <v>4.4000000000000004</v>
          </cell>
          <cell r="W61">
            <v>3.4</v>
          </cell>
          <cell r="X61">
            <v>2</v>
          </cell>
          <cell r="Y61">
            <v>7.6</v>
          </cell>
          <cell r="Z61">
            <v>2.8</v>
          </cell>
          <cell r="AA61" t="str">
            <v>нужно увеличить продажи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0.2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P62">
            <v>30</v>
          </cell>
          <cell r="Q62">
            <v>48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в бланке</v>
          </cell>
          <cell r="AB62">
            <v>6</v>
          </cell>
          <cell r="AC62">
            <v>8</v>
          </cell>
          <cell r="AD62">
            <v>6</v>
          </cell>
          <cell r="AE62">
            <v>9.6000000000000014</v>
          </cell>
          <cell r="AF62">
            <v>6</v>
          </cell>
          <cell r="AG62">
            <v>72</v>
          </cell>
        </row>
        <row r="63">
          <cell r="A63" t="str">
            <v>Пирожки с мясом 3,7кг ВЕС ТМ Зареченские  ПОКОМ</v>
          </cell>
          <cell r="B63" t="str">
            <v>кг</v>
          </cell>
          <cell r="C63">
            <v>1884.9</v>
          </cell>
          <cell r="D63">
            <v>1141.5</v>
          </cell>
          <cell r="E63">
            <v>850.9</v>
          </cell>
          <cell r="F63">
            <v>1972.1</v>
          </cell>
          <cell r="G63">
            <v>1</v>
          </cell>
          <cell r="H63">
            <v>180</v>
          </cell>
          <cell r="I63" t="str">
            <v>матрица</v>
          </cell>
          <cell r="J63">
            <v>849.5</v>
          </cell>
          <cell r="K63">
            <v>1.3999999999999773</v>
          </cell>
          <cell r="O63">
            <v>170.18</v>
          </cell>
          <cell r="P63">
            <v>410.42000000000007</v>
          </cell>
          <cell r="Q63">
            <v>414.40000000000003</v>
          </cell>
          <cell r="T63">
            <v>14.023387001997884</v>
          </cell>
          <cell r="U63">
            <v>11.588318251263367</v>
          </cell>
          <cell r="V63">
            <v>199.78</v>
          </cell>
          <cell r="W63">
            <v>190.86</v>
          </cell>
          <cell r="X63">
            <v>178.88</v>
          </cell>
          <cell r="Y63">
            <v>211.64</v>
          </cell>
          <cell r="Z63">
            <v>207.94</v>
          </cell>
          <cell r="AA63" t="str">
            <v>вместо жар-ладушек</v>
          </cell>
          <cell r="AB63">
            <v>410.42000000000007</v>
          </cell>
          <cell r="AC63">
            <v>3.7</v>
          </cell>
          <cell r="AD63">
            <v>112</v>
          </cell>
          <cell r="AE63">
            <v>414.40000000000003</v>
          </cell>
          <cell r="AF63">
            <v>14</v>
          </cell>
          <cell r="AG63">
            <v>126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27</v>
          </cell>
          <cell r="F64">
            <v>27</v>
          </cell>
          <cell r="G64">
            <v>0</v>
          </cell>
          <cell r="H64">
            <v>180</v>
          </cell>
          <cell r="I64" t="str">
            <v>нет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0.6</v>
          </cell>
          <cell r="W64">
            <v>1.2</v>
          </cell>
          <cell r="X64">
            <v>0.6</v>
          </cell>
          <cell r="Y64">
            <v>0.6</v>
          </cell>
          <cell r="Z64">
            <v>3.6</v>
          </cell>
          <cell r="AA64" t="str">
            <v>нужно увеличить продажи!!! / ротация на мини-пиццу</v>
          </cell>
          <cell r="AB64">
            <v>0</v>
          </cell>
          <cell r="AC64">
            <v>0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911</v>
          </cell>
          <cell r="D65">
            <v>170</v>
          </cell>
          <cell r="E65">
            <v>321</v>
          </cell>
          <cell r="F65">
            <v>702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309</v>
          </cell>
          <cell r="K65">
            <v>12</v>
          </cell>
          <cell r="O65">
            <v>64.2</v>
          </cell>
          <cell r="P65">
            <v>196.80000000000007</v>
          </cell>
          <cell r="Q65">
            <v>168</v>
          </cell>
          <cell r="T65">
            <v>13.551401869158878</v>
          </cell>
          <cell r="U65">
            <v>10.934579439252335</v>
          </cell>
          <cell r="V65">
            <v>71.2</v>
          </cell>
          <cell r="W65">
            <v>45.8</v>
          </cell>
          <cell r="X65">
            <v>63.4</v>
          </cell>
          <cell r="Y65">
            <v>135.6</v>
          </cell>
          <cell r="Z65">
            <v>129.80000000000001</v>
          </cell>
          <cell r="AB65">
            <v>49.200000000000017</v>
          </cell>
          <cell r="AC65">
            <v>12</v>
          </cell>
          <cell r="AD65">
            <v>14</v>
          </cell>
          <cell r="AE65">
            <v>42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516</v>
          </cell>
          <cell r="D66">
            <v>168</v>
          </cell>
          <cell r="E66">
            <v>197</v>
          </cell>
          <cell r="F66">
            <v>437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197</v>
          </cell>
          <cell r="K66">
            <v>0</v>
          </cell>
          <cell r="O66">
            <v>39.4</v>
          </cell>
          <cell r="P66">
            <v>114.60000000000002</v>
          </cell>
          <cell r="Q66">
            <v>168</v>
          </cell>
          <cell r="T66">
            <v>15.355329949238579</v>
          </cell>
          <cell r="U66">
            <v>11.091370558375635</v>
          </cell>
          <cell r="V66">
            <v>46.4</v>
          </cell>
          <cell r="W66">
            <v>50.4</v>
          </cell>
          <cell r="X66">
            <v>49.4</v>
          </cell>
          <cell r="Y66">
            <v>35.4</v>
          </cell>
          <cell r="Z66">
            <v>30.6</v>
          </cell>
          <cell r="AB66">
            <v>34.380000000000003</v>
          </cell>
          <cell r="AC66">
            <v>12</v>
          </cell>
          <cell r="AD66">
            <v>14</v>
          </cell>
          <cell r="AE66">
            <v>50.4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117</v>
          </cell>
          <cell r="E67">
            <v>36</v>
          </cell>
          <cell r="F67">
            <v>70.2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36</v>
          </cell>
          <cell r="K67">
            <v>0</v>
          </cell>
          <cell r="O67">
            <v>7.2</v>
          </cell>
          <cell r="P67">
            <v>30.599999999999994</v>
          </cell>
          <cell r="Q67">
            <v>32.4</v>
          </cell>
          <cell r="T67">
            <v>14.249999999999998</v>
          </cell>
          <cell r="U67">
            <v>9.75</v>
          </cell>
          <cell r="V67">
            <v>4.32</v>
          </cell>
          <cell r="W67">
            <v>10.44</v>
          </cell>
          <cell r="X67">
            <v>11.88</v>
          </cell>
          <cell r="Y67">
            <v>7.2</v>
          </cell>
          <cell r="Z67">
            <v>6.48</v>
          </cell>
          <cell r="AA67" t="str">
            <v>нужно увеличить продажи</v>
          </cell>
          <cell r="AB67">
            <v>30.599999999999994</v>
          </cell>
          <cell r="AC67">
            <v>1.8</v>
          </cell>
          <cell r="AD67">
            <v>18</v>
          </cell>
          <cell r="AE67">
            <v>32.4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617</v>
          </cell>
          <cell r="D68">
            <v>168</v>
          </cell>
          <cell r="E68">
            <v>255</v>
          </cell>
          <cell r="F68">
            <v>499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247</v>
          </cell>
          <cell r="K68">
            <v>8</v>
          </cell>
          <cell r="O68">
            <v>51</v>
          </cell>
          <cell r="P68">
            <v>215</v>
          </cell>
          <cell r="Q68">
            <v>168</v>
          </cell>
          <cell r="T68">
            <v>13.078431372549019</v>
          </cell>
          <cell r="U68">
            <v>9.7843137254901968</v>
          </cell>
          <cell r="V68">
            <v>46</v>
          </cell>
          <cell r="W68">
            <v>55.6</v>
          </cell>
          <cell r="X68">
            <v>50</v>
          </cell>
          <cell r="Y68">
            <v>42.8</v>
          </cell>
          <cell r="Z68">
            <v>47.6</v>
          </cell>
          <cell r="AB68">
            <v>64.5</v>
          </cell>
          <cell r="AC68">
            <v>12</v>
          </cell>
          <cell r="AD68">
            <v>14</v>
          </cell>
          <cell r="AE68">
            <v>50.4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242</v>
          </cell>
          <cell r="E69">
            <v>85</v>
          </cell>
          <cell r="F69">
            <v>151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83</v>
          </cell>
          <cell r="K69">
            <v>2</v>
          </cell>
          <cell r="O69">
            <v>17</v>
          </cell>
          <cell r="P69">
            <v>87</v>
          </cell>
          <cell r="Q69">
            <v>60</v>
          </cell>
          <cell r="T69">
            <v>12.411764705882353</v>
          </cell>
          <cell r="U69">
            <v>8.882352941176471</v>
          </cell>
          <cell r="V69">
            <v>17</v>
          </cell>
          <cell r="W69">
            <v>11.8</v>
          </cell>
          <cell r="X69">
            <v>9.8000000000000007</v>
          </cell>
          <cell r="Y69">
            <v>18.2</v>
          </cell>
          <cell r="Z69">
            <v>39.4</v>
          </cell>
          <cell r="AA69" t="str">
            <v>нужно увеличить продажи</v>
          </cell>
          <cell r="AB69">
            <v>17.400000000000002</v>
          </cell>
          <cell r="AC69">
            <v>6</v>
          </cell>
          <cell r="AD69">
            <v>10</v>
          </cell>
          <cell r="AE69">
            <v>12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96</v>
          </cell>
          <cell r="E70">
            <v>57</v>
          </cell>
          <cell r="F70">
            <v>33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56</v>
          </cell>
          <cell r="K70">
            <v>1</v>
          </cell>
          <cell r="O70">
            <v>11.4</v>
          </cell>
          <cell r="P70">
            <v>126.6</v>
          </cell>
          <cell r="Q70">
            <v>120</v>
          </cell>
          <cell r="T70">
            <v>13.421052631578947</v>
          </cell>
          <cell r="U70">
            <v>2.8947368421052633</v>
          </cell>
          <cell r="V70">
            <v>17</v>
          </cell>
          <cell r="W70">
            <v>20</v>
          </cell>
          <cell r="X70">
            <v>18.399999999999999</v>
          </cell>
          <cell r="Y70">
            <v>23.4</v>
          </cell>
          <cell r="Z70">
            <v>23.8</v>
          </cell>
          <cell r="AA70" t="str">
            <v>нет в бланке</v>
          </cell>
          <cell r="AB70">
            <v>25.32</v>
          </cell>
          <cell r="AC70">
            <v>6</v>
          </cell>
          <cell r="AD70">
            <v>20</v>
          </cell>
          <cell r="AE70">
            <v>24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171</v>
          </cell>
          <cell r="D71">
            <v>196</v>
          </cell>
          <cell r="E71">
            <v>69</v>
          </cell>
          <cell r="F71">
            <v>293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67</v>
          </cell>
          <cell r="K71">
            <v>2</v>
          </cell>
          <cell r="O71">
            <v>13.8</v>
          </cell>
          <cell r="Q71">
            <v>0</v>
          </cell>
          <cell r="T71">
            <v>21.231884057971012</v>
          </cell>
          <cell r="U71">
            <v>21.231884057971012</v>
          </cell>
          <cell r="V71">
            <v>15.2</v>
          </cell>
          <cell r="W71">
            <v>17.8</v>
          </cell>
          <cell r="X71">
            <v>12</v>
          </cell>
          <cell r="Y71">
            <v>12.2</v>
          </cell>
          <cell r="Z71">
            <v>15.8</v>
          </cell>
          <cell r="AB71">
            <v>0</v>
          </cell>
          <cell r="AC71">
            <v>14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C72">
            <v>267</v>
          </cell>
          <cell r="E72">
            <v>45</v>
          </cell>
          <cell r="F72">
            <v>217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44</v>
          </cell>
          <cell r="K72">
            <v>1</v>
          </cell>
          <cell r="O72">
            <v>9</v>
          </cell>
          <cell r="Q72">
            <v>0</v>
          </cell>
          <cell r="T72">
            <v>24.111111111111111</v>
          </cell>
          <cell r="U72">
            <v>24.111111111111111</v>
          </cell>
          <cell r="V72">
            <v>10.4</v>
          </cell>
          <cell r="W72">
            <v>15</v>
          </cell>
          <cell r="X72">
            <v>15.8</v>
          </cell>
          <cell r="Y72">
            <v>9.6</v>
          </cell>
          <cell r="Z72">
            <v>19.399999999999999</v>
          </cell>
          <cell r="AA72" t="str">
            <v>нужно увеличить продажи</v>
          </cell>
          <cell r="AB72">
            <v>0</v>
          </cell>
          <cell r="AC72">
            <v>8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824</v>
          </cell>
          <cell r="D73">
            <v>4308</v>
          </cell>
          <cell r="E73">
            <v>921</v>
          </cell>
          <cell r="F73">
            <v>3819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1319</v>
          </cell>
          <cell r="K73">
            <v>-398</v>
          </cell>
          <cell r="O73">
            <v>184.2</v>
          </cell>
          <cell r="Q73">
            <v>0</v>
          </cell>
          <cell r="T73">
            <v>20.732899022801305</v>
          </cell>
          <cell r="U73">
            <v>20.732899022801305</v>
          </cell>
          <cell r="V73">
            <v>285.2</v>
          </cell>
          <cell r="W73">
            <v>189</v>
          </cell>
          <cell r="X73">
            <v>194.2</v>
          </cell>
          <cell r="Y73">
            <v>175.6</v>
          </cell>
          <cell r="Z73">
            <v>255.6</v>
          </cell>
          <cell r="AA73" t="str">
            <v>акция сеть "Матрёшка" на октябрь 2024г.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1509</v>
          </cell>
          <cell r="D74">
            <v>3468</v>
          </cell>
          <cell r="E74">
            <v>1564</v>
          </cell>
          <cell r="F74">
            <v>3061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1567</v>
          </cell>
          <cell r="K74">
            <v>-3</v>
          </cell>
          <cell r="O74">
            <v>312.8</v>
          </cell>
          <cell r="P74">
            <v>1318.1999999999998</v>
          </cell>
          <cell r="Q74">
            <v>1344</v>
          </cell>
          <cell r="T74">
            <v>14.082480818414322</v>
          </cell>
          <cell r="U74">
            <v>9.7858056265984654</v>
          </cell>
          <cell r="V74">
            <v>275</v>
          </cell>
          <cell r="W74">
            <v>174.6</v>
          </cell>
          <cell r="X74">
            <v>183</v>
          </cell>
          <cell r="Y74">
            <v>162.6</v>
          </cell>
          <cell r="Z74">
            <v>233.2</v>
          </cell>
          <cell r="AA74" t="str">
            <v>акция сеть "Матрёшка" на октябрь 2024г.</v>
          </cell>
          <cell r="AB74">
            <v>329.54999999999995</v>
          </cell>
          <cell r="AC74">
            <v>12</v>
          </cell>
          <cell r="AD74">
            <v>112</v>
          </cell>
          <cell r="AE74">
            <v>336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302.39999999999998</v>
          </cell>
          <cell r="D75">
            <v>264.60000000000002</v>
          </cell>
          <cell r="E75">
            <v>143.1</v>
          </cell>
          <cell r="F75">
            <v>378</v>
          </cell>
          <cell r="G75">
            <v>1</v>
          </cell>
          <cell r="H75">
            <v>180</v>
          </cell>
          <cell r="I75" t="str">
            <v>матрица</v>
          </cell>
          <cell r="J75">
            <v>144.1</v>
          </cell>
          <cell r="K75">
            <v>-1</v>
          </cell>
          <cell r="O75">
            <v>28.619999999999997</v>
          </cell>
          <cell r="P75">
            <v>22.67999999999995</v>
          </cell>
          <cell r="Q75">
            <v>37.800000000000004</v>
          </cell>
          <cell r="T75">
            <v>14.528301886792455</v>
          </cell>
          <cell r="U75">
            <v>13.207547169811322</v>
          </cell>
          <cell r="V75">
            <v>37.799999999999997</v>
          </cell>
          <cell r="W75">
            <v>32.94</v>
          </cell>
          <cell r="X75">
            <v>34.56</v>
          </cell>
          <cell r="Y75">
            <v>29.7</v>
          </cell>
          <cell r="Z75">
            <v>41.04</v>
          </cell>
          <cell r="AB75">
            <v>22.67999999999995</v>
          </cell>
          <cell r="AC75">
            <v>2.7</v>
          </cell>
          <cell r="AD75">
            <v>14</v>
          </cell>
          <cell r="AE75">
            <v>37.800000000000004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530</v>
          </cell>
          <cell r="E76">
            <v>345</v>
          </cell>
          <cell r="F76">
            <v>755</v>
          </cell>
          <cell r="G76">
            <v>1</v>
          </cell>
          <cell r="H76">
            <v>180</v>
          </cell>
          <cell r="I76" t="str">
            <v>матрица</v>
          </cell>
          <cell r="J76">
            <v>340</v>
          </cell>
          <cell r="K76">
            <v>5</v>
          </cell>
          <cell r="O76">
            <v>69</v>
          </cell>
          <cell r="P76">
            <v>211</v>
          </cell>
          <cell r="Q76">
            <v>240</v>
          </cell>
          <cell r="T76">
            <v>14.420289855072463</v>
          </cell>
          <cell r="U76">
            <v>10.942028985507246</v>
          </cell>
          <cell r="V76">
            <v>80</v>
          </cell>
          <cell r="W76">
            <v>65</v>
          </cell>
          <cell r="X76">
            <v>61</v>
          </cell>
          <cell r="Y76">
            <v>73</v>
          </cell>
          <cell r="Z76">
            <v>103</v>
          </cell>
          <cell r="AA76" t="str">
            <v>есть дубль</v>
          </cell>
          <cell r="AB76">
            <v>211</v>
          </cell>
          <cell r="AC76">
            <v>5</v>
          </cell>
          <cell r="AD76">
            <v>48</v>
          </cell>
          <cell r="AE76">
            <v>240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15</v>
          </cell>
          <cell r="D77">
            <v>600</v>
          </cell>
          <cell r="E77">
            <v>5</v>
          </cell>
          <cell r="F77">
            <v>605</v>
          </cell>
          <cell r="G77">
            <v>0</v>
          </cell>
          <cell r="H77" t="e">
            <v>#N/A</v>
          </cell>
          <cell r="I77" t="str">
            <v>нет в матрице</v>
          </cell>
          <cell r="J77">
            <v>5</v>
          </cell>
          <cell r="K77">
            <v>0</v>
          </cell>
          <cell r="O77">
            <v>1</v>
          </cell>
          <cell r="T77">
            <v>605</v>
          </cell>
          <cell r="U77">
            <v>605</v>
          </cell>
          <cell r="V77">
            <v>1</v>
          </cell>
          <cell r="W77">
            <v>0</v>
          </cell>
          <cell r="X77">
            <v>1</v>
          </cell>
          <cell r="Y77">
            <v>3</v>
          </cell>
          <cell r="Z77">
            <v>43</v>
          </cell>
          <cell r="AA77" t="str">
            <v>дубль / не правильно поставлен приход</v>
          </cell>
          <cell r="AB77">
            <v>0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1568</v>
          </cell>
          <cell r="D78">
            <v>2112</v>
          </cell>
          <cell r="E78">
            <v>1234</v>
          </cell>
          <cell r="F78">
            <v>2087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1234</v>
          </cell>
          <cell r="K78">
            <v>0</v>
          </cell>
          <cell r="O78">
            <v>246.8</v>
          </cell>
          <cell r="P78">
            <v>1368.2000000000003</v>
          </cell>
          <cell r="Q78">
            <v>1320</v>
          </cell>
          <cell r="T78">
            <v>13.804700162074553</v>
          </cell>
          <cell r="U78">
            <v>8.4562398703403563</v>
          </cell>
          <cell r="V78">
            <v>237</v>
          </cell>
          <cell r="W78">
            <v>169.2</v>
          </cell>
          <cell r="X78">
            <v>217.6</v>
          </cell>
          <cell r="Y78">
            <v>149.6</v>
          </cell>
          <cell r="Z78">
            <v>173.2</v>
          </cell>
          <cell r="AB78">
            <v>191.54800000000006</v>
          </cell>
          <cell r="AC78">
            <v>22</v>
          </cell>
          <cell r="AD78">
            <v>60</v>
          </cell>
          <cell r="AE78">
            <v>184.8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Q84" sqref="Q84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4.5703125" style="8" customWidth="1"/>
    <col min="8" max="8" width="4.5703125" customWidth="1"/>
    <col min="9" max="9" width="13.85546875" bestFit="1" customWidth="1"/>
    <col min="10" max="11" width="6.85546875" customWidth="1"/>
    <col min="12" max="14" width="0.85546875" customWidth="1"/>
    <col min="15" max="15" width="6.85546875" customWidth="1"/>
    <col min="16" max="17" width="12" customWidth="1"/>
    <col min="18" max="18" width="6.85546875" customWidth="1"/>
    <col min="19" max="19" width="21.28515625" customWidth="1"/>
    <col min="20" max="21" width="5.42578125" customWidth="1"/>
    <col min="22" max="26" width="6.28515625" customWidth="1"/>
    <col min="27" max="27" width="37.42578125" customWidth="1"/>
    <col min="28" max="28" width="6.42578125" customWidth="1"/>
    <col min="29" max="29" width="6.42578125" style="8" customWidth="1"/>
    <col min="30" max="30" width="7.140625" style="13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6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130</v>
      </c>
      <c r="Q2" s="16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130</v>
      </c>
      <c r="AC2" s="17"/>
      <c r="AD2" s="18"/>
      <c r="AE2" s="16" t="s">
        <v>129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126</v>
      </c>
      <c r="AG3" s="14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9892</v>
      </c>
      <c r="F5" s="4">
        <f>SUM(F6:F499)</f>
        <v>13601.9</v>
      </c>
      <c r="G5" s="6"/>
      <c r="H5" s="1"/>
      <c r="I5" s="1"/>
      <c r="J5" s="4">
        <f t="shared" ref="J5:R5" si="0">SUM(J6:J499)</f>
        <v>15138.699999999999</v>
      </c>
      <c r="K5" s="4">
        <f t="shared" si="0"/>
        <v>-5246.7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1978.4000000000003</v>
      </c>
      <c r="P5" s="4">
        <f t="shared" si="0"/>
        <v>18490.160000000003</v>
      </c>
      <c r="Q5" s="4">
        <f t="shared" si="0"/>
        <v>18413.2</v>
      </c>
      <c r="R5" s="4">
        <f t="shared" si="0"/>
        <v>0</v>
      </c>
      <c r="S5" s="1"/>
      <c r="T5" s="1"/>
      <c r="U5" s="1"/>
      <c r="V5" s="4">
        <f>SUM(V6:V499)</f>
        <v>3265.44</v>
      </c>
      <c r="W5" s="4">
        <f>SUM(W6:W499)</f>
        <v>3218.5000000000005</v>
      </c>
      <c r="X5" s="4">
        <f>SUM(X6:X499)</f>
        <v>2775.5400000000004</v>
      </c>
      <c r="Y5" s="4">
        <f>SUM(Y6:Y499)</f>
        <v>2609.34</v>
      </c>
      <c r="Z5" s="4">
        <f>SUM(Z6:Z499)</f>
        <v>2934.5399999999995</v>
      </c>
      <c r="AA5" s="1"/>
      <c r="AB5" s="4">
        <f>SUM(AB6:AB499)</f>
        <v>6252.0680000000002</v>
      </c>
      <c r="AC5" s="6"/>
      <c r="AD5" s="12">
        <f>SUM(AD6:AD499)</f>
        <v>2004</v>
      </c>
      <c r="AE5" s="4">
        <f>SUM(AE6:AE499)</f>
        <v>6253.3200000000006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230</v>
      </c>
      <c r="D6" s="1"/>
      <c r="E6" s="1">
        <v>10</v>
      </c>
      <c r="F6" s="1">
        <v>220</v>
      </c>
      <c r="G6" s="6">
        <v>1</v>
      </c>
      <c r="H6" s="1">
        <v>90</v>
      </c>
      <c r="I6" s="1" t="s">
        <v>35</v>
      </c>
      <c r="J6" s="1">
        <v>10</v>
      </c>
      <c r="K6" s="1">
        <f t="shared" ref="K6:K36" si="1">E6-J6</f>
        <v>0</v>
      </c>
      <c r="L6" s="1"/>
      <c r="M6" s="1"/>
      <c r="N6" s="1"/>
      <c r="O6" s="1">
        <f>E6/5</f>
        <v>2</v>
      </c>
      <c r="P6" s="5"/>
      <c r="Q6" s="5">
        <f>AC6*AD6</f>
        <v>0</v>
      </c>
      <c r="R6" s="5"/>
      <c r="S6" s="1"/>
      <c r="T6" s="1">
        <f>(F6+Q6)/O6</f>
        <v>110</v>
      </c>
      <c r="U6" s="1">
        <f>F6/O6</f>
        <v>110</v>
      </c>
      <c r="V6" s="1">
        <v>39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1">
        <f>P6*G6</f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f>VLOOKUP(A6,[1]Sheet!$A:$AG,32,0)</f>
        <v>12</v>
      </c>
      <c r="AG6" s="1">
        <f>VLOOKUP(A6,[1]Sheet!$A:$AG,33,0)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247</v>
      </c>
      <c r="D7" s="1"/>
      <c r="E7" s="1">
        <v>222</v>
      </c>
      <c r="F7" s="1">
        <v>25</v>
      </c>
      <c r="G7" s="6">
        <v>0.3</v>
      </c>
      <c r="H7" s="1">
        <v>180</v>
      </c>
      <c r="I7" s="1" t="s">
        <v>35</v>
      </c>
      <c r="J7" s="1">
        <v>254</v>
      </c>
      <c r="K7" s="1">
        <f t="shared" si="1"/>
        <v>-32</v>
      </c>
      <c r="L7" s="1"/>
      <c r="M7" s="1"/>
      <c r="N7" s="1"/>
      <c r="O7" s="1">
        <f t="shared" ref="O7:O69" si="2">E7/5</f>
        <v>44.4</v>
      </c>
      <c r="P7" s="5">
        <f>13*O7-F7</f>
        <v>552.19999999999993</v>
      </c>
      <c r="Q7" s="5">
        <f t="shared" ref="Q7:Q13" si="3">AC7*AD7</f>
        <v>504</v>
      </c>
      <c r="R7" s="5"/>
      <c r="S7" s="1"/>
      <c r="T7" s="1">
        <f t="shared" ref="T7:T70" si="4">(F7+Q7)/O7</f>
        <v>11.914414414414415</v>
      </c>
      <c r="U7" s="1">
        <f t="shared" ref="U7:U70" si="5">F7/O7</f>
        <v>0.56306306306306309</v>
      </c>
      <c r="V7" s="1">
        <v>48</v>
      </c>
      <c r="W7" s="1">
        <v>34.4</v>
      </c>
      <c r="X7" s="1">
        <v>24.2</v>
      </c>
      <c r="Y7" s="1">
        <v>19</v>
      </c>
      <c r="Z7" s="1">
        <v>23.8</v>
      </c>
      <c r="AA7" s="1"/>
      <c r="AB7" s="1">
        <f t="shared" ref="AB7:AB70" si="6">P7*G7</f>
        <v>165.65999999999997</v>
      </c>
      <c r="AC7" s="6">
        <v>12</v>
      </c>
      <c r="AD7" s="10">
        <f t="shared" ref="AD7:AD13" si="7">MROUND(P7,AC7*AF7)/AC7</f>
        <v>42</v>
      </c>
      <c r="AE7" s="1">
        <f t="shared" ref="AE7:AE13" si="8">AD7*AC7*G7</f>
        <v>151.19999999999999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235</v>
      </c>
      <c r="D8" s="1"/>
      <c r="E8" s="1">
        <v>162</v>
      </c>
      <c r="F8" s="1">
        <v>73</v>
      </c>
      <c r="G8" s="6">
        <v>0.3</v>
      </c>
      <c r="H8" s="1">
        <v>180</v>
      </c>
      <c r="I8" s="1" t="s">
        <v>35</v>
      </c>
      <c r="J8" s="1">
        <v>528</v>
      </c>
      <c r="K8" s="1">
        <f t="shared" si="1"/>
        <v>-366</v>
      </c>
      <c r="L8" s="1"/>
      <c r="M8" s="1"/>
      <c r="N8" s="1"/>
      <c r="O8" s="1">
        <f t="shared" si="2"/>
        <v>32.4</v>
      </c>
      <c r="P8" s="5">
        <f t="shared" ref="P8:P10" si="9">14*O8-F8</f>
        <v>380.59999999999997</v>
      </c>
      <c r="Q8" s="5">
        <f t="shared" si="3"/>
        <v>336</v>
      </c>
      <c r="R8" s="5"/>
      <c r="S8" s="1"/>
      <c r="T8" s="1">
        <f t="shared" si="4"/>
        <v>12.623456790123457</v>
      </c>
      <c r="U8" s="1">
        <f t="shared" si="5"/>
        <v>2.2530864197530867</v>
      </c>
      <c r="V8" s="1">
        <v>88.4</v>
      </c>
      <c r="W8" s="1">
        <v>63.6</v>
      </c>
      <c r="X8" s="1">
        <v>64.8</v>
      </c>
      <c r="Y8" s="1">
        <v>54</v>
      </c>
      <c r="Z8" s="1">
        <v>80</v>
      </c>
      <c r="AA8" s="1"/>
      <c r="AB8" s="1">
        <f t="shared" si="6"/>
        <v>114.17999999999999</v>
      </c>
      <c r="AC8" s="6">
        <v>12</v>
      </c>
      <c r="AD8" s="10">
        <f t="shared" si="7"/>
        <v>28</v>
      </c>
      <c r="AE8" s="1">
        <f t="shared" si="8"/>
        <v>100.8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619</v>
      </c>
      <c r="D9" s="1"/>
      <c r="E9" s="1">
        <v>338</v>
      </c>
      <c r="F9" s="1">
        <v>281</v>
      </c>
      <c r="G9" s="6">
        <v>0.3</v>
      </c>
      <c r="H9" s="1">
        <v>180</v>
      </c>
      <c r="I9" s="1" t="s">
        <v>35</v>
      </c>
      <c r="J9" s="1">
        <v>889</v>
      </c>
      <c r="K9" s="1">
        <f t="shared" si="1"/>
        <v>-551</v>
      </c>
      <c r="L9" s="1"/>
      <c r="M9" s="1"/>
      <c r="N9" s="1"/>
      <c r="O9" s="1">
        <f t="shared" si="2"/>
        <v>67.599999999999994</v>
      </c>
      <c r="P9" s="5">
        <f t="shared" si="9"/>
        <v>665.39999999999986</v>
      </c>
      <c r="Q9" s="5">
        <f t="shared" si="3"/>
        <v>672</v>
      </c>
      <c r="R9" s="5"/>
      <c r="S9" s="1"/>
      <c r="T9" s="1">
        <f t="shared" si="4"/>
        <v>14.097633136094675</v>
      </c>
      <c r="U9" s="1">
        <f t="shared" si="5"/>
        <v>4.1568047337278111</v>
      </c>
      <c r="V9" s="1">
        <v>170.4</v>
      </c>
      <c r="W9" s="1">
        <v>147.80000000000001</v>
      </c>
      <c r="X9" s="1">
        <v>170.8</v>
      </c>
      <c r="Y9" s="1">
        <v>145.4</v>
      </c>
      <c r="Z9" s="1">
        <v>100.6</v>
      </c>
      <c r="AA9" s="1" t="s">
        <v>41</v>
      </c>
      <c r="AB9" s="1">
        <f t="shared" si="6"/>
        <v>199.61999999999995</v>
      </c>
      <c r="AC9" s="6">
        <v>12</v>
      </c>
      <c r="AD9" s="10">
        <f t="shared" si="7"/>
        <v>56</v>
      </c>
      <c r="AE9" s="1">
        <f t="shared" si="8"/>
        <v>201.6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681</v>
      </c>
      <c r="D10" s="1"/>
      <c r="E10" s="1">
        <v>499</v>
      </c>
      <c r="F10" s="1">
        <v>182</v>
      </c>
      <c r="G10" s="6">
        <v>0.3</v>
      </c>
      <c r="H10" s="1">
        <v>180</v>
      </c>
      <c r="I10" s="1" t="s">
        <v>35</v>
      </c>
      <c r="J10" s="1">
        <v>496</v>
      </c>
      <c r="K10" s="1">
        <f t="shared" si="1"/>
        <v>3</v>
      </c>
      <c r="L10" s="1"/>
      <c r="M10" s="1"/>
      <c r="N10" s="1"/>
      <c r="O10" s="1">
        <f t="shared" si="2"/>
        <v>99.8</v>
      </c>
      <c r="P10" s="5">
        <f t="shared" si="9"/>
        <v>1215.2</v>
      </c>
      <c r="Q10" s="5">
        <f t="shared" si="3"/>
        <v>1176</v>
      </c>
      <c r="R10" s="5"/>
      <c r="S10" s="1"/>
      <c r="T10" s="1">
        <f t="shared" si="4"/>
        <v>13.607214428857716</v>
      </c>
      <c r="U10" s="1">
        <f t="shared" si="5"/>
        <v>1.8236472945891784</v>
      </c>
      <c r="V10" s="1">
        <v>48.6</v>
      </c>
      <c r="W10" s="1">
        <v>79.400000000000006</v>
      </c>
      <c r="X10" s="1">
        <v>53.6</v>
      </c>
      <c r="Y10" s="1">
        <v>97</v>
      </c>
      <c r="Z10" s="1">
        <v>60</v>
      </c>
      <c r="AA10" s="1"/>
      <c r="AB10" s="1">
        <f t="shared" si="6"/>
        <v>364.56</v>
      </c>
      <c r="AC10" s="6">
        <v>12</v>
      </c>
      <c r="AD10" s="10">
        <f t="shared" si="7"/>
        <v>98</v>
      </c>
      <c r="AE10" s="1">
        <f t="shared" si="8"/>
        <v>352.8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878</v>
      </c>
      <c r="D11" s="1"/>
      <c r="E11" s="1">
        <v>252</v>
      </c>
      <c r="F11" s="1">
        <v>626</v>
      </c>
      <c r="G11" s="6">
        <v>0.3</v>
      </c>
      <c r="H11" s="1">
        <v>180</v>
      </c>
      <c r="I11" s="1" t="s">
        <v>35</v>
      </c>
      <c r="J11" s="1">
        <v>645</v>
      </c>
      <c r="K11" s="1">
        <f t="shared" si="1"/>
        <v>-393</v>
      </c>
      <c r="L11" s="1"/>
      <c r="M11" s="1"/>
      <c r="N11" s="1"/>
      <c r="O11" s="1">
        <f t="shared" si="2"/>
        <v>50.4</v>
      </c>
      <c r="P11" s="5">
        <f>16*O11-F11</f>
        <v>180.39999999999998</v>
      </c>
      <c r="Q11" s="5">
        <f t="shared" si="3"/>
        <v>168</v>
      </c>
      <c r="R11" s="5"/>
      <c r="S11" s="1"/>
      <c r="T11" s="1">
        <f t="shared" si="4"/>
        <v>15.753968253968255</v>
      </c>
      <c r="U11" s="1">
        <f t="shared" si="5"/>
        <v>12.420634920634921</v>
      </c>
      <c r="V11" s="1">
        <v>123.8</v>
      </c>
      <c r="W11" s="1">
        <v>148.19999999999999</v>
      </c>
      <c r="X11" s="1">
        <v>120.4</v>
      </c>
      <c r="Y11" s="1">
        <v>112</v>
      </c>
      <c r="Z11" s="1">
        <v>144.6</v>
      </c>
      <c r="AA11" s="1"/>
      <c r="AB11" s="1">
        <f t="shared" si="6"/>
        <v>54.11999999999999</v>
      </c>
      <c r="AC11" s="6">
        <v>12</v>
      </c>
      <c r="AD11" s="10">
        <f t="shared" si="7"/>
        <v>14</v>
      </c>
      <c r="AE11" s="1">
        <f t="shared" si="8"/>
        <v>50.4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360</v>
      </c>
      <c r="D12" s="1"/>
      <c r="E12" s="1">
        <v>138</v>
      </c>
      <c r="F12" s="1">
        <v>222</v>
      </c>
      <c r="G12" s="6">
        <v>0.09</v>
      </c>
      <c r="H12" s="1">
        <v>180</v>
      </c>
      <c r="I12" s="1" t="s">
        <v>35</v>
      </c>
      <c r="J12" s="1">
        <v>148</v>
      </c>
      <c r="K12" s="1">
        <f t="shared" si="1"/>
        <v>-10</v>
      </c>
      <c r="L12" s="1"/>
      <c r="M12" s="1"/>
      <c r="N12" s="1"/>
      <c r="O12" s="1">
        <f t="shared" si="2"/>
        <v>27.6</v>
      </c>
      <c r="P12" s="5">
        <f>16*O12-F12</f>
        <v>219.60000000000002</v>
      </c>
      <c r="Q12" s="5">
        <f t="shared" si="3"/>
        <v>336</v>
      </c>
      <c r="R12" s="5"/>
      <c r="S12" s="1"/>
      <c r="T12" s="1">
        <f t="shared" si="4"/>
        <v>20.217391304347824</v>
      </c>
      <c r="U12" s="1">
        <f t="shared" si="5"/>
        <v>8.0434782608695645</v>
      </c>
      <c r="V12" s="1">
        <v>43.6</v>
      </c>
      <c r="W12" s="1">
        <v>47.8</v>
      </c>
      <c r="X12" s="1">
        <v>29.8</v>
      </c>
      <c r="Y12" s="1">
        <v>37</v>
      </c>
      <c r="Z12" s="1">
        <v>24.2</v>
      </c>
      <c r="AA12" s="1"/>
      <c r="AB12" s="1">
        <f t="shared" si="6"/>
        <v>19.764000000000003</v>
      </c>
      <c r="AC12" s="6">
        <v>24</v>
      </c>
      <c r="AD12" s="10">
        <f t="shared" si="7"/>
        <v>14</v>
      </c>
      <c r="AE12" s="1">
        <f t="shared" si="8"/>
        <v>30.24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263</v>
      </c>
      <c r="D13" s="1"/>
      <c r="E13" s="1">
        <v>252</v>
      </c>
      <c r="F13" s="1">
        <v>11</v>
      </c>
      <c r="G13" s="6">
        <v>0.36</v>
      </c>
      <c r="H13" s="1">
        <v>180</v>
      </c>
      <c r="I13" s="1" t="s">
        <v>35</v>
      </c>
      <c r="J13" s="1">
        <v>568</v>
      </c>
      <c r="K13" s="1">
        <f t="shared" si="1"/>
        <v>-316</v>
      </c>
      <c r="L13" s="1"/>
      <c r="M13" s="1"/>
      <c r="N13" s="1"/>
      <c r="O13" s="1">
        <f t="shared" si="2"/>
        <v>50.4</v>
      </c>
      <c r="P13" s="5">
        <f>10*O13-F13</f>
        <v>493</v>
      </c>
      <c r="Q13" s="5">
        <f t="shared" si="3"/>
        <v>560</v>
      </c>
      <c r="R13" s="5"/>
      <c r="S13" s="1"/>
      <c r="T13" s="1">
        <f t="shared" si="4"/>
        <v>11.329365079365079</v>
      </c>
      <c r="U13" s="1">
        <f t="shared" si="5"/>
        <v>0.21825396825396826</v>
      </c>
      <c r="V13" s="1">
        <v>50.4</v>
      </c>
      <c r="W13" s="1">
        <v>39.6</v>
      </c>
      <c r="X13" s="1">
        <v>28.8</v>
      </c>
      <c r="Y13" s="1">
        <v>22.6</v>
      </c>
      <c r="Z13" s="1">
        <v>69.2</v>
      </c>
      <c r="AA13" s="1"/>
      <c r="AB13" s="1">
        <f t="shared" si="6"/>
        <v>177.48</v>
      </c>
      <c r="AC13" s="6">
        <v>10</v>
      </c>
      <c r="AD13" s="10">
        <f t="shared" si="7"/>
        <v>56</v>
      </c>
      <c r="AE13" s="1">
        <f t="shared" si="8"/>
        <v>201.6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46</v>
      </c>
      <c r="B14" s="19" t="s">
        <v>34</v>
      </c>
      <c r="C14" s="19">
        <v>22.2</v>
      </c>
      <c r="D14" s="19"/>
      <c r="E14" s="19"/>
      <c r="F14" s="19">
        <v>22.2</v>
      </c>
      <c r="G14" s="20">
        <v>0</v>
      </c>
      <c r="H14" s="19">
        <v>180</v>
      </c>
      <c r="I14" s="19" t="s">
        <v>47</v>
      </c>
      <c r="J14" s="19">
        <v>18.5</v>
      </c>
      <c r="K14" s="19">
        <f t="shared" si="1"/>
        <v>-18.5</v>
      </c>
      <c r="L14" s="19"/>
      <c r="M14" s="19"/>
      <c r="N14" s="19"/>
      <c r="O14" s="19">
        <f t="shared" si="2"/>
        <v>0</v>
      </c>
      <c r="P14" s="21"/>
      <c r="Q14" s="21"/>
      <c r="R14" s="21"/>
      <c r="S14" s="19"/>
      <c r="T14" s="19" t="e">
        <f t="shared" si="4"/>
        <v>#DIV/0!</v>
      </c>
      <c r="U14" s="19" t="e">
        <f t="shared" si="5"/>
        <v>#DIV/0!</v>
      </c>
      <c r="V14" s="19">
        <v>2.2200000000000002</v>
      </c>
      <c r="W14" s="19">
        <v>5.18</v>
      </c>
      <c r="X14" s="19">
        <v>4.4400000000000004</v>
      </c>
      <c r="Y14" s="19">
        <v>4.4400000000000004</v>
      </c>
      <c r="Z14" s="19">
        <v>8.14</v>
      </c>
      <c r="AA14" s="24" t="s">
        <v>131</v>
      </c>
      <c r="AB14" s="19">
        <f t="shared" si="6"/>
        <v>0</v>
      </c>
      <c r="AC14" s="20">
        <v>0</v>
      </c>
      <c r="AD14" s="22"/>
      <c r="AE14" s="19"/>
      <c r="AF14" s="19"/>
      <c r="AG14" s="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38</v>
      </c>
      <c r="C15" s="1">
        <v>264</v>
      </c>
      <c r="D15" s="1"/>
      <c r="E15" s="1">
        <v>65</v>
      </c>
      <c r="F15" s="1">
        <v>199</v>
      </c>
      <c r="G15" s="6">
        <v>0.25</v>
      </c>
      <c r="H15" s="1">
        <v>180</v>
      </c>
      <c r="I15" s="1" t="s">
        <v>35</v>
      </c>
      <c r="J15" s="1">
        <v>262</v>
      </c>
      <c r="K15" s="1">
        <f t="shared" si="1"/>
        <v>-197</v>
      </c>
      <c r="L15" s="1"/>
      <c r="M15" s="1"/>
      <c r="N15" s="1"/>
      <c r="O15" s="1">
        <f t="shared" si="2"/>
        <v>13</v>
      </c>
      <c r="P15" s="5"/>
      <c r="Q15" s="5">
        <f t="shared" ref="Q15:Q17" si="10">AC15*AD15</f>
        <v>0</v>
      </c>
      <c r="R15" s="5"/>
      <c r="S15" s="1"/>
      <c r="T15" s="1">
        <f t="shared" si="4"/>
        <v>15.307692307692308</v>
      </c>
      <c r="U15" s="1">
        <f t="shared" si="5"/>
        <v>15.307692307692308</v>
      </c>
      <c r="V15" s="1">
        <v>43</v>
      </c>
      <c r="W15" s="1">
        <v>41.2</v>
      </c>
      <c r="X15" s="1">
        <v>41.8</v>
      </c>
      <c r="Y15" s="1">
        <v>30.6</v>
      </c>
      <c r="Z15" s="1">
        <v>44.8</v>
      </c>
      <c r="AA15" s="1"/>
      <c r="AB15" s="1">
        <f t="shared" si="6"/>
        <v>0</v>
      </c>
      <c r="AC15" s="6">
        <v>12</v>
      </c>
      <c r="AD15" s="10">
        <f t="shared" ref="AD15:AD17" si="11">MROUND(P15,AC15*AF15)/AC15</f>
        <v>0</v>
      </c>
      <c r="AE15" s="1">
        <f t="shared" ref="AE15:AE17" si="12"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6</v>
      </c>
      <c r="D16" s="1"/>
      <c r="E16" s="1"/>
      <c r="F16" s="1">
        <v>6</v>
      </c>
      <c r="G16" s="6">
        <v>0.25</v>
      </c>
      <c r="H16" s="1">
        <v>180</v>
      </c>
      <c r="I16" s="1" t="s">
        <v>35</v>
      </c>
      <c r="J16" s="1">
        <v>264</v>
      </c>
      <c r="K16" s="1">
        <f t="shared" si="1"/>
        <v>-264</v>
      </c>
      <c r="L16" s="1"/>
      <c r="M16" s="1"/>
      <c r="N16" s="1"/>
      <c r="O16" s="1">
        <f t="shared" si="2"/>
        <v>0</v>
      </c>
      <c r="P16" s="5"/>
      <c r="Q16" s="5">
        <f t="shared" si="10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43.4</v>
      </c>
      <c r="W16" s="1">
        <v>26.6</v>
      </c>
      <c r="X16" s="1">
        <v>33.6</v>
      </c>
      <c r="Y16" s="1">
        <v>30.4</v>
      </c>
      <c r="Z16" s="1">
        <v>30</v>
      </c>
      <c r="AA16" s="1"/>
      <c r="AB16" s="1">
        <f t="shared" si="6"/>
        <v>0</v>
      </c>
      <c r="AC16" s="6">
        <v>12</v>
      </c>
      <c r="AD16" s="10">
        <f t="shared" si="11"/>
        <v>0</v>
      </c>
      <c r="AE16" s="1">
        <f t="shared" si="12"/>
        <v>0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41.3</v>
      </c>
      <c r="D17" s="1"/>
      <c r="E17" s="1"/>
      <c r="F17" s="1">
        <v>41.3</v>
      </c>
      <c r="G17" s="6">
        <v>1</v>
      </c>
      <c r="H17" s="1">
        <v>180</v>
      </c>
      <c r="I17" s="1" t="s">
        <v>35</v>
      </c>
      <c r="J17" s="1">
        <v>15.7</v>
      </c>
      <c r="K17" s="1">
        <f t="shared" si="1"/>
        <v>-15.7</v>
      </c>
      <c r="L17" s="1"/>
      <c r="M17" s="1"/>
      <c r="N17" s="1"/>
      <c r="O17" s="1">
        <f t="shared" si="2"/>
        <v>0</v>
      </c>
      <c r="P17" s="5"/>
      <c r="Q17" s="5">
        <f t="shared" si="10"/>
        <v>0</v>
      </c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1.94</v>
      </c>
      <c r="X17" s="1">
        <v>4.8</v>
      </c>
      <c r="Y17" s="1">
        <v>1.34</v>
      </c>
      <c r="Z17" s="1">
        <v>0</v>
      </c>
      <c r="AA17" s="1" t="s">
        <v>51</v>
      </c>
      <c r="AB17" s="1">
        <f t="shared" si="6"/>
        <v>0</v>
      </c>
      <c r="AC17" s="6">
        <v>3</v>
      </c>
      <c r="AD17" s="10">
        <f t="shared" si="11"/>
        <v>0</v>
      </c>
      <c r="AE17" s="1">
        <f t="shared" si="12"/>
        <v>0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52</v>
      </c>
      <c r="B18" s="19" t="s">
        <v>34</v>
      </c>
      <c r="C18" s="19">
        <v>-40.700000000000003</v>
      </c>
      <c r="D18" s="19">
        <v>48.1</v>
      </c>
      <c r="E18" s="31">
        <v>7.4</v>
      </c>
      <c r="F18" s="19"/>
      <c r="G18" s="20">
        <v>0</v>
      </c>
      <c r="H18" s="19">
        <v>180</v>
      </c>
      <c r="I18" s="19" t="s">
        <v>47</v>
      </c>
      <c r="J18" s="19">
        <v>6</v>
      </c>
      <c r="K18" s="19">
        <f t="shared" si="1"/>
        <v>1.4000000000000004</v>
      </c>
      <c r="L18" s="19"/>
      <c r="M18" s="19"/>
      <c r="N18" s="19"/>
      <c r="O18" s="19">
        <f t="shared" si="2"/>
        <v>1.48</v>
      </c>
      <c r="P18" s="21"/>
      <c r="Q18" s="21"/>
      <c r="R18" s="21"/>
      <c r="S18" s="19"/>
      <c r="T18" s="19">
        <f t="shared" si="4"/>
        <v>0</v>
      </c>
      <c r="U18" s="19">
        <f t="shared" si="5"/>
        <v>0</v>
      </c>
      <c r="V18" s="19">
        <v>20.72</v>
      </c>
      <c r="W18" s="19">
        <v>25.16</v>
      </c>
      <c r="X18" s="19">
        <v>5.92</v>
      </c>
      <c r="Y18" s="19">
        <v>2.96</v>
      </c>
      <c r="Z18" s="19">
        <v>0.74</v>
      </c>
      <c r="AA18" s="19" t="s">
        <v>53</v>
      </c>
      <c r="AB18" s="19">
        <f t="shared" si="6"/>
        <v>0</v>
      </c>
      <c r="AC18" s="20">
        <v>0</v>
      </c>
      <c r="AD18" s="22"/>
      <c r="AE18" s="19"/>
      <c r="AF18" s="19"/>
      <c r="AG18" s="1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475</v>
      </c>
      <c r="D19" s="1"/>
      <c r="E19" s="31">
        <f>177.6+E18</f>
        <v>185</v>
      </c>
      <c r="F19" s="1">
        <v>249.3</v>
      </c>
      <c r="G19" s="6">
        <v>1</v>
      </c>
      <c r="H19" s="1">
        <v>180</v>
      </c>
      <c r="I19" s="1" t="s">
        <v>35</v>
      </c>
      <c r="J19" s="1">
        <v>173.9</v>
      </c>
      <c r="K19" s="1">
        <f t="shared" si="1"/>
        <v>11.099999999999994</v>
      </c>
      <c r="L19" s="1"/>
      <c r="M19" s="1"/>
      <c r="N19" s="1"/>
      <c r="O19" s="1">
        <f t="shared" si="2"/>
        <v>37</v>
      </c>
      <c r="P19" s="5">
        <f t="shared" ref="P19:P25" si="13">14*O19-F19</f>
        <v>268.7</v>
      </c>
      <c r="Q19" s="5">
        <f t="shared" ref="Q19:Q26" si="14">AC19*AD19</f>
        <v>259</v>
      </c>
      <c r="R19" s="5"/>
      <c r="S19" s="1"/>
      <c r="T19" s="1">
        <f t="shared" si="4"/>
        <v>13.737837837837839</v>
      </c>
      <c r="U19" s="1">
        <f t="shared" si="5"/>
        <v>6.7378378378378381</v>
      </c>
      <c r="V19" s="1">
        <v>54.759999999999991</v>
      </c>
      <c r="W19" s="1">
        <v>65.86</v>
      </c>
      <c r="X19" s="1">
        <v>40.700000000000003</v>
      </c>
      <c r="Y19" s="1">
        <v>39.08</v>
      </c>
      <c r="Z19" s="1">
        <v>39.22</v>
      </c>
      <c r="AA19" s="1" t="s">
        <v>55</v>
      </c>
      <c r="AB19" s="1">
        <f t="shared" si="6"/>
        <v>268.7</v>
      </c>
      <c r="AC19" s="6">
        <v>3.7</v>
      </c>
      <c r="AD19" s="10">
        <f t="shared" ref="AD19:AD26" si="15">MROUND(P19,AC19*AF19)/AC19</f>
        <v>70</v>
      </c>
      <c r="AE19" s="1">
        <f t="shared" ref="AE19:AE26" si="16">AD19*AC19*G19</f>
        <v>259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34</v>
      </c>
      <c r="C20" s="1">
        <v>215.6</v>
      </c>
      <c r="D20" s="1"/>
      <c r="E20" s="1">
        <v>130.19999999999999</v>
      </c>
      <c r="F20" s="1">
        <v>85.4</v>
      </c>
      <c r="G20" s="6">
        <v>1</v>
      </c>
      <c r="H20" s="1">
        <v>180</v>
      </c>
      <c r="I20" s="1" t="s">
        <v>35</v>
      </c>
      <c r="J20" s="1">
        <v>130.19999999999999</v>
      </c>
      <c r="K20" s="1">
        <f t="shared" si="1"/>
        <v>0</v>
      </c>
      <c r="L20" s="1"/>
      <c r="M20" s="1"/>
      <c r="N20" s="1"/>
      <c r="O20" s="1">
        <f t="shared" si="2"/>
        <v>26.04</v>
      </c>
      <c r="P20" s="5">
        <f t="shared" si="13"/>
        <v>279.15999999999997</v>
      </c>
      <c r="Q20" s="5">
        <f t="shared" si="14"/>
        <v>264</v>
      </c>
      <c r="R20" s="5"/>
      <c r="S20" s="1"/>
      <c r="T20" s="1">
        <f t="shared" si="4"/>
        <v>13.417818740399385</v>
      </c>
      <c r="U20" s="1">
        <f t="shared" si="5"/>
        <v>3.2795698924731185</v>
      </c>
      <c r="V20" s="1">
        <v>37.4</v>
      </c>
      <c r="W20" s="1">
        <v>36.18</v>
      </c>
      <c r="X20" s="1">
        <v>56.1</v>
      </c>
      <c r="Y20" s="1">
        <v>34</v>
      </c>
      <c r="Z20" s="1">
        <v>39.5</v>
      </c>
      <c r="AA20" s="1" t="s">
        <v>57</v>
      </c>
      <c r="AB20" s="1">
        <f t="shared" si="6"/>
        <v>279.15999999999997</v>
      </c>
      <c r="AC20" s="6">
        <v>5.5</v>
      </c>
      <c r="AD20" s="10">
        <f t="shared" si="15"/>
        <v>48</v>
      </c>
      <c r="AE20" s="1">
        <f t="shared" si="16"/>
        <v>264</v>
      </c>
      <c r="AF20" s="1">
        <f>VLOOKUP(A20,[1]Sheet!$A:$AG,32,0)</f>
        <v>12</v>
      </c>
      <c r="AG20" s="1">
        <f>VLOOKUP(A20,[1]Sheet!$A:$AG,33,0)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291.2</v>
      </c>
      <c r="D21" s="1"/>
      <c r="E21" s="1">
        <v>117</v>
      </c>
      <c r="F21" s="1">
        <v>174.2</v>
      </c>
      <c r="G21" s="6">
        <v>1</v>
      </c>
      <c r="H21" s="1">
        <v>180</v>
      </c>
      <c r="I21" s="1" t="s">
        <v>35</v>
      </c>
      <c r="J21" s="1">
        <v>120.5</v>
      </c>
      <c r="K21" s="1">
        <f t="shared" si="1"/>
        <v>-3.5</v>
      </c>
      <c r="L21" s="1"/>
      <c r="M21" s="1"/>
      <c r="N21" s="1"/>
      <c r="O21" s="1">
        <f t="shared" si="2"/>
        <v>23.4</v>
      </c>
      <c r="P21" s="5">
        <f t="shared" si="13"/>
        <v>153.39999999999998</v>
      </c>
      <c r="Q21" s="5">
        <f t="shared" si="14"/>
        <v>168</v>
      </c>
      <c r="R21" s="5"/>
      <c r="S21" s="1"/>
      <c r="T21" s="1">
        <f t="shared" si="4"/>
        <v>14.623931623931623</v>
      </c>
      <c r="U21" s="1">
        <f t="shared" si="5"/>
        <v>7.4444444444444446</v>
      </c>
      <c r="V21" s="1">
        <v>22.94</v>
      </c>
      <c r="W21" s="1">
        <v>35.68</v>
      </c>
      <c r="X21" s="1">
        <v>32.54</v>
      </c>
      <c r="Y21" s="1">
        <v>28.8</v>
      </c>
      <c r="Z21" s="1">
        <v>8.4</v>
      </c>
      <c r="AA21" s="1"/>
      <c r="AB21" s="1">
        <f t="shared" si="6"/>
        <v>153.39999999999998</v>
      </c>
      <c r="AC21" s="6">
        <v>3</v>
      </c>
      <c r="AD21" s="10">
        <f t="shared" si="15"/>
        <v>56</v>
      </c>
      <c r="AE21" s="1">
        <f t="shared" si="16"/>
        <v>168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38</v>
      </c>
      <c r="C22" s="1">
        <v>256</v>
      </c>
      <c r="D22" s="1"/>
      <c r="E22" s="1">
        <v>222</v>
      </c>
      <c r="F22" s="1">
        <v>34</v>
      </c>
      <c r="G22" s="6">
        <v>0.25</v>
      </c>
      <c r="H22" s="1">
        <v>180</v>
      </c>
      <c r="I22" s="1" t="s">
        <v>35</v>
      </c>
      <c r="J22" s="1">
        <v>389</v>
      </c>
      <c r="K22" s="1">
        <f t="shared" si="1"/>
        <v>-167</v>
      </c>
      <c r="L22" s="1"/>
      <c r="M22" s="1"/>
      <c r="N22" s="1"/>
      <c r="O22" s="1">
        <f t="shared" si="2"/>
        <v>44.4</v>
      </c>
      <c r="P22" s="5">
        <f>13*O22-F22</f>
        <v>543.19999999999993</v>
      </c>
      <c r="Q22" s="5">
        <f t="shared" si="14"/>
        <v>504</v>
      </c>
      <c r="R22" s="5"/>
      <c r="S22" s="1"/>
      <c r="T22" s="1">
        <f t="shared" si="4"/>
        <v>12.117117117117118</v>
      </c>
      <c r="U22" s="1">
        <f t="shared" si="5"/>
        <v>0.76576576576576583</v>
      </c>
      <c r="V22" s="1">
        <v>83.4</v>
      </c>
      <c r="W22" s="1">
        <v>66.2</v>
      </c>
      <c r="X22" s="1">
        <v>54.4</v>
      </c>
      <c r="Y22" s="1">
        <v>53.8</v>
      </c>
      <c r="Z22" s="1">
        <v>58</v>
      </c>
      <c r="AA22" s="1" t="s">
        <v>41</v>
      </c>
      <c r="AB22" s="1">
        <f t="shared" si="6"/>
        <v>135.79999999999998</v>
      </c>
      <c r="AC22" s="6">
        <v>6</v>
      </c>
      <c r="AD22" s="10">
        <f t="shared" si="15"/>
        <v>84</v>
      </c>
      <c r="AE22" s="1">
        <f t="shared" si="16"/>
        <v>126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38</v>
      </c>
      <c r="C23" s="1">
        <v>250</v>
      </c>
      <c r="D23" s="1"/>
      <c r="E23" s="1">
        <v>253</v>
      </c>
      <c r="F23" s="1">
        <v>-3</v>
      </c>
      <c r="G23" s="6">
        <v>0.25</v>
      </c>
      <c r="H23" s="1">
        <v>180</v>
      </c>
      <c r="I23" s="1" t="s">
        <v>35</v>
      </c>
      <c r="J23" s="1">
        <v>295</v>
      </c>
      <c r="K23" s="1">
        <f t="shared" si="1"/>
        <v>-42</v>
      </c>
      <c r="L23" s="1"/>
      <c r="M23" s="1"/>
      <c r="N23" s="1"/>
      <c r="O23" s="1">
        <f t="shared" si="2"/>
        <v>50.6</v>
      </c>
      <c r="P23" s="5">
        <f>10*O23-F23</f>
        <v>509</v>
      </c>
      <c r="Q23" s="5">
        <f t="shared" si="14"/>
        <v>504</v>
      </c>
      <c r="R23" s="5"/>
      <c r="S23" s="1"/>
      <c r="T23" s="1">
        <f t="shared" si="4"/>
        <v>9.9011857707509883</v>
      </c>
      <c r="U23" s="1">
        <f t="shared" si="5"/>
        <v>-5.9288537549407112E-2</v>
      </c>
      <c r="V23" s="1">
        <v>33.799999999999997</v>
      </c>
      <c r="W23" s="1">
        <v>37.4</v>
      </c>
      <c r="X23" s="1">
        <v>27.2</v>
      </c>
      <c r="Y23" s="1">
        <v>22.4</v>
      </c>
      <c r="Z23" s="1">
        <v>39</v>
      </c>
      <c r="AA23" s="1" t="s">
        <v>61</v>
      </c>
      <c r="AB23" s="1">
        <f t="shared" si="6"/>
        <v>127.25</v>
      </c>
      <c r="AC23" s="6">
        <v>6</v>
      </c>
      <c r="AD23" s="10">
        <f t="shared" si="15"/>
        <v>84</v>
      </c>
      <c r="AE23" s="1">
        <f t="shared" si="16"/>
        <v>126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30</v>
      </c>
      <c r="D24" s="1"/>
      <c r="E24" s="1">
        <v>30</v>
      </c>
      <c r="F24" s="1"/>
      <c r="G24" s="6">
        <v>0.25</v>
      </c>
      <c r="H24" s="1">
        <v>180</v>
      </c>
      <c r="I24" s="1" t="s">
        <v>35</v>
      </c>
      <c r="J24" s="1">
        <v>183</v>
      </c>
      <c r="K24" s="1">
        <f t="shared" si="1"/>
        <v>-153</v>
      </c>
      <c r="L24" s="1"/>
      <c r="M24" s="1"/>
      <c r="N24" s="1"/>
      <c r="O24" s="1">
        <f t="shared" si="2"/>
        <v>6</v>
      </c>
      <c r="P24" s="5">
        <f t="shared" si="13"/>
        <v>84</v>
      </c>
      <c r="Q24" s="5">
        <f t="shared" si="14"/>
        <v>84</v>
      </c>
      <c r="R24" s="5"/>
      <c r="S24" s="1"/>
      <c r="T24" s="1">
        <f t="shared" si="4"/>
        <v>14</v>
      </c>
      <c r="U24" s="1">
        <f t="shared" si="5"/>
        <v>0</v>
      </c>
      <c r="V24" s="1">
        <v>60.8</v>
      </c>
      <c r="W24" s="1">
        <v>32</v>
      </c>
      <c r="X24" s="1">
        <v>41.6</v>
      </c>
      <c r="Y24" s="1">
        <v>25.4</v>
      </c>
      <c r="Z24" s="1">
        <v>26.8</v>
      </c>
      <c r="AA24" s="1" t="s">
        <v>41</v>
      </c>
      <c r="AB24" s="1">
        <f t="shared" si="6"/>
        <v>21</v>
      </c>
      <c r="AC24" s="6">
        <v>6</v>
      </c>
      <c r="AD24" s="10">
        <f t="shared" si="15"/>
        <v>14</v>
      </c>
      <c r="AE24" s="1">
        <f t="shared" si="16"/>
        <v>21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582</v>
      </c>
      <c r="D25" s="1"/>
      <c r="E25" s="1">
        <v>306</v>
      </c>
      <c r="F25" s="1">
        <v>276</v>
      </c>
      <c r="G25" s="6">
        <v>1</v>
      </c>
      <c r="H25" s="1">
        <v>180</v>
      </c>
      <c r="I25" s="1" t="s">
        <v>35</v>
      </c>
      <c r="J25" s="1">
        <v>318</v>
      </c>
      <c r="K25" s="1">
        <f t="shared" si="1"/>
        <v>-12</v>
      </c>
      <c r="L25" s="1"/>
      <c r="M25" s="1"/>
      <c r="N25" s="1"/>
      <c r="O25" s="1">
        <f t="shared" si="2"/>
        <v>61.2</v>
      </c>
      <c r="P25" s="5">
        <f t="shared" si="13"/>
        <v>580.80000000000007</v>
      </c>
      <c r="Q25" s="5">
        <f t="shared" si="14"/>
        <v>576</v>
      </c>
      <c r="R25" s="5"/>
      <c r="S25" s="1"/>
      <c r="T25" s="1">
        <f t="shared" si="4"/>
        <v>13.921568627450979</v>
      </c>
      <c r="U25" s="1">
        <f t="shared" si="5"/>
        <v>4.5098039215686274</v>
      </c>
      <c r="V25" s="1">
        <v>69.599999999999994</v>
      </c>
      <c r="W25" s="1">
        <v>74.400000000000006</v>
      </c>
      <c r="X25" s="1">
        <v>69.599999999999994</v>
      </c>
      <c r="Y25" s="1">
        <v>68.400000000000006</v>
      </c>
      <c r="Z25" s="1">
        <v>97.2</v>
      </c>
      <c r="AA25" s="1"/>
      <c r="AB25" s="1">
        <f t="shared" si="6"/>
        <v>580.80000000000007</v>
      </c>
      <c r="AC25" s="6">
        <v>6</v>
      </c>
      <c r="AD25" s="10">
        <f t="shared" si="15"/>
        <v>96</v>
      </c>
      <c r="AE25" s="1">
        <f t="shared" si="16"/>
        <v>576</v>
      </c>
      <c r="AF25" s="1">
        <f>VLOOKUP(A25,[1]Sheet!$A:$AG,32,0)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38</v>
      </c>
      <c r="C26" s="1">
        <v>614</v>
      </c>
      <c r="D26" s="1"/>
      <c r="E26" s="1">
        <v>35</v>
      </c>
      <c r="F26" s="1">
        <v>579</v>
      </c>
      <c r="G26" s="6">
        <v>0.25</v>
      </c>
      <c r="H26" s="1">
        <v>365</v>
      </c>
      <c r="I26" s="1" t="s">
        <v>35</v>
      </c>
      <c r="J26" s="1">
        <v>370</v>
      </c>
      <c r="K26" s="1">
        <f t="shared" si="1"/>
        <v>-335</v>
      </c>
      <c r="L26" s="1"/>
      <c r="M26" s="1"/>
      <c r="N26" s="1"/>
      <c r="O26" s="1">
        <f t="shared" si="2"/>
        <v>7</v>
      </c>
      <c r="P26" s="5"/>
      <c r="Q26" s="5">
        <f t="shared" si="14"/>
        <v>0</v>
      </c>
      <c r="R26" s="5"/>
      <c r="S26" s="1"/>
      <c r="T26" s="1">
        <f t="shared" si="4"/>
        <v>82.714285714285708</v>
      </c>
      <c r="U26" s="1">
        <f t="shared" si="5"/>
        <v>82.714285714285708</v>
      </c>
      <c r="V26" s="1">
        <v>88.2</v>
      </c>
      <c r="W26" s="1">
        <v>96</v>
      </c>
      <c r="X26" s="1">
        <v>85</v>
      </c>
      <c r="Y26" s="1">
        <v>81.8</v>
      </c>
      <c r="Z26" s="1">
        <v>143.19999999999999</v>
      </c>
      <c r="AA26" s="1"/>
      <c r="AB26" s="1">
        <f t="shared" si="6"/>
        <v>0</v>
      </c>
      <c r="AC26" s="6">
        <v>12</v>
      </c>
      <c r="AD26" s="10">
        <f t="shared" si="15"/>
        <v>0</v>
      </c>
      <c r="AE26" s="1">
        <f t="shared" si="16"/>
        <v>0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9" t="s">
        <v>65</v>
      </c>
      <c r="B27" s="19" t="s">
        <v>38</v>
      </c>
      <c r="C27" s="19">
        <v>-2</v>
      </c>
      <c r="D27" s="19">
        <v>2</v>
      </c>
      <c r="E27" s="19"/>
      <c r="F27" s="19"/>
      <c r="G27" s="20">
        <v>0</v>
      </c>
      <c r="H27" s="19" t="e">
        <v>#N/A</v>
      </c>
      <c r="I27" s="19" t="s">
        <v>47</v>
      </c>
      <c r="J27" s="19">
        <v>24</v>
      </c>
      <c r="K27" s="19">
        <f t="shared" si="1"/>
        <v>-24</v>
      </c>
      <c r="L27" s="19"/>
      <c r="M27" s="19"/>
      <c r="N27" s="19"/>
      <c r="O27" s="19">
        <f t="shared" si="2"/>
        <v>0</v>
      </c>
      <c r="P27" s="21"/>
      <c r="Q27" s="21"/>
      <c r="R27" s="21"/>
      <c r="S27" s="19"/>
      <c r="T27" s="19" t="e">
        <f t="shared" si="4"/>
        <v>#DIV/0!</v>
      </c>
      <c r="U27" s="19" t="e">
        <f t="shared" si="5"/>
        <v>#DIV/0!</v>
      </c>
      <c r="V27" s="19">
        <v>0.2</v>
      </c>
      <c r="W27" s="19">
        <v>0</v>
      </c>
      <c r="X27" s="19">
        <v>2.4</v>
      </c>
      <c r="Y27" s="19">
        <v>0</v>
      </c>
      <c r="Z27" s="19">
        <v>0</v>
      </c>
      <c r="AA27" s="19" t="s">
        <v>53</v>
      </c>
      <c r="AB27" s="19">
        <f t="shared" si="6"/>
        <v>0</v>
      </c>
      <c r="AC27" s="20">
        <v>0</v>
      </c>
      <c r="AD27" s="22"/>
      <c r="AE27" s="19"/>
      <c r="AF27" s="19"/>
      <c r="AG27" s="19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38</v>
      </c>
      <c r="C28" s="1">
        <v>433</v>
      </c>
      <c r="D28" s="1"/>
      <c r="E28" s="1">
        <v>59</v>
      </c>
      <c r="F28" s="1">
        <v>372</v>
      </c>
      <c r="G28" s="6">
        <v>0.25</v>
      </c>
      <c r="H28" s="1">
        <v>365</v>
      </c>
      <c r="I28" s="1" t="s">
        <v>35</v>
      </c>
      <c r="J28" s="1">
        <v>682</v>
      </c>
      <c r="K28" s="1">
        <f t="shared" si="1"/>
        <v>-623</v>
      </c>
      <c r="L28" s="1"/>
      <c r="M28" s="1"/>
      <c r="N28" s="1"/>
      <c r="O28" s="1">
        <f t="shared" si="2"/>
        <v>11.8</v>
      </c>
      <c r="P28" s="5"/>
      <c r="Q28" s="5">
        <f t="shared" ref="Q28:Q39" si="17">AC28*AD28</f>
        <v>0</v>
      </c>
      <c r="R28" s="5"/>
      <c r="S28" s="1"/>
      <c r="T28" s="1">
        <f t="shared" si="4"/>
        <v>31.525423728813557</v>
      </c>
      <c r="U28" s="1">
        <f t="shared" si="5"/>
        <v>31.525423728813557</v>
      </c>
      <c r="V28" s="1">
        <v>79</v>
      </c>
      <c r="W28" s="1">
        <v>68.400000000000006</v>
      </c>
      <c r="X28" s="1">
        <v>49.2</v>
      </c>
      <c r="Y28" s="1">
        <v>45.6</v>
      </c>
      <c r="Z28" s="1">
        <v>83.2</v>
      </c>
      <c r="AA28" s="1" t="s">
        <v>67</v>
      </c>
      <c r="AB28" s="1">
        <f t="shared" si="6"/>
        <v>0</v>
      </c>
      <c r="AC28" s="6">
        <v>12</v>
      </c>
      <c r="AD28" s="10">
        <f t="shared" ref="AD28:AD39" si="18">MROUND(P28,AC28*AF28)/AC28</f>
        <v>0</v>
      </c>
      <c r="AE28" s="1">
        <f t="shared" ref="AE28:AE39" si="19">AD28*AC28*G28</f>
        <v>0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38</v>
      </c>
      <c r="C29" s="1">
        <v>263</v>
      </c>
      <c r="D29" s="1"/>
      <c r="E29" s="1">
        <v>117</v>
      </c>
      <c r="F29" s="1">
        <v>146</v>
      </c>
      <c r="G29" s="6">
        <v>0.25</v>
      </c>
      <c r="H29" s="1">
        <v>180</v>
      </c>
      <c r="I29" s="1" t="s">
        <v>35</v>
      </c>
      <c r="J29" s="1">
        <v>137</v>
      </c>
      <c r="K29" s="1">
        <f t="shared" si="1"/>
        <v>-20</v>
      </c>
      <c r="L29" s="1"/>
      <c r="M29" s="1"/>
      <c r="N29" s="1"/>
      <c r="O29" s="1">
        <f t="shared" si="2"/>
        <v>23.4</v>
      </c>
      <c r="P29" s="5">
        <f t="shared" ref="P29:P35" si="20">14*O29-F29</f>
        <v>181.59999999999997</v>
      </c>
      <c r="Q29" s="5">
        <f t="shared" si="17"/>
        <v>168</v>
      </c>
      <c r="R29" s="5"/>
      <c r="S29" s="1"/>
      <c r="T29" s="1">
        <f t="shared" si="4"/>
        <v>13.418803418803419</v>
      </c>
      <c r="U29" s="1">
        <f t="shared" si="5"/>
        <v>6.2393162393162394</v>
      </c>
      <c r="V29" s="1">
        <v>41.6</v>
      </c>
      <c r="W29" s="1">
        <v>42.6</v>
      </c>
      <c r="X29" s="1">
        <v>43.6</v>
      </c>
      <c r="Y29" s="1">
        <v>34.4</v>
      </c>
      <c r="Z29" s="1">
        <v>51.2</v>
      </c>
      <c r="AA29" s="1"/>
      <c r="AB29" s="1">
        <f t="shared" si="6"/>
        <v>45.399999999999991</v>
      </c>
      <c r="AC29" s="6">
        <v>12</v>
      </c>
      <c r="AD29" s="10">
        <f t="shared" si="18"/>
        <v>14</v>
      </c>
      <c r="AE29" s="1">
        <f t="shared" si="19"/>
        <v>42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38</v>
      </c>
      <c r="C30" s="1">
        <v>159</v>
      </c>
      <c r="D30" s="1"/>
      <c r="E30" s="1">
        <v>155</v>
      </c>
      <c r="F30" s="1">
        <v>4</v>
      </c>
      <c r="G30" s="6">
        <v>0.25</v>
      </c>
      <c r="H30" s="1">
        <v>180</v>
      </c>
      <c r="I30" s="1" t="s">
        <v>35</v>
      </c>
      <c r="J30" s="1">
        <v>164</v>
      </c>
      <c r="K30" s="1">
        <f t="shared" si="1"/>
        <v>-9</v>
      </c>
      <c r="L30" s="1"/>
      <c r="M30" s="1"/>
      <c r="N30" s="1"/>
      <c r="O30" s="1">
        <f t="shared" si="2"/>
        <v>31</v>
      </c>
      <c r="P30" s="5">
        <f>10*O30-F30</f>
        <v>306</v>
      </c>
      <c r="Q30" s="5">
        <f t="shared" si="17"/>
        <v>336</v>
      </c>
      <c r="R30" s="5"/>
      <c r="S30" s="1"/>
      <c r="T30" s="1">
        <f t="shared" si="4"/>
        <v>10.96774193548387</v>
      </c>
      <c r="U30" s="1">
        <f t="shared" si="5"/>
        <v>0.12903225806451613</v>
      </c>
      <c r="V30" s="1">
        <v>16</v>
      </c>
      <c r="W30" s="1">
        <v>17.399999999999999</v>
      </c>
      <c r="X30" s="1">
        <v>16.399999999999999</v>
      </c>
      <c r="Y30" s="1">
        <v>18.399999999999999</v>
      </c>
      <c r="Z30" s="1">
        <v>38.6</v>
      </c>
      <c r="AA30" s="1"/>
      <c r="AB30" s="1">
        <f t="shared" si="6"/>
        <v>76.5</v>
      </c>
      <c r="AC30" s="6">
        <v>6</v>
      </c>
      <c r="AD30" s="10">
        <f t="shared" si="18"/>
        <v>56</v>
      </c>
      <c r="AE30" s="1">
        <f t="shared" si="19"/>
        <v>84</v>
      </c>
      <c r="AF30" s="1">
        <f>VLOOKUP(A30,[1]Sheet!$A:$AG,32,0)</f>
        <v>14</v>
      </c>
      <c r="AG30" s="1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38</v>
      </c>
      <c r="C31" s="1">
        <v>143</v>
      </c>
      <c r="D31" s="1"/>
      <c r="E31" s="1">
        <v>88</v>
      </c>
      <c r="F31" s="1">
        <v>55</v>
      </c>
      <c r="G31" s="6">
        <v>0.25</v>
      </c>
      <c r="H31" s="1">
        <v>180</v>
      </c>
      <c r="I31" s="1" t="s">
        <v>35</v>
      </c>
      <c r="J31" s="1">
        <v>225</v>
      </c>
      <c r="K31" s="1">
        <f t="shared" si="1"/>
        <v>-137</v>
      </c>
      <c r="L31" s="1"/>
      <c r="M31" s="1"/>
      <c r="N31" s="1"/>
      <c r="O31" s="1">
        <f t="shared" si="2"/>
        <v>17.600000000000001</v>
      </c>
      <c r="P31" s="5">
        <f t="shared" si="20"/>
        <v>191.40000000000003</v>
      </c>
      <c r="Q31" s="5">
        <f t="shared" si="17"/>
        <v>168</v>
      </c>
      <c r="R31" s="5"/>
      <c r="S31" s="1"/>
      <c r="T31" s="1">
        <f t="shared" si="4"/>
        <v>12.670454545454545</v>
      </c>
      <c r="U31" s="1">
        <f t="shared" si="5"/>
        <v>3.1249999999999996</v>
      </c>
      <c r="V31" s="1">
        <v>44.2</v>
      </c>
      <c r="W31" s="1">
        <v>31.4</v>
      </c>
      <c r="X31" s="1">
        <v>27.6</v>
      </c>
      <c r="Y31" s="1">
        <v>27.8</v>
      </c>
      <c r="Z31" s="1">
        <v>55.2</v>
      </c>
      <c r="AA31" s="1"/>
      <c r="AB31" s="1">
        <f t="shared" si="6"/>
        <v>47.850000000000009</v>
      </c>
      <c r="AC31" s="6">
        <v>12</v>
      </c>
      <c r="AD31" s="10">
        <f t="shared" si="18"/>
        <v>14</v>
      </c>
      <c r="AE31" s="1">
        <f t="shared" si="19"/>
        <v>42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38</v>
      </c>
      <c r="C32" s="1">
        <v>277</v>
      </c>
      <c r="D32" s="1"/>
      <c r="E32" s="1">
        <v>40</v>
      </c>
      <c r="F32" s="1">
        <v>237</v>
      </c>
      <c r="G32" s="6">
        <v>0.75</v>
      </c>
      <c r="H32" s="1">
        <v>180</v>
      </c>
      <c r="I32" s="1" t="s">
        <v>35</v>
      </c>
      <c r="J32" s="1">
        <v>48</v>
      </c>
      <c r="K32" s="1">
        <f t="shared" si="1"/>
        <v>-8</v>
      </c>
      <c r="L32" s="1"/>
      <c r="M32" s="1"/>
      <c r="N32" s="1"/>
      <c r="O32" s="1">
        <f t="shared" si="2"/>
        <v>8</v>
      </c>
      <c r="P32" s="5"/>
      <c r="Q32" s="5">
        <f t="shared" si="17"/>
        <v>0</v>
      </c>
      <c r="R32" s="5"/>
      <c r="S32" s="1"/>
      <c r="T32" s="1">
        <f t="shared" si="4"/>
        <v>29.625</v>
      </c>
      <c r="U32" s="1">
        <f t="shared" si="5"/>
        <v>29.625</v>
      </c>
      <c r="V32" s="1">
        <v>11.2</v>
      </c>
      <c r="W32" s="1">
        <v>13.4</v>
      </c>
      <c r="X32" s="1">
        <v>15.4</v>
      </c>
      <c r="Y32" s="1">
        <v>30.4</v>
      </c>
      <c r="Z32" s="1">
        <v>32.4</v>
      </c>
      <c r="AA32" s="23" t="s">
        <v>72</v>
      </c>
      <c r="AB32" s="1">
        <f t="shared" si="6"/>
        <v>0</v>
      </c>
      <c r="AC32" s="6">
        <v>8</v>
      </c>
      <c r="AD32" s="10">
        <f t="shared" si="18"/>
        <v>0</v>
      </c>
      <c r="AE32" s="1">
        <f t="shared" si="19"/>
        <v>0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38</v>
      </c>
      <c r="C33" s="1">
        <v>96</v>
      </c>
      <c r="D33" s="1"/>
      <c r="E33" s="1">
        <v>28</v>
      </c>
      <c r="F33" s="1">
        <v>68</v>
      </c>
      <c r="G33" s="6">
        <v>0.75</v>
      </c>
      <c r="H33" s="1">
        <v>180</v>
      </c>
      <c r="I33" s="1" t="s">
        <v>35</v>
      </c>
      <c r="J33" s="1">
        <v>52</v>
      </c>
      <c r="K33" s="1">
        <f t="shared" si="1"/>
        <v>-24</v>
      </c>
      <c r="L33" s="1"/>
      <c r="M33" s="1"/>
      <c r="N33" s="1"/>
      <c r="O33" s="1">
        <f t="shared" si="2"/>
        <v>5.6</v>
      </c>
      <c r="P33" s="5">
        <f>22*O33-F33</f>
        <v>55.199999999999989</v>
      </c>
      <c r="Q33" s="5">
        <f t="shared" si="17"/>
        <v>96</v>
      </c>
      <c r="R33" s="5"/>
      <c r="S33" s="1"/>
      <c r="T33" s="1">
        <f t="shared" si="4"/>
        <v>29.285714285714288</v>
      </c>
      <c r="U33" s="1">
        <f t="shared" si="5"/>
        <v>12.142857142857144</v>
      </c>
      <c r="V33" s="1">
        <v>15.2</v>
      </c>
      <c r="W33" s="1">
        <v>11.4</v>
      </c>
      <c r="X33" s="1">
        <v>11</v>
      </c>
      <c r="Y33" s="1">
        <v>13.6</v>
      </c>
      <c r="Z33" s="1">
        <v>21.8</v>
      </c>
      <c r="AA33" s="1"/>
      <c r="AB33" s="1">
        <f t="shared" si="6"/>
        <v>41.399999999999991</v>
      </c>
      <c r="AC33" s="6">
        <v>8</v>
      </c>
      <c r="AD33" s="10">
        <f t="shared" si="18"/>
        <v>12</v>
      </c>
      <c r="AE33" s="1">
        <f t="shared" si="19"/>
        <v>72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38</v>
      </c>
      <c r="C34" s="1">
        <v>37</v>
      </c>
      <c r="D34" s="1"/>
      <c r="E34" s="1">
        <v>35</v>
      </c>
      <c r="F34" s="1">
        <v>2</v>
      </c>
      <c r="G34" s="6">
        <v>0.75</v>
      </c>
      <c r="H34" s="1">
        <v>180</v>
      </c>
      <c r="I34" s="1" t="s">
        <v>35</v>
      </c>
      <c r="J34" s="1">
        <v>229</v>
      </c>
      <c r="K34" s="1">
        <f t="shared" si="1"/>
        <v>-194</v>
      </c>
      <c r="L34" s="1"/>
      <c r="M34" s="1"/>
      <c r="N34" s="1"/>
      <c r="O34" s="1">
        <f t="shared" si="2"/>
        <v>7</v>
      </c>
      <c r="P34" s="5">
        <f t="shared" si="20"/>
        <v>96</v>
      </c>
      <c r="Q34" s="5">
        <f t="shared" si="17"/>
        <v>96</v>
      </c>
      <c r="R34" s="5"/>
      <c r="S34" s="1"/>
      <c r="T34" s="1">
        <f t="shared" si="4"/>
        <v>14</v>
      </c>
      <c r="U34" s="1">
        <f t="shared" si="5"/>
        <v>0.2857142857142857</v>
      </c>
      <c r="V34" s="1">
        <v>7.8</v>
      </c>
      <c r="W34" s="1">
        <v>0</v>
      </c>
      <c r="X34" s="1">
        <v>0</v>
      </c>
      <c r="Y34" s="1">
        <v>0</v>
      </c>
      <c r="Z34" s="1">
        <v>0</v>
      </c>
      <c r="AA34" s="1" t="s">
        <v>75</v>
      </c>
      <c r="AB34" s="1">
        <f t="shared" si="6"/>
        <v>72</v>
      </c>
      <c r="AC34" s="6">
        <v>8</v>
      </c>
      <c r="AD34" s="10">
        <f t="shared" si="18"/>
        <v>12</v>
      </c>
      <c r="AE34" s="1">
        <f t="shared" si="19"/>
        <v>72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38</v>
      </c>
      <c r="C35" s="1">
        <v>29</v>
      </c>
      <c r="D35" s="1"/>
      <c r="E35" s="1">
        <v>24</v>
      </c>
      <c r="F35" s="1">
        <v>5</v>
      </c>
      <c r="G35" s="6">
        <v>0.75</v>
      </c>
      <c r="H35" s="1">
        <v>180</v>
      </c>
      <c r="I35" s="1" t="s">
        <v>35</v>
      </c>
      <c r="J35" s="1">
        <v>22</v>
      </c>
      <c r="K35" s="1">
        <f t="shared" si="1"/>
        <v>2</v>
      </c>
      <c r="L35" s="1"/>
      <c r="M35" s="1"/>
      <c r="N35" s="1"/>
      <c r="O35" s="1">
        <f t="shared" si="2"/>
        <v>4.8</v>
      </c>
      <c r="P35" s="5">
        <f t="shared" si="20"/>
        <v>62.2</v>
      </c>
      <c r="Q35" s="5">
        <f t="shared" si="17"/>
        <v>96</v>
      </c>
      <c r="R35" s="5"/>
      <c r="S35" s="1"/>
      <c r="T35" s="1">
        <f t="shared" si="4"/>
        <v>21.041666666666668</v>
      </c>
      <c r="U35" s="1">
        <f t="shared" si="5"/>
        <v>1.0416666666666667</v>
      </c>
      <c r="V35" s="1">
        <v>12.2</v>
      </c>
      <c r="W35" s="1">
        <v>16.399999999999999</v>
      </c>
      <c r="X35" s="1">
        <v>13.4</v>
      </c>
      <c r="Y35" s="1">
        <v>15.2</v>
      </c>
      <c r="Z35" s="1">
        <v>21.2</v>
      </c>
      <c r="AA35" s="1"/>
      <c r="AB35" s="1">
        <f t="shared" si="6"/>
        <v>46.650000000000006</v>
      </c>
      <c r="AC35" s="6">
        <v>8</v>
      </c>
      <c r="AD35" s="10">
        <f t="shared" si="18"/>
        <v>12</v>
      </c>
      <c r="AE35" s="1">
        <f t="shared" si="19"/>
        <v>72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2" t="s">
        <v>77</v>
      </c>
      <c r="B36" s="1" t="s">
        <v>38</v>
      </c>
      <c r="C36" s="1"/>
      <c r="D36" s="1"/>
      <c r="E36" s="1"/>
      <c r="F36" s="31">
        <f>F40</f>
        <v>30</v>
      </c>
      <c r="G36" s="6">
        <v>0.43</v>
      </c>
      <c r="H36" s="1">
        <v>180</v>
      </c>
      <c r="I36" s="1" t="s">
        <v>35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/>
      <c r="Q36" s="5">
        <f t="shared" si="17"/>
        <v>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2.6</v>
      </c>
      <c r="W36" s="1">
        <v>4</v>
      </c>
      <c r="X36" s="1">
        <v>4.2</v>
      </c>
      <c r="Y36" s="1">
        <v>2.4</v>
      </c>
      <c r="Z36" s="1">
        <v>2</v>
      </c>
      <c r="AA36" s="24" t="s">
        <v>134</v>
      </c>
      <c r="AB36" s="1">
        <f t="shared" si="6"/>
        <v>0</v>
      </c>
      <c r="AC36" s="6">
        <v>16</v>
      </c>
      <c r="AD36" s="10">
        <f t="shared" si="18"/>
        <v>0</v>
      </c>
      <c r="AE36" s="1">
        <f t="shared" si="19"/>
        <v>0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38</v>
      </c>
      <c r="C37" s="1">
        <v>279</v>
      </c>
      <c r="D37" s="1"/>
      <c r="E37" s="1">
        <v>26</v>
      </c>
      <c r="F37" s="1">
        <v>253</v>
      </c>
      <c r="G37" s="6">
        <v>0.9</v>
      </c>
      <c r="H37" s="1">
        <v>180</v>
      </c>
      <c r="I37" s="1" t="s">
        <v>35</v>
      </c>
      <c r="J37" s="1">
        <v>56</v>
      </c>
      <c r="K37" s="1">
        <f t="shared" ref="K37:K68" si="21">E37-J37</f>
        <v>-30</v>
      </c>
      <c r="L37" s="1"/>
      <c r="M37" s="1"/>
      <c r="N37" s="1"/>
      <c r="O37" s="1">
        <f t="shared" si="2"/>
        <v>5.2</v>
      </c>
      <c r="P37" s="5"/>
      <c r="Q37" s="5">
        <f t="shared" si="17"/>
        <v>0</v>
      </c>
      <c r="R37" s="5"/>
      <c r="S37" s="1"/>
      <c r="T37" s="1">
        <f t="shared" si="4"/>
        <v>48.653846153846153</v>
      </c>
      <c r="U37" s="1">
        <f t="shared" si="5"/>
        <v>48.653846153846153</v>
      </c>
      <c r="V37" s="1">
        <v>23.4</v>
      </c>
      <c r="W37" s="1">
        <v>29.2</v>
      </c>
      <c r="X37" s="1">
        <v>23</v>
      </c>
      <c r="Y37" s="1">
        <v>27</v>
      </c>
      <c r="Z37" s="1">
        <v>29</v>
      </c>
      <c r="AA37" s="1" t="s">
        <v>79</v>
      </c>
      <c r="AB37" s="1">
        <f t="shared" si="6"/>
        <v>0</v>
      </c>
      <c r="AC37" s="6">
        <v>8</v>
      </c>
      <c r="AD37" s="10">
        <f t="shared" si="18"/>
        <v>0</v>
      </c>
      <c r="AE37" s="1">
        <f t="shared" si="19"/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38</v>
      </c>
      <c r="C38" s="1">
        <v>432</v>
      </c>
      <c r="D38" s="1"/>
      <c r="E38" s="1">
        <v>2</v>
      </c>
      <c r="F38" s="1">
        <v>430</v>
      </c>
      <c r="G38" s="6">
        <v>0.43</v>
      </c>
      <c r="H38" s="1">
        <v>180</v>
      </c>
      <c r="I38" s="1" t="s">
        <v>35</v>
      </c>
      <c r="J38" s="1">
        <v>42</v>
      </c>
      <c r="K38" s="1">
        <f t="shared" si="21"/>
        <v>-40</v>
      </c>
      <c r="L38" s="1"/>
      <c r="M38" s="1"/>
      <c r="N38" s="1"/>
      <c r="O38" s="1">
        <f t="shared" si="2"/>
        <v>0.4</v>
      </c>
      <c r="P38" s="5"/>
      <c r="Q38" s="5">
        <f t="shared" si="17"/>
        <v>0</v>
      </c>
      <c r="R38" s="5"/>
      <c r="S38" s="1"/>
      <c r="T38" s="1">
        <f t="shared" si="4"/>
        <v>1075</v>
      </c>
      <c r="U38" s="1">
        <f t="shared" si="5"/>
        <v>1075</v>
      </c>
      <c r="V38" s="1">
        <v>6.6</v>
      </c>
      <c r="W38" s="1">
        <v>6.2</v>
      </c>
      <c r="X38" s="1">
        <v>2.6</v>
      </c>
      <c r="Y38" s="1">
        <v>2.2000000000000002</v>
      </c>
      <c r="Z38" s="1">
        <v>13.2</v>
      </c>
      <c r="AA38" s="24" t="s">
        <v>136</v>
      </c>
      <c r="AB38" s="1">
        <f t="shared" si="6"/>
        <v>0</v>
      </c>
      <c r="AC38" s="6">
        <v>16</v>
      </c>
      <c r="AD38" s="10">
        <f t="shared" si="18"/>
        <v>0</v>
      </c>
      <c r="AE38" s="1">
        <f t="shared" si="19"/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162</v>
      </c>
      <c r="D39" s="1"/>
      <c r="E39" s="1">
        <v>8</v>
      </c>
      <c r="F39" s="1">
        <v>154</v>
      </c>
      <c r="G39" s="6">
        <v>0.9</v>
      </c>
      <c r="H39" s="1">
        <v>180</v>
      </c>
      <c r="I39" s="1" t="s">
        <v>35</v>
      </c>
      <c r="J39" s="1">
        <v>24</v>
      </c>
      <c r="K39" s="1">
        <f t="shared" si="21"/>
        <v>-16</v>
      </c>
      <c r="L39" s="1"/>
      <c r="M39" s="1"/>
      <c r="N39" s="1"/>
      <c r="O39" s="1">
        <f t="shared" si="2"/>
        <v>1.6</v>
      </c>
      <c r="P39" s="5"/>
      <c r="Q39" s="5">
        <f t="shared" si="17"/>
        <v>0</v>
      </c>
      <c r="R39" s="5"/>
      <c r="S39" s="1"/>
      <c r="T39" s="1">
        <f t="shared" si="4"/>
        <v>96.25</v>
      </c>
      <c r="U39" s="1">
        <f t="shared" si="5"/>
        <v>96.25</v>
      </c>
      <c r="V39" s="1">
        <v>14.8</v>
      </c>
      <c r="W39" s="1">
        <v>20</v>
      </c>
      <c r="X39" s="1">
        <v>21.2</v>
      </c>
      <c r="Y39" s="1">
        <v>14</v>
      </c>
      <c r="Z39" s="1">
        <v>24.2</v>
      </c>
      <c r="AA39" s="1"/>
      <c r="AB39" s="1">
        <f t="shared" si="6"/>
        <v>0</v>
      </c>
      <c r="AC39" s="6">
        <v>8</v>
      </c>
      <c r="AD39" s="10">
        <f t="shared" si="18"/>
        <v>0</v>
      </c>
      <c r="AE39" s="1">
        <f t="shared" si="19"/>
        <v>0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82</v>
      </c>
      <c r="B40" s="19" t="s">
        <v>38</v>
      </c>
      <c r="C40" s="19">
        <v>30</v>
      </c>
      <c r="D40" s="19"/>
      <c r="E40" s="19"/>
      <c r="F40" s="31">
        <v>30</v>
      </c>
      <c r="G40" s="20">
        <v>0</v>
      </c>
      <c r="H40" s="19">
        <v>180</v>
      </c>
      <c r="I40" s="19" t="s">
        <v>47</v>
      </c>
      <c r="J40" s="19">
        <v>3</v>
      </c>
      <c r="K40" s="19">
        <f t="shared" si="21"/>
        <v>-3</v>
      </c>
      <c r="L40" s="19"/>
      <c r="M40" s="19"/>
      <c r="N40" s="19"/>
      <c r="O40" s="19">
        <f t="shared" si="2"/>
        <v>0</v>
      </c>
      <c r="P40" s="21"/>
      <c r="Q40" s="21"/>
      <c r="R40" s="21"/>
      <c r="S40" s="19"/>
      <c r="T40" s="19" t="e">
        <f t="shared" si="4"/>
        <v>#DIV/0!</v>
      </c>
      <c r="U40" s="19" t="e">
        <f t="shared" si="5"/>
        <v>#DIV/0!</v>
      </c>
      <c r="V40" s="19">
        <v>2.6</v>
      </c>
      <c r="W40" s="19">
        <v>4</v>
      </c>
      <c r="X40" s="19">
        <v>4.2</v>
      </c>
      <c r="Y40" s="19">
        <v>2.4</v>
      </c>
      <c r="Z40" s="19">
        <v>2</v>
      </c>
      <c r="AA40" s="24" t="s">
        <v>132</v>
      </c>
      <c r="AB40" s="19">
        <f t="shared" si="6"/>
        <v>0</v>
      </c>
      <c r="AC40" s="20">
        <v>0</v>
      </c>
      <c r="AD40" s="22"/>
      <c r="AE40" s="19"/>
      <c r="AF40" s="19"/>
      <c r="AG40" s="19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38</v>
      </c>
      <c r="C41" s="1">
        <v>308</v>
      </c>
      <c r="D41" s="1"/>
      <c r="E41" s="1">
        <v>62</v>
      </c>
      <c r="F41" s="1">
        <v>246</v>
      </c>
      <c r="G41" s="6">
        <v>0.9</v>
      </c>
      <c r="H41" s="1">
        <v>180</v>
      </c>
      <c r="I41" s="1" t="s">
        <v>35</v>
      </c>
      <c r="J41" s="1">
        <v>117</v>
      </c>
      <c r="K41" s="1">
        <f t="shared" si="21"/>
        <v>-55</v>
      </c>
      <c r="L41" s="1"/>
      <c r="M41" s="1"/>
      <c r="N41" s="1"/>
      <c r="O41" s="1">
        <f t="shared" si="2"/>
        <v>12.4</v>
      </c>
      <c r="P41" s="5"/>
      <c r="Q41" s="5">
        <f>AC41*AD41</f>
        <v>0</v>
      </c>
      <c r="R41" s="5"/>
      <c r="S41" s="1"/>
      <c r="T41" s="1">
        <f t="shared" si="4"/>
        <v>19.838709677419356</v>
      </c>
      <c r="U41" s="1">
        <f t="shared" si="5"/>
        <v>19.838709677419356</v>
      </c>
      <c r="V41" s="1">
        <v>41.2</v>
      </c>
      <c r="W41" s="1">
        <v>42</v>
      </c>
      <c r="X41" s="1">
        <v>29</v>
      </c>
      <c r="Y41" s="1">
        <v>36.4</v>
      </c>
      <c r="Z41" s="1">
        <v>40</v>
      </c>
      <c r="AA41" s="1" t="s">
        <v>79</v>
      </c>
      <c r="AB41" s="1">
        <f t="shared" si="6"/>
        <v>0</v>
      </c>
      <c r="AC41" s="6">
        <v>8</v>
      </c>
      <c r="AD41" s="10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84</v>
      </c>
      <c r="B42" s="19" t="s">
        <v>38</v>
      </c>
      <c r="C42" s="19">
        <v>202</v>
      </c>
      <c r="D42" s="19"/>
      <c r="E42" s="31">
        <v>16</v>
      </c>
      <c r="F42" s="31">
        <v>186</v>
      </c>
      <c r="G42" s="20">
        <v>0</v>
      </c>
      <c r="H42" s="19">
        <v>180</v>
      </c>
      <c r="I42" s="19" t="s">
        <v>47</v>
      </c>
      <c r="J42" s="19">
        <v>40</v>
      </c>
      <c r="K42" s="19">
        <f t="shared" si="21"/>
        <v>-24</v>
      </c>
      <c r="L42" s="19"/>
      <c r="M42" s="19"/>
      <c r="N42" s="19"/>
      <c r="O42" s="19">
        <f t="shared" si="2"/>
        <v>3.2</v>
      </c>
      <c r="P42" s="21"/>
      <c r="Q42" s="21"/>
      <c r="R42" s="21"/>
      <c r="S42" s="19"/>
      <c r="T42" s="19">
        <f t="shared" si="4"/>
        <v>58.125</v>
      </c>
      <c r="U42" s="19">
        <f t="shared" si="5"/>
        <v>58.125</v>
      </c>
      <c r="V42" s="19">
        <v>1.8</v>
      </c>
      <c r="W42" s="19">
        <v>10.8</v>
      </c>
      <c r="X42" s="19">
        <v>3.2</v>
      </c>
      <c r="Y42" s="19">
        <v>2</v>
      </c>
      <c r="Z42" s="19">
        <v>12</v>
      </c>
      <c r="AA42" s="24" t="s">
        <v>132</v>
      </c>
      <c r="AB42" s="19">
        <f t="shared" si="6"/>
        <v>0</v>
      </c>
      <c r="AC42" s="20">
        <v>0</v>
      </c>
      <c r="AD42" s="22"/>
      <c r="AE42" s="19"/>
      <c r="AF42" s="19"/>
      <c r="AG42" s="19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32" t="s">
        <v>85</v>
      </c>
      <c r="B43" s="1" t="s">
        <v>38</v>
      </c>
      <c r="C43" s="1"/>
      <c r="D43" s="1"/>
      <c r="E43" s="31">
        <f>E42</f>
        <v>16</v>
      </c>
      <c r="F43" s="31">
        <f>F42</f>
        <v>186</v>
      </c>
      <c r="G43" s="6">
        <v>0.43</v>
      </c>
      <c r="H43" s="1">
        <v>180</v>
      </c>
      <c r="I43" s="1" t="s">
        <v>35</v>
      </c>
      <c r="J43" s="1"/>
      <c r="K43" s="1">
        <f t="shared" si="21"/>
        <v>16</v>
      </c>
      <c r="L43" s="1"/>
      <c r="M43" s="1"/>
      <c r="N43" s="1"/>
      <c r="O43" s="1">
        <f t="shared" si="2"/>
        <v>3.2</v>
      </c>
      <c r="P43" s="5"/>
      <c r="Q43" s="5">
        <f t="shared" ref="Q43:Q57" si="22">AC43*AD43</f>
        <v>0</v>
      </c>
      <c r="R43" s="5"/>
      <c r="S43" s="1"/>
      <c r="T43" s="1">
        <f t="shared" si="4"/>
        <v>58.125</v>
      </c>
      <c r="U43" s="1">
        <f t="shared" si="5"/>
        <v>58.125</v>
      </c>
      <c r="V43" s="1">
        <v>1.8</v>
      </c>
      <c r="W43" s="1">
        <v>10.8</v>
      </c>
      <c r="X43" s="1">
        <v>3.2</v>
      </c>
      <c r="Y43" s="1">
        <v>2</v>
      </c>
      <c r="Z43" s="1">
        <v>12</v>
      </c>
      <c r="AA43" s="24" t="s">
        <v>135</v>
      </c>
      <c r="AB43" s="1">
        <f t="shared" si="6"/>
        <v>0</v>
      </c>
      <c r="AC43" s="6">
        <v>16</v>
      </c>
      <c r="AD43" s="10">
        <f t="shared" ref="AD43:AD57" si="23">MROUND(P43,AC43*AF43)/AC43</f>
        <v>0</v>
      </c>
      <c r="AE43" s="1">
        <f t="shared" ref="AE43:AE57" si="24">AD43*AC43*G43</f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38</v>
      </c>
      <c r="C44" s="1">
        <v>57</v>
      </c>
      <c r="D44" s="1"/>
      <c r="E44" s="1"/>
      <c r="F44" s="1">
        <v>57</v>
      </c>
      <c r="G44" s="6">
        <v>0.9</v>
      </c>
      <c r="H44" s="1">
        <v>180</v>
      </c>
      <c r="I44" s="1" t="s">
        <v>35</v>
      </c>
      <c r="J44" s="1">
        <v>404</v>
      </c>
      <c r="K44" s="1">
        <f t="shared" si="21"/>
        <v>-404</v>
      </c>
      <c r="L44" s="1"/>
      <c r="M44" s="1"/>
      <c r="N44" s="1"/>
      <c r="O44" s="1">
        <f t="shared" si="2"/>
        <v>0</v>
      </c>
      <c r="P44" s="5"/>
      <c r="Q44" s="5">
        <f t="shared" si="22"/>
        <v>0</v>
      </c>
      <c r="R44" s="5"/>
      <c r="S44" s="1"/>
      <c r="T44" s="1" t="e">
        <f t="shared" si="4"/>
        <v>#DIV/0!</v>
      </c>
      <c r="U44" s="1" t="e">
        <f t="shared" si="5"/>
        <v>#DIV/0!</v>
      </c>
      <c r="V44" s="1">
        <v>109.6</v>
      </c>
      <c r="W44" s="1">
        <v>60.6</v>
      </c>
      <c r="X44" s="1">
        <v>78.400000000000006</v>
      </c>
      <c r="Y44" s="1">
        <v>41.6</v>
      </c>
      <c r="Z44" s="1">
        <v>31.2</v>
      </c>
      <c r="AA44" s="1" t="s">
        <v>41</v>
      </c>
      <c r="AB44" s="1">
        <f t="shared" si="6"/>
        <v>0</v>
      </c>
      <c r="AC44" s="6">
        <v>8</v>
      </c>
      <c r="AD44" s="10">
        <f t="shared" si="23"/>
        <v>0</v>
      </c>
      <c r="AE44" s="1">
        <f t="shared" si="24"/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357</v>
      </c>
      <c r="D45" s="1"/>
      <c r="E45" s="1">
        <v>46</v>
      </c>
      <c r="F45" s="1">
        <v>311</v>
      </c>
      <c r="G45" s="6">
        <v>0.43</v>
      </c>
      <c r="H45" s="1">
        <v>180</v>
      </c>
      <c r="I45" s="1" t="s">
        <v>35</v>
      </c>
      <c r="J45" s="1">
        <v>38</v>
      </c>
      <c r="K45" s="1">
        <f t="shared" si="21"/>
        <v>8</v>
      </c>
      <c r="L45" s="1"/>
      <c r="M45" s="1"/>
      <c r="N45" s="1"/>
      <c r="O45" s="1">
        <f t="shared" si="2"/>
        <v>9.1999999999999993</v>
      </c>
      <c r="P45" s="5"/>
      <c r="Q45" s="5">
        <f t="shared" si="22"/>
        <v>0</v>
      </c>
      <c r="R45" s="5"/>
      <c r="S45" s="1"/>
      <c r="T45" s="1">
        <f t="shared" si="4"/>
        <v>33.804347826086961</v>
      </c>
      <c r="U45" s="1">
        <f t="shared" si="5"/>
        <v>33.804347826086961</v>
      </c>
      <c r="V45" s="1">
        <v>18.399999999999999</v>
      </c>
      <c r="W45" s="1">
        <v>10.8</v>
      </c>
      <c r="X45" s="1">
        <v>10</v>
      </c>
      <c r="Y45" s="1">
        <v>10.4</v>
      </c>
      <c r="Z45" s="1">
        <v>12.6</v>
      </c>
      <c r="AA45" s="24" t="s">
        <v>137</v>
      </c>
      <c r="AB45" s="1">
        <f t="shared" si="6"/>
        <v>0</v>
      </c>
      <c r="AC45" s="6">
        <v>16</v>
      </c>
      <c r="AD45" s="10">
        <f t="shared" si="23"/>
        <v>0</v>
      </c>
      <c r="AE45" s="1">
        <f t="shared" si="24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34</v>
      </c>
      <c r="C46" s="1">
        <v>968</v>
      </c>
      <c r="D46" s="1"/>
      <c r="E46" s="1">
        <v>40</v>
      </c>
      <c r="F46" s="1">
        <v>928</v>
      </c>
      <c r="G46" s="6">
        <v>1</v>
      </c>
      <c r="H46" s="1">
        <v>180</v>
      </c>
      <c r="I46" s="1" t="s">
        <v>35</v>
      </c>
      <c r="J46" s="1">
        <v>70</v>
      </c>
      <c r="K46" s="1">
        <f t="shared" si="21"/>
        <v>-30</v>
      </c>
      <c r="L46" s="1"/>
      <c r="M46" s="1"/>
      <c r="N46" s="1"/>
      <c r="O46" s="1">
        <f t="shared" si="2"/>
        <v>8</v>
      </c>
      <c r="P46" s="5"/>
      <c r="Q46" s="5">
        <f t="shared" si="22"/>
        <v>0</v>
      </c>
      <c r="R46" s="5"/>
      <c r="S46" s="1"/>
      <c r="T46" s="1">
        <f t="shared" si="4"/>
        <v>116</v>
      </c>
      <c r="U46" s="1">
        <f t="shared" si="5"/>
        <v>116</v>
      </c>
      <c r="V46" s="1">
        <v>126</v>
      </c>
      <c r="W46" s="1">
        <v>137.19999999999999</v>
      </c>
      <c r="X46" s="1">
        <v>112</v>
      </c>
      <c r="Y46" s="1">
        <v>96</v>
      </c>
      <c r="Z46" s="1">
        <v>93</v>
      </c>
      <c r="AA46" s="1"/>
      <c r="AB46" s="1">
        <f t="shared" si="6"/>
        <v>0</v>
      </c>
      <c r="AC46" s="6">
        <v>5</v>
      </c>
      <c r="AD46" s="10">
        <f t="shared" si="23"/>
        <v>0</v>
      </c>
      <c r="AE46" s="1">
        <f t="shared" si="24"/>
        <v>0</v>
      </c>
      <c r="AF46" s="1">
        <f>VLOOKUP(A46,[1]Sheet!$A:$AG,32,0)</f>
        <v>12</v>
      </c>
      <c r="AG46" s="1">
        <f>VLOOKUP(A46,[1]Sheet!$A:$AG,33,0)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257</v>
      </c>
      <c r="D47" s="1"/>
      <c r="E47" s="1">
        <v>16</v>
      </c>
      <c r="F47" s="1">
        <v>241</v>
      </c>
      <c r="G47" s="6">
        <v>0.9</v>
      </c>
      <c r="H47" s="1">
        <v>180</v>
      </c>
      <c r="I47" s="1" t="s">
        <v>35</v>
      </c>
      <c r="J47" s="1">
        <v>443</v>
      </c>
      <c r="K47" s="1">
        <f t="shared" si="21"/>
        <v>-427</v>
      </c>
      <c r="L47" s="1"/>
      <c r="M47" s="1"/>
      <c r="N47" s="1"/>
      <c r="O47" s="1">
        <f t="shared" si="2"/>
        <v>3.2</v>
      </c>
      <c r="P47" s="5"/>
      <c r="Q47" s="5">
        <f t="shared" si="22"/>
        <v>0</v>
      </c>
      <c r="R47" s="5"/>
      <c r="S47" s="1"/>
      <c r="T47" s="1">
        <f t="shared" si="4"/>
        <v>75.3125</v>
      </c>
      <c r="U47" s="1">
        <f t="shared" si="5"/>
        <v>75.3125</v>
      </c>
      <c r="V47" s="1">
        <v>131.80000000000001</v>
      </c>
      <c r="W47" s="1">
        <v>79.599999999999994</v>
      </c>
      <c r="X47" s="1">
        <v>95.8</v>
      </c>
      <c r="Y47" s="1">
        <v>53.8</v>
      </c>
      <c r="Z47" s="1">
        <v>45.2</v>
      </c>
      <c r="AA47" s="1" t="s">
        <v>41</v>
      </c>
      <c r="AB47" s="1">
        <f t="shared" si="6"/>
        <v>0</v>
      </c>
      <c r="AC47" s="6">
        <v>8</v>
      </c>
      <c r="AD47" s="10">
        <f t="shared" si="23"/>
        <v>0</v>
      </c>
      <c r="AE47" s="1">
        <f t="shared" si="24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38</v>
      </c>
      <c r="C48" s="1">
        <v>388</v>
      </c>
      <c r="D48" s="1"/>
      <c r="E48" s="1">
        <v>48</v>
      </c>
      <c r="F48" s="1">
        <v>340</v>
      </c>
      <c r="G48" s="6">
        <v>0.43</v>
      </c>
      <c r="H48" s="1">
        <v>180</v>
      </c>
      <c r="I48" s="1" t="s">
        <v>35</v>
      </c>
      <c r="J48" s="1">
        <v>40</v>
      </c>
      <c r="K48" s="1">
        <f t="shared" si="21"/>
        <v>8</v>
      </c>
      <c r="L48" s="1"/>
      <c r="M48" s="1"/>
      <c r="N48" s="1"/>
      <c r="O48" s="1">
        <f t="shared" si="2"/>
        <v>9.6</v>
      </c>
      <c r="P48" s="5"/>
      <c r="Q48" s="5">
        <f t="shared" si="22"/>
        <v>0</v>
      </c>
      <c r="R48" s="5"/>
      <c r="S48" s="1"/>
      <c r="T48" s="1">
        <f t="shared" si="4"/>
        <v>35.416666666666671</v>
      </c>
      <c r="U48" s="1">
        <f t="shared" si="5"/>
        <v>35.416666666666671</v>
      </c>
      <c r="V48" s="1">
        <v>12.8</v>
      </c>
      <c r="W48" s="1">
        <v>9.4</v>
      </c>
      <c r="X48" s="1">
        <v>10.8</v>
      </c>
      <c r="Y48" s="1">
        <v>9.8000000000000007</v>
      </c>
      <c r="Z48" s="1">
        <v>15.2</v>
      </c>
      <c r="AA48" s="24" t="s">
        <v>138</v>
      </c>
      <c r="AB48" s="1">
        <f t="shared" si="6"/>
        <v>0</v>
      </c>
      <c r="AC48" s="6">
        <v>16</v>
      </c>
      <c r="AD48" s="10">
        <f t="shared" si="23"/>
        <v>0</v>
      </c>
      <c r="AE48" s="1">
        <f t="shared" si="24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9" t="s">
        <v>91</v>
      </c>
      <c r="B49" s="19" t="s">
        <v>38</v>
      </c>
      <c r="C49" s="19">
        <v>1</v>
      </c>
      <c r="D49" s="19"/>
      <c r="E49" s="19"/>
      <c r="F49" s="19">
        <v>1</v>
      </c>
      <c r="G49" s="20">
        <v>0</v>
      </c>
      <c r="H49" s="19">
        <v>180</v>
      </c>
      <c r="I49" s="19" t="s">
        <v>139</v>
      </c>
      <c r="J49" s="19"/>
      <c r="K49" s="19">
        <f t="shared" si="21"/>
        <v>0</v>
      </c>
      <c r="L49" s="19"/>
      <c r="M49" s="19"/>
      <c r="N49" s="19"/>
      <c r="O49" s="19">
        <f t="shared" si="2"/>
        <v>0</v>
      </c>
      <c r="P49" s="21"/>
      <c r="Q49" s="21">
        <f t="shared" si="22"/>
        <v>0</v>
      </c>
      <c r="R49" s="21"/>
      <c r="S49" s="19"/>
      <c r="T49" s="19" t="e">
        <f t="shared" si="4"/>
        <v>#DIV/0!</v>
      </c>
      <c r="U49" s="19" t="e">
        <f t="shared" si="5"/>
        <v>#DIV/0!</v>
      </c>
      <c r="V49" s="19">
        <v>5.8</v>
      </c>
      <c r="W49" s="19">
        <v>5</v>
      </c>
      <c r="X49" s="19">
        <v>4.5999999999999996</v>
      </c>
      <c r="Y49" s="19">
        <v>2.8</v>
      </c>
      <c r="Z49" s="19">
        <v>1.4</v>
      </c>
      <c r="AA49" s="19" t="s">
        <v>140</v>
      </c>
      <c r="AB49" s="19">
        <f t="shared" si="6"/>
        <v>0</v>
      </c>
      <c r="AC49" s="20">
        <v>10</v>
      </c>
      <c r="AD49" s="22">
        <f t="shared" si="23"/>
        <v>0</v>
      </c>
      <c r="AE49" s="19">
        <f t="shared" si="24"/>
        <v>0</v>
      </c>
      <c r="AF49" s="19"/>
      <c r="AG49" s="19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38</v>
      </c>
      <c r="C50" s="1">
        <v>100</v>
      </c>
      <c r="D50" s="1"/>
      <c r="E50" s="1"/>
      <c r="F50" s="1">
        <v>100</v>
      </c>
      <c r="G50" s="6">
        <v>0.7</v>
      </c>
      <c r="H50" s="1">
        <v>180</v>
      </c>
      <c r="I50" s="1" t="s">
        <v>35</v>
      </c>
      <c r="J50" s="1"/>
      <c r="K50" s="1">
        <f t="shared" si="21"/>
        <v>0</v>
      </c>
      <c r="L50" s="1"/>
      <c r="M50" s="1"/>
      <c r="N50" s="1"/>
      <c r="O50" s="1">
        <f t="shared" si="2"/>
        <v>0</v>
      </c>
      <c r="P50" s="5"/>
      <c r="Q50" s="5">
        <f t="shared" si="22"/>
        <v>0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6.4</v>
      </c>
      <c r="W50" s="1">
        <v>5.8</v>
      </c>
      <c r="X50" s="1">
        <v>4.5999999999999996</v>
      </c>
      <c r="Y50" s="1">
        <v>1.4</v>
      </c>
      <c r="Z50" s="1">
        <v>1.4</v>
      </c>
      <c r="AA50" s="33" t="s">
        <v>93</v>
      </c>
      <c r="AB50" s="1">
        <f t="shared" si="6"/>
        <v>0</v>
      </c>
      <c r="AC50" s="6">
        <v>10</v>
      </c>
      <c r="AD50" s="10">
        <f t="shared" si="23"/>
        <v>0</v>
      </c>
      <c r="AE50" s="1">
        <f t="shared" si="24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38</v>
      </c>
      <c r="C51" s="1">
        <v>114</v>
      </c>
      <c r="D51" s="1"/>
      <c r="E51" s="1"/>
      <c r="F51" s="1">
        <v>114</v>
      </c>
      <c r="G51" s="6">
        <v>0.7</v>
      </c>
      <c r="H51" s="1">
        <v>180</v>
      </c>
      <c r="I51" s="1" t="s">
        <v>35</v>
      </c>
      <c r="J51" s="1">
        <v>23</v>
      </c>
      <c r="K51" s="1">
        <f t="shared" si="21"/>
        <v>-23</v>
      </c>
      <c r="L51" s="1"/>
      <c r="M51" s="1"/>
      <c r="N51" s="1"/>
      <c r="O51" s="1">
        <f t="shared" si="2"/>
        <v>0</v>
      </c>
      <c r="P51" s="5"/>
      <c r="Q51" s="5">
        <f t="shared" si="22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v>25</v>
      </c>
      <c r="W51" s="1">
        <v>14.6</v>
      </c>
      <c r="X51" s="1">
        <v>15.8</v>
      </c>
      <c r="Y51" s="1">
        <v>13.6</v>
      </c>
      <c r="Z51" s="1">
        <v>14.6</v>
      </c>
      <c r="AA51" s="1" t="s">
        <v>79</v>
      </c>
      <c r="AB51" s="1">
        <f t="shared" si="6"/>
        <v>0</v>
      </c>
      <c r="AC51" s="6">
        <v>8</v>
      </c>
      <c r="AD51" s="10">
        <f t="shared" si="23"/>
        <v>0</v>
      </c>
      <c r="AE51" s="1">
        <f t="shared" si="24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89</v>
      </c>
      <c r="D52" s="1"/>
      <c r="E52" s="1"/>
      <c r="F52" s="1">
        <v>89</v>
      </c>
      <c r="G52" s="6">
        <v>0.7</v>
      </c>
      <c r="H52" s="1">
        <v>180</v>
      </c>
      <c r="I52" s="1" t="s">
        <v>35</v>
      </c>
      <c r="J52" s="1">
        <v>16</v>
      </c>
      <c r="K52" s="1">
        <f t="shared" si="21"/>
        <v>-16</v>
      </c>
      <c r="L52" s="1"/>
      <c r="M52" s="1"/>
      <c r="N52" s="1"/>
      <c r="O52" s="1">
        <f t="shared" si="2"/>
        <v>0</v>
      </c>
      <c r="P52" s="5"/>
      <c r="Q52" s="5">
        <f t="shared" si="22"/>
        <v>0</v>
      </c>
      <c r="R52" s="5"/>
      <c r="S52" s="1"/>
      <c r="T52" s="1" t="e">
        <f t="shared" si="4"/>
        <v>#DIV/0!</v>
      </c>
      <c r="U52" s="1" t="e">
        <f t="shared" si="5"/>
        <v>#DIV/0!</v>
      </c>
      <c r="V52" s="1">
        <v>10.199999999999999</v>
      </c>
      <c r="W52" s="1">
        <v>7.6</v>
      </c>
      <c r="X52" s="1">
        <v>12.6</v>
      </c>
      <c r="Y52" s="1">
        <v>10.6</v>
      </c>
      <c r="Z52" s="1">
        <v>13</v>
      </c>
      <c r="AA52" s="1" t="s">
        <v>79</v>
      </c>
      <c r="AB52" s="1">
        <f t="shared" si="6"/>
        <v>0</v>
      </c>
      <c r="AC52" s="6">
        <v>8</v>
      </c>
      <c r="AD52" s="10">
        <f t="shared" si="23"/>
        <v>0</v>
      </c>
      <c r="AE52" s="1">
        <f t="shared" si="24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150</v>
      </c>
      <c r="D53" s="1"/>
      <c r="E53" s="1"/>
      <c r="F53" s="1">
        <v>150</v>
      </c>
      <c r="G53" s="6">
        <v>0.7</v>
      </c>
      <c r="H53" s="1">
        <v>180</v>
      </c>
      <c r="I53" s="1" t="s">
        <v>35</v>
      </c>
      <c r="J53" s="1">
        <v>26</v>
      </c>
      <c r="K53" s="1">
        <f t="shared" si="21"/>
        <v>-26</v>
      </c>
      <c r="L53" s="1"/>
      <c r="M53" s="1"/>
      <c r="N53" s="1"/>
      <c r="O53" s="1">
        <f t="shared" si="2"/>
        <v>0</v>
      </c>
      <c r="P53" s="5"/>
      <c r="Q53" s="5">
        <f t="shared" si="22"/>
        <v>0</v>
      </c>
      <c r="R53" s="5"/>
      <c r="S53" s="1"/>
      <c r="T53" s="1" t="e">
        <f t="shared" si="4"/>
        <v>#DIV/0!</v>
      </c>
      <c r="U53" s="1" t="e">
        <f t="shared" si="5"/>
        <v>#DIV/0!</v>
      </c>
      <c r="V53" s="1">
        <v>9</v>
      </c>
      <c r="W53" s="1">
        <v>8.8000000000000007</v>
      </c>
      <c r="X53" s="1">
        <v>15.2</v>
      </c>
      <c r="Y53" s="1">
        <v>12</v>
      </c>
      <c r="Z53" s="1">
        <v>12.2</v>
      </c>
      <c r="AA53" s="1" t="s">
        <v>41</v>
      </c>
      <c r="AB53" s="1">
        <f t="shared" si="6"/>
        <v>0</v>
      </c>
      <c r="AC53" s="6">
        <v>8</v>
      </c>
      <c r="AD53" s="10">
        <f t="shared" si="23"/>
        <v>0</v>
      </c>
      <c r="AE53" s="1">
        <f t="shared" si="24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154</v>
      </c>
      <c r="D54" s="1"/>
      <c r="E54" s="1">
        <v>33</v>
      </c>
      <c r="F54" s="1">
        <v>121</v>
      </c>
      <c r="G54" s="6">
        <v>0.7</v>
      </c>
      <c r="H54" s="1">
        <v>180</v>
      </c>
      <c r="I54" s="1" t="s">
        <v>35</v>
      </c>
      <c r="J54" s="1">
        <v>57</v>
      </c>
      <c r="K54" s="1">
        <f t="shared" si="21"/>
        <v>-24</v>
      </c>
      <c r="L54" s="1"/>
      <c r="M54" s="1"/>
      <c r="N54" s="1"/>
      <c r="O54" s="1">
        <f t="shared" si="2"/>
        <v>6.6</v>
      </c>
      <c r="P54" s="5"/>
      <c r="Q54" s="5">
        <f t="shared" si="22"/>
        <v>0</v>
      </c>
      <c r="R54" s="5"/>
      <c r="S54" s="1"/>
      <c r="T54" s="1">
        <f t="shared" si="4"/>
        <v>18.333333333333336</v>
      </c>
      <c r="U54" s="1">
        <f t="shared" si="5"/>
        <v>18.333333333333336</v>
      </c>
      <c r="V54" s="1">
        <v>10.6</v>
      </c>
      <c r="W54" s="1">
        <v>15.4</v>
      </c>
      <c r="X54" s="1">
        <v>11.4</v>
      </c>
      <c r="Y54" s="1">
        <v>11.2</v>
      </c>
      <c r="Z54" s="1">
        <v>20.8</v>
      </c>
      <c r="AA54" s="1" t="s">
        <v>61</v>
      </c>
      <c r="AB54" s="1">
        <f t="shared" si="6"/>
        <v>0</v>
      </c>
      <c r="AC54" s="6">
        <v>8</v>
      </c>
      <c r="AD54" s="10">
        <f t="shared" si="23"/>
        <v>0</v>
      </c>
      <c r="AE54" s="1">
        <f t="shared" si="24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38</v>
      </c>
      <c r="C55" s="1">
        <v>143</v>
      </c>
      <c r="D55" s="1"/>
      <c r="E55" s="1">
        <v>17</v>
      </c>
      <c r="F55" s="1">
        <v>126</v>
      </c>
      <c r="G55" s="6">
        <v>0.9</v>
      </c>
      <c r="H55" s="1">
        <v>180</v>
      </c>
      <c r="I55" s="1" t="s">
        <v>35</v>
      </c>
      <c r="J55" s="1">
        <v>42</v>
      </c>
      <c r="K55" s="1">
        <f t="shared" si="21"/>
        <v>-25</v>
      </c>
      <c r="L55" s="1"/>
      <c r="M55" s="1"/>
      <c r="N55" s="1"/>
      <c r="O55" s="1">
        <f t="shared" si="2"/>
        <v>3.4</v>
      </c>
      <c r="P55" s="5"/>
      <c r="Q55" s="5">
        <f t="shared" si="22"/>
        <v>0</v>
      </c>
      <c r="R55" s="5"/>
      <c r="S55" s="1"/>
      <c r="T55" s="1">
        <f t="shared" si="4"/>
        <v>37.058823529411768</v>
      </c>
      <c r="U55" s="1">
        <f t="shared" si="5"/>
        <v>37.058823529411768</v>
      </c>
      <c r="V55" s="1">
        <v>13.6</v>
      </c>
      <c r="W55" s="1">
        <v>11.4</v>
      </c>
      <c r="X55" s="1">
        <v>19</v>
      </c>
      <c r="Y55" s="1">
        <v>6.4</v>
      </c>
      <c r="Z55" s="1">
        <v>25.4</v>
      </c>
      <c r="AA55" s="1"/>
      <c r="AB55" s="1">
        <f t="shared" si="6"/>
        <v>0</v>
      </c>
      <c r="AC55" s="6">
        <v>8</v>
      </c>
      <c r="AD55" s="10">
        <f t="shared" si="23"/>
        <v>0</v>
      </c>
      <c r="AE55" s="1">
        <f t="shared" si="24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38</v>
      </c>
      <c r="C56" s="1">
        <v>220</v>
      </c>
      <c r="D56" s="1"/>
      <c r="E56" s="1">
        <v>34</v>
      </c>
      <c r="F56" s="1">
        <v>186</v>
      </c>
      <c r="G56" s="6">
        <v>0.9</v>
      </c>
      <c r="H56" s="1">
        <v>180</v>
      </c>
      <c r="I56" s="1" t="s">
        <v>35</v>
      </c>
      <c r="J56" s="1">
        <v>34</v>
      </c>
      <c r="K56" s="1">
        <f t="shared" si="21"/>
        <v>0</v>
      </c>
      <c r="L56" s="1"/>
      <c r="M56" s="1"/>
      <c r="N56" s="1"/>
      <c r="O56" s="1">
        <f t="shared" si="2"/>
        <v>6.8</v>
      </c>
      <c r="P56" s="5"/>
      <c r="Q56" s="5">
        <f t="shared" si="22"/>
        <v>0</v>
      </c>
      <c r="R56" s="5"/>
      <c r="S56" s="1"/>
      <c r="T56" s="1">
        <f t="shared" si="4"/>
        <v>27.352941176470591</v>
      </c>
      <c r="U56" s="1">
        <f t="shared" si="5"/>
        <v>27.352941176470591</v>
      </c>
      <c r="V56" s="1">
        <v>11.2</v>
      </c>
      <c r="W56" s="1">
        <v>20</v>
      </c>
      <c r="X56" s="1">
        <v>17.2</v>
      </c>
      <c r="Y56" s="1">
        <v>15.6</v>
      </c>
      <c r="Z56" s="1">
        <v>24.2</v>
      </c>
      <c r="AA56" s="1"/>
      <c r="AB56" s="1">
        <f t="shared" si="6"/>
        <v>0</v>
      </c>
      <c r="AC56" s="6">
        <v>8</v>
      </c>
      <c r="AD56" s="10">
        <f t="shared" si="23"/>
        <v>0</v>
      </c>
      <c r="AE56" s="1">
        <f t="shared" si="24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34</v>
      </c>
      <c r="C57" s="1">
        <v>225</v>
      </c>
      <c r="D57" s="1"/>
      <c r="E57" s="1">
        <v>25</v>
      </c>
      <c r="F57" s="1">
        <v>200</v>
      </c>
      <c r="G57" s="6">
        <v>1</v>
      </c>
      <c r="H57" s="1">
        <v>180</v>
      </c>
      <c r="I57" s="1" t="s">
        <v>35</v>
      </c>
      <c r="J57" s="1">
        <v>25</v>
      </c>
      <c r="K57" s="1">
        <f t="shared" si="21"/>
        <v>0</v>
      </c>
      <c r="L57" s="1"/>
      <c r="M57" s="1"/>
      <c r="N57" s="1"/>
      <c r="O57" s="1">
        <f t="shared" si="2"/>
        <v>5</v>
      </c>
      <c r="P57" s="5"/>
      <c r="Q57" s="5">
        <f t="shared" si="22"/>
        <v>0</v>
      </c>
      <c r="R57" s="5"/>
      <c r="S57" s="1"/>
      <c r="T57" s="1">
        <f t="shared" si="4"/>
        <v>40</v>
      </c>
      <c r="U57" s="1">
        <f t="shared" si="5"/>
        <v>40</v>
      </c>
      <c r="V57" s="1">
        <v>52</v>
      </c>
      <c r="W57" s="1">
        <v>47</v>
      </c>
      <c r="X57" s="1">
        <v>54</v>
      </c>
      <c r="Y57" s="1">
        <v>35</v>
      </c>
      <c r="Z57" s="1">
        <v>45</v>
      </c>
      <c r="AA57" s="1"/>
      <c r="AB57" s="1">
        <f t="shared" si="6"/>
        <v>0</v>
      </c>
      <c r="AC57" s="6">
        <v>5</v>
      </c>
      <c r="AD57" s="10">
        <f t="shared" si="23"/>
        <v>0</v>
      </c>
      <c r="AE57" s="1">
        <f t="shared" si="24"/>
        <v>0</v>
      </c>
      <c r="AF57" s="1">
        <f>VLOOKUP(A57,[1]Sheet!$A:$AG,32,0)</f>
        <v>12</v>
      </c>
      <c r="AG57" s="1">
        <f>VLOOKUP(A57,[1]Sheet!$A:$AG,33,0)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5" t="s">
        <v>101</v>
      </c>
      <c r="B58" s="25" t="s">
        <v>38</v>
      </c>
      <c r="C58" s="25"/>
      <c r="D58" s="25"/>
      <c r="E58" s="25"/>
      <c r="F58" s="25"/>
      <c r="G58" s="26">
        <v>0</v>
      </c>
      <c r="H58" s="25">
        <v>180</v>
      </c>
      <c r="I58" s="25" t="s">
        <v>35</v>
      </c>
      <c r="J58" s="25"/>
      <c r="K58" s="25">
        <f t="shared" si="21"/>
        <v>0</v>
      </c>
      <c r="L58" s="25"/>
      <c r="M58" s="25"/>
      <c r="N58" s="25"/>
      <c r="O58" s="25">
        <f t="shared" si="2"/>
        <v>0</v>
      </c>
      <c r="P58" s="27"/>
      <c r="Q58" s="27"/>
      <c r="R58" s="27"/>
      <c r="S58" s="25"/>
      <c r="T58" s="25" t="e">
        <f t="shared" si="4"/>
        <v>#DIV/0!</v>
      </c>
      <c r="U58" s="25" t="e">
        <f t="shared" si="5"/>
        <v>#DIV/0!</v>
      </c>
      <c r="V58" s="25">
        <v>0</v>
      </c>
      <c r="W58" s="25">
        <v>0</v>
      </c>
      <c r="X58" s="25">
        <v>0</v>
      </c>
      <c r="Y58" s="25">
        <v>0</v>
      </c>
      <c r="Z58" s="25">
        <v>2</v>
      </c>
      <c r="AA58" s="25" t="s">
        <v>102</v>
      </c>
      <c r="AB58" s="25">
        <f t="shared" si="6"/>
        <v>0</v>
      </c>
      <c r="AC58" s="26">
        <v>0</v>
      </c>
      <c r="AD58" s="28"/>
      <c r="AE58" s="25"/>
      <c r="AF58" s="25">
        <f>VLOOKUP(A58,[1]Sheet!$A:$AG,32,0)</f>
        <v>12</v>
      </c>
      <c r="AG58" s="25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38</v>
      </c>
      <c r="C59" s="1">
        <v>81</v>
      </c>
      <c r="D59" s="1"/>
      <c r="E59" s="1">
        <v>17</v>
      </c>
      <c r="F59" s="1">
        <v>64</v>
      </c>
      <c r="G59" s="6">
        <v>0.2</v>
      </c>
      <c r="H59" s="1">
        <v>180</v>
      </c>
      <c r="I59" s="1" t="s">
        <v>35</v>
      </c>
      <c r="J59" s="1">
        <v>17</v>
      </c>
      <c r="K59" s="1">
        <f t="shared" si="21"/>
        <v>0</v>
      </c>
      <c r="L59" s="1"/>
      <c r="M59" s="1"/>
      <c r="N59" s="1"/>
      <c r="O59" s="1">
        <f t="shared" si="2"/>
        <v>3.4</v>
      </c>
      <c r="P59" s="5"/>
      <c r="Q59" s="5">
        <f t="shared" ref="Q59:Q62" si="25">AC59*AD59</f>
        <v>0</v>
      </c>
      <c r="R59" s="5"/>
      <c r="S59" s="1"/>
      <c r="T59" s="1">
        <f t="shared" si="4"/>
        <v>18.823529411764707</v>
      </c>
      <c r="U59" s="1">
        <f t="shared" si="5"/>
        <v>18.823529411764707</v>
      </c>
      <c r="V59" s="1">
        <v>1.4</v>
      </c>
      <c r="W59" s="1">
        <v>4.4000000000000004</v>
      </c>
      <c r="X59" s="1">
        <v>1.4</v>
      </c>
      <c r="Y59" s="1">
        <v>1.4</v>
      </c>
      <c r="Z59" s="1">
        <v>4.2</v>
      </c>
      <c r="AA59" s="1"/>
      <c r="AB59" s="1">
        <f t="shared" si="6"/>
        <v>0</v>
      </c>
      <c r="AC59" s="6">
        <v>12</v>
      </c>
      <c r="AD59" s="10">
        <f t="shared" ref="AD59:AD62" si="26">MROUND(P59,AC59*AF59)/AC59</f>
        <v>0</v>
      </c>
      <c r="AE59" s="1">
        <f t="shared" ref="AE59:AE62" si="27">AD59*AC59*G59</f>
        <v>0</v>
      </c>
      <c r="AF59" s="1">
        <f>VLOOKUP(A59,[1]Sheet!$A:$AG,32,0)</f>
        <v>8</v>
      </c>
      <c r="AG59" s="1">
        <f>VLOOKUP(A59,[1]Sheet!$A:$AG,33,0)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84</v>
      </c>
      <c r="D60" s="1"/>
      <c r="E60" s="1">
        <v>13</v>
      </c>
      <c r="F60" s="1">
        <v>71</v>
      </c>
      <c r="G60" s="6">
        <v>0.2</v>
      </c>
      <c r="H60" s="1">
        <v>180</v>
      </c>
      <c r="I60" s="1" t="s">
        <v>35</v>
      </c>
      <c r="J60" s="1">
        <v>13</v>
      </c>
      <c r="K60" s="1">
        <f t="shared" si="21"/>
        <v>0</v>
      </c>
      <c r="L60" s="1"/>
      <c r="M60" s="1"/>
      <c r="N60" s="1"/>
      <c r="O60" s="1">
        <f t="shared" si="2"/>
        <v>2.6</v>
      </c>
      <c r="P60" s="5"/>
      <c r="Q60" s="5">
        <f t="shared" si="25"/>
        <v>0</v>
      </c>
      <c r="R60" s="5"/>
      <c r="S60" s="1"/>
      <c r="T60" s="1">
        <f t="shared" si="4"/>
        <v>27.307692307692307</v>
      </c>
      <c r="U60" s="1">
        <f t="shared" si="5"/>
        <v>27.307692307692307</v>
      </c>
      <c r="V60" s="1">
        <v>1.4</v>
      </c>
      <c r="W60" s="1">
        <v>4.4000000000000004</v>
      </c>
      <c r="X60" s="1">
        <v>3.4</v>
      </c>
      <c r="Y60" s="1">
        <v>2</v>
      </c>
      <c r="Z60" s="1">
        <v>7.6</v>
      </c>
      <c r="AA60" s="23" t="s">
        <v>72</v>
      </c>
      <c r="AB60" s="1">
        <f t="shared" si="6"/>
        <v>0</v>
      </c>
      <c r="AC60" s="6">
        <v>8</v>
      </c>
      <c r="AD60" s="10">
        <f t="shared" si="26"/>
        <v>0</v>
      </c>
      <c r="AE60" s="1">
        <f t="shared" si="27"/>
        <v>0</v>
      </c>
      <c r="AF60" s="1">
        <f>VLOOKUP(A60,[1]Sheet!$A:$AG,32,0)</f>
        <v>6</v>
      </c>
      <c r="AG60" s="1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9" t="s">
        <v>105</v>
      </c>
      <c r="B61" s="1" t="s">
        <v>38</v>
      </c>
      <c r="C61" s="1"/>
      <c r="D61" s="1"/>
      <c r="E61" s="1"/>
      <c r="F61" s="1"/>
      <c r="G61" s="6">
        <v>0.2</v>
      </c>
      <c r="H61" s="1">
        <v>180</v>
      </c>
      <c r="I61" s="1" t="s">
        <v>35</v>
      </c>
      <c r="J61" s="1"/>
      <c r="K61" s="1">
        <f t="shared" si="21"/>
        <v>0</v>
      </c>
      <c r="L61" s="1"/>
      <c r="M61" s="1"/>
      <c r="N61" s="1"/>
      <c r="O61" s="1">
        <f t="shared" si="2"/>
        <v>0</v>
      </c>
      <c r="P61" s="30">
        <v>48</v>
      </c>
      <c r="Q61" s="5">
        <f t="shared" si="25"/>
        <v>48</v>
      </c>
      <c r="R61" s="30"/>
      <c r="S61" s="1"/>
      <c r="T61" s="1" t="e">
        <f t="shared" si="4"/>
        <v>#DIV/0!</v>
      </c>
      <c r="U61" s="1" t="e">
        <f t="shared" si="5"/>
        <v>#DIV/0!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29" t="s">
        <v>106</v>
      </c>
      <c r="AB61" s="1">
        <f t="shared" si="6"/>
        <v>9.6000000000000014</v>
      </c>
      <c r="AC61" s="6">
        <v>8</v>
      </c>
      <c r="AD61" s="10">
        <f t="shared" si="26"/>
        <v>6</v>
      </c>
      <c r="AE61" s="1">
        <f t="shared" si="27"/>
        <v>9.6000000000000014</v>
      </c>
      <c r="AF61" s="1">
        <f>VLOOKUP(A61,[1]Sheet!$A:$AG,32,0)</f>
        <v>6</v>
      </c>
      <c r="AG61" s="1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34</v>
      </c>
      <c r="C62" s="1">
        <v>1443</v>
      </c>
      <c r="D62" s="1"/>
      <c r="E62" s="1">
        <v>395.9</v>
      </c>
      <c r="F62" s="1">
        <v>1047.0999999999999</v>
      </c>
      <c r="G62" s="6">
        <v>1</v>
      </c>
      <c r="H62" s="1">
        <v>180</v>
      </c>
      <c r="I62" s="1" t="s">
        <v>35</v>
      </c>
      <c r="J62" s="1">
        <v>579.4</v>
      </c>
      <c r="K62" s="1">
        <f t="shared" si="21"/>
        <v>-183.5</v>
      </c>
      <c r="L62" s="1"/>
      <c r="M62" s="1"/>
      <c r="N62" s="1"/>
      <c r="O62" s="1">
        <f t="shared" si="2"/>
        <v>79.179999999999993</v>
      </c>
      <c r="P62" s="5">
        <f t="shared" ref="P62" si="28">14*O62-F62</f>
        <v>61.420000000000073</v>
      </c>
      <c r="Q62" s="5">
        <f t="shared" si="25"/>
        <v>51.800000000000004</v>
      </c>
      <c r="R62" s="5"/>
      <c r="S62" s="1"/>
      <c r="T62" s="1">
        <f t="shared" si="4"/>
        <v>13.878504672897195</v>
      </c>
      <c r="U62" s="1">
        <f t="shared" si="5"/>
        <v>13.224299065420562</v>
      </c>
      <c r="V62" s="1">
        <v>170.18</v>
      </c>
      <c r="W62" s="1">
        <v>199.78</v>
      </c>
      <c r="X62" s="1">
        <v>190.86</v>
      </c>
      <c r="Y62" s="1">
        <v>178.88</v>
      </c>
      <c r="Z62" s="1">
        <v>211.64</v>
      </c>
      <c r="AA62" s="1" t="s">
        <v>108</v>
      </c>
      <c r="AB62" s="1">
        <f t="shared" si="6"/>
        <v>61.420000000000073</v>
      </c>
      <c r="AC62" s="6">
        <v>3.7</v>
      </c>
      <c r="AD62" s="10">
        <f t="shared" si="26"/>
        <v>14</v>
      </c>
      <c r="AE62" s="1">
        <f t="shared" si="27"/>
        <v>51.800000000000004</v>
      </c>
      <c r="AF62" s="1">
        <f>VLOOKUP(A62,[1]Sheet!$A:$AG,32,0)</f>
        <v>14</v>
      </c>
      <c r="AG62" s="1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109</v>
      </c>
      <c r="B63" s="19" t="s">
        <v>34</v>
      </c>
      <c r="C63" s="19">
        <v>27</v>
      </c>
      <c r="D63" s="19"/>
      <c r="E63" s="19"/>
      <c r="F63" s="19">
        <v>27</v>
      </c>
      <c r="G63" s="20">
        <v>0</v>
      </c>
      <c r="H63" s="19">
        <v>180</v>
      </c>
      <c r="I63" s="19" t="s">
        <v>47</v>
      </c>
      <c r="J63" s="19"/>
      <c r="K63" s="19">
        <f t="shared" si="21"/>
        <v>0</v>
      </c>
      <c r="L63" s="19"/>
      <c r="M63" s="19"/>
      <c r="N63" s="19"/>
      <c r="O63" s="19">
        <f t="shared" si="2"/>
        <v>0</v>
      </c>
      <c r="P63" s="21"/>
      <c r="Q63" s="21"/>
      <c r="R63" s="21"/>
      <c r="S63" s="19"/>
      <c r="T63" s="19" t="e">
        <f t="shared" si="4"/>
        <v>#DIV/0!</v>
      </c>
      <c r="U63" s="19" t="e">
        <f t="shared" si="5"/>
        <v>#DIV/0!</v>
      </c>
      <c r="V63" s="19">
        <v>0</v>
      </c>
      <c r="W63" s="19">
        <v>0.6</v>
      </c>
      <c r="X63" s="19">
        <v>1.2</v>
      </c>
      <c r="Y63" s="19">
        <v>0.6</v>
      </c>
      <c r="Z63" s="19">
        <v>0.6</v>
      </c>
      <c r="AA63" s="24" t="s">
        <v>133</v>
      </c>
      <c r="AB63" s="19">
        <f t="shared" si="6"/>
        <v>0</v>
      </c>
      <c r="AC63" s="20">
        <v>0</v>
      </c>
      <c r="AD63" s="22"/>
      <c r="AE63" s="19"/>
      <c r="AF63" s="19"/>
      <c r="AG63" s="19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38</v>
      </c>
      <c r="C64" s="1">
        <v>529</v>
      </c>
      <c r="D64" s="1"/>
      <c r="E64" s="1">
        <v>406</v>
      </c>
      <c r="F64" s="1">
        <v>123</v>
      </c>
      <c r="G64" s="6">
        <v>0.25</v>
      </c>
      <c r="H64" s="1">
        <v>180</v>
      </c>
      <c r="I64" s="1" t="s">
        <v>35</v>
      </c>
      <c r="J64" s="1">
        <v>489</v>
      </c>
      <c r="K64" s="1">
        <f t="shared" si="21"/>
        <v>-83</v>
      </c>
      <c r="L64" s="1"/>
      <c r="M64" s="1"/>
      <c r="N64" s="1"/>
      <c r="O64" s="1">
        <f t="shared" si="2"/>
        <v>81.2</v>
      </c>
      <c r="P64" s="5">
        <f t="shared" ref="P64:P73" si="29">14*O64-F64</f>
        <v>1013.8</v>
      </c>
      <c r="Q64" s="5">
        <f t="shared" ref="Q64:Q75" si="30">AC64*AD64</f>
        <v>1008</v>
      </c>
      <c r="R64" s="5"/>
      <c r="S64" s="1"/>
      <c r="T64" s="1">
        <f t="shared" si="4"/>
        <v>13.928571428571429</v>
      </c>
      <c r="U64" s="1">
        <f t="shared" si="5"/>
        <v>1.5147783251231526</v>
      </c>
      <c r="V64" s="1">
        <v>64.2</v>
      </c>
      <c r="W64" s="1">
        <v>71.2</v>
      </c>
      <c r="X64" s="1">
        <v>45.8</v>
      </c>
      <c r="Y64" s="1">
        <v>63.4</v>
      </c>
      <c r="Z64" s="1">
        <v>135.6</v>
      </c>
      <c r="AA64" s="1"/>
      <c r="AB64" s="1">
        <f t="shared" si="6"/>
        <v>253.45</v>
      </c>
      <c r="AC64" s="6">
        <v>12</v>
      </c>
      <c r="AD64" s="10">
        <f t="shared" ref="AD64:AD75" si="31">MROUND(P64,AC64*AF64)/AC64</f>
        <v>84</v>
      </c>
      <c r="AE64" s="1">
        <f t="shared" ref="AE64:AE75" si="32">AD64*AC64*G64</f>
        <v>252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38</v>
      </c>
      <c r="C65" s="1">
        <v>210</v>
      </c>
      <c r="D65" s="1"/>
      <c r="E65" s="1">
        <v>147</v>
      </c>
      <c r="F65" s="1">
        <v>63</v>
      </c>
      <c r="G65" s="6">
        <v>0.3</v>
      </c>
      <c r="H65" s="1">
        <v>180</v>
      </c>
      <c r="I65" s="1" t="s">
        <v>35</v>
      </c>
      <c r="J65" s="1">
        <v>150</v>
      </c>
      <c r="K65" s="1">
        <f t="shared" si="21"/>
        <v>-3</v>
      </c>
      <c r="L65" s="1"/>
      <c r="M65" s="1"/>
      <c r="N65" s="1"/>
      <c r="O65" s="1">
        <f t="shared" si="2"/>
        <v>29.4</v>
      </c>
      <c r="P65" s="5">
        <f t="shared" si="29"/>
        <v>348.59999999999997</v>
      </c>
      <c r="Q65" s="5">
        <f t="shared" si="30"/>
        <v>336</v>
      </c>
      <c r="R65" s="5"/>
      <c r="S65" s="1"/>
      <c r="T65" s="1">
        <f t="shared" si="4"/>
        <v>13.571428571428573</v>
      </c>
      <c r="U65" s="1">
        <f t="shared" si="5"/>
        <v>2.1428571428571428</v>
      </c>
      <c r="V65" s="1">
        <v>39.4</v>
      </c>
      <c r="W65" s="1">
        <v>46.4</v>
      </c>
      <c r="X65" s="1">
        <v>50.4</v>
      </c>
      <c r="Y65" s="1">
        <v>49.4</v>
      </c>
      <c r="Z65" s="1">
        <v>35.4</v>
      </c>
      <c r="AA65" s="1"/>
      <c r="AB65" s="1">
        <f t="shared" si="6"/>
        <v>104.57999999999998</v>
      </c>
      <c r="AC65" s="6">
        <v>12</v>
      </c>
      <c r="AD65" s="10">
        <f t="shared" si="31"/>
        <v>28</v>
      </c>
      <c r="AE65" s="1">
        <f t="shared" si="32"/>
        <v>100.8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34</v>
      </c>
      <c r="C66" s="1">
        <v>45</v>
      </c>
      <c r="D66" s="1"/>
      <c r="E66" s="1">
        <v>43.2</v>
      </c>
      <c r="F66" s="1">
        <v>1.8</v>
      </c>
      <c r="G66" s="6">
        <v>1</v>
      </c>
      <c r="H66" s="1">
        <v>180</v>
      </c>
      <c r="I66" s="1" t="s">
        <v>35</v>
      </c>
      <c r="J66" s="1">
        <v>48.3</v>
      </c>
      <c r="K66" s="1">
        <f t="shared" si="21"/>
        <v>-5.0999999999999943</v>
      </c>
      <c r="L66" s="1"/>
      <c r="M66" s="1"/>
      <c r="N66" s="1"/>
      <c r="O66" s="1">
        <f t="shared" si="2"/>
        <v>8.64</v>
      </c>
      <c r="P66" s="5">
        <f>10*O66-F66</f>
        <v>84.600000000000009</v>
      </c>
      <c r="Q66" s="5">
        <f t="shared" si="30"/>
        <v>97.199999999999989</v>
      </c>
      <c r="R66" s="5"/>
      <c r="S66" s="1"/>
      <c r="T66" s="1">
        <f t="shared" si="4"/>
        <v>11.45833333333333</v>
      </c>
      <c r="U66" s="1">
        <f t="shared" si="5"/>
        <v>0.20833333333333331</v>
      </c>
      <c r="V66" s="1">
        <v>7.2</v>
      </c>
      <c r="W66" s="1">
        <v>4.32</v>
      </c>
      <c r="X66" s="1">
        <v>10.44</v>
      </c>
      <c r="Y66" s="1">
        <v>11.88</v>
      </c>
      <c r="Z66" s="1">
        <v>7.2</v>
      </c>
      <c r="AA66" s="1"/>
      <c r="AB66" s="1">
        <f t="shared" si="6"/>
        <v>84.600000000000009</v>
      </c>
      <c r="AC66" s="6">
        <v>1.8</v>
      </c>
      <c r="AD66" s="10">
        <f t="shared" si="31"/>
        <v>53.999999999999993</v>
      </c>
      <c r="AE66" s="1">
        <f t="shared" si="32"/>
        <v>97.199999999999989</v>
      </c>
      <c r="AF66" s="1">
        <f>VLOOKUP(A66,[1]Sheet!$A:$AG,32,0)</f>
        <v>18</v>
      </c>
      <c r="AG66" s="1">
        <f>VLOOKUP(A66,[1]Sheet!$A:$AG,33,0)</f>
        <v>234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38</v>
      </c>
      <c r="C67" s="1">
        <v>339</v>
      </c>
      <c r="D67" s="1"/>
      <c r="E67" s="1">
        <v>215</v>
      </c>
      <c r="F67" s="1">
        <v>124</v>
      </c>
      <c r="G67" s="6">
        <v>0.3</v>
      </c>
      <c r="H67" s="1">
        <v>180</v>
      </c>
      <c r="I67" s="1" t="s">
        <v>35</v>
      </c>
      <c r="J67" s="1">
        <v>217</v>
      </c>
      <c r="K67" s="1">
        <f t="shared" si="21"/>
        <v>-2</v>
      </c>
      <c r="L67" s="1"/>
      <c r="M67" s="1"/>
      <c r="N67" s="1"/>
      <c r="O67" s="1">
        <f t="shared" si="2"/>
        <v>43</v>
      </c>
      <c r="P67" s="5">
        <f t="shared" si="29"/>
        <v>478</v>
      </c>
      <c r="Q67" s="5">
        <f t="shared" si="30"/>
        <v>504</v>
      </c>
      <c r="R67" s="5"/>
      <c r="S67" s="1"/>
      <c r="T67" s="1">
        <f t="shared" si="4"/>
        <v>14.604651162790697</v>
      </c>
      <c r="U67" s="1">
        <f t="shared" si="5"/>
        <v>2.8837209302325579</v>
      </c>
      <c r="V67" s="1">
        <v>51</v>
      </c>
      <c r="W67" s="1">
        <v>46</v>
      </c>
      <c r="X67" s="1">
        <v>55.6</v>
      </c>
      <c r="Y67" s="1">
        <v>50</v>
      </c>
      <c r="Z67" s="1">
        <v>42.8</v>
      </c>
      <c r="AA67" s="1"/>
      <c r="AB67" s="1">
        <f t="shared" si="6"/>
        <v>143.4</v>
      </c>
      <c r="AC67" s="6">
        <v>12</v>
      </c>
      <c r="AD67" s="10">
        <f t="shared" si="31"/>
        <v>42</v>
      </c>
      <c r="AE67" s="1">
        <f t="shared" si="32"/>
        <v>151.19999999999999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38</v>
      </c>
      <c r="C68" s="1">
        <v>91</v>
      </c>
      <c r="D68" s="1"/>
      <c r="E68" s="1">
        <v>79</v>
      </c>
      <c r="F68" s="1">
        <v>12</v>
      </c>
      <c r="G68" s="6">
        <v>0.2</v>
      </c>
      <c r="H68" s="1">
        <v>365</v>
      </c>
      <c r="I68" s="1" t="s">
        <v>35</v>
      </c>
      <c r="J68" s="1">
        <v>80</v>
      </c>
      <c r="K68" s="1">
        <f t="shared" si="21"/>
        <v>-1</v>
      </c>
      <c r="L68" s="1"/>
      <c r="M68" s="1"/>
      <c r="N68" s="1"/>
      <c r="O68" s="1">
        <f t="shared" si="2"/>
        <v>15.8</v>
      </c>
      <c r="P68" s="5">
        <f t="shared" si="29"/>
        <v>209.20000000000002</v>
      </c>
      <c r="Q68" s="5">
        <f t="shared" si="30"/>
        <v>180</v>
      </c>
      <c r="R68" s="5"/>
      <c r="S68" s="1"/>
      <c r="T68" s="1">
        <f t="shared" si="4"/>
        <v>12.151898734177214</v>
      </c>
      <c r="U68" s="1">
        <f t="shared" si="5"/>
        <v>0.75949367088607589</v>
      </c>
      <c r="V68" s="1">
        <v>17</v>
      </c>
      <c r="W68" s="1">
        <v>17</v>
      </c>
      <c r="X68" s="1">
        <v>11.8</v>
      </c>
      <c r="Y68" s="1">
        <v>9.8000000000000007</v>
      </c>
      <c r="Z68" s="1">
        <v>18.2</v>
      </c>
      <c r="AA68" s="1"/>
      <c r="AB68" s="1">
        <f t="shared" si="6"/>
        <v>41.84</v>
      </c>
      <c r="AC68" s="6">
        <v>6</v>
      </c>
      <c r="AD68" s="10">
        <f t="shared" si="31"/>
        <v>30</v>
      </c>
      <c r="AE68" s="1">
        <f t="shared" si="32"/>
        <v>36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9" t="s">
        <v>115</v>
      </c>
      <c r="B69" s="1" t="s">
        <v>38</v>
      </c>
      <c r="C69" s="1"/>
      <c r="D69" s="1"/>
      <c r="E69" s="1"/>
      <c r="F69" s="1"/>
      <c r="G69" s="6">
        <v>0.2</v>
      </c>
      <c r="H69" s="1">
        <v>365</v>
      </c>
      <c r="I69" s="1" t="s">
        <v>35</v>
      </c>
      <c r="J69" s="1">
        <v>15</v>
      </c>
      <c r="K69" s="1">
        <f t="shared" ref="K69:K77" si="33">E69-J69</f>
        <v>-15</v>
      </c>
      <c r="L69" s="1"/>
      <c r="M69" s="1"/>
      <c r="N69" s="1"/>
      <c r="O69" s="1">
        <f t="shared" si="2"/>
        <v>0</v>
      </c>
      <c r="P69" s="30">
        <v>60</v>
      </c>
      <c r="Q69" s="5">
        <f t="shared" si="30"/>
        <v>60</v>
      </c>
      <c r="R69" s="30"/>
      <c r="S69" s="1"/>
      <c r="T69" s="1" t="e">
        <f t="shared" si="4"/>
        <v>#DIV/0!</v>
      </c>
      <c r="U69" s="1" t="e">
        <f t="shared" si="5"/>
        <v>#DIV/0!</v>
      </c>
      <c r="V69" s="1">
        <v>11.4</v>
      </c>
      <c r="W69" s="1">
        <v>17</v>
      </c>
      <c r="X69" s="1">
        <v>20</v>
      </c>
      <c r="Y69" s="1">
        <v>18.399999999999999</v>
      </c>
      <c r="Z69" s="1">
        <v>23.4</v>
      </c>
      <c r="AA69" s="29" t="s">
        <v>106</v>
      </c>
      <c r="AB69" s="1">
        <f t="shared" si="6"/>
        <v>12</v>
      </c>
      <c r="AC69" s="6">
        <v>6</v>
      </c>
      <c r="AD69" s="10">
        <f t="shared" si="31"/>
        <v>10</v>
      </c>
      <c r="AE69" s="1">
        <f t="shared" si="32"/>
        <v>12</v>
      </c>
      <c r="AF69" s="1">
        <f>VLOOKUP(A69,[1]Sheet!$A:$AG,32,0)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38</v>
      </c>
      <c r="C70" s="1">
        <v>254</v>
      </c>
      <c r="D70" s="1"/>
      <c r="E70" s="1">
        <v>47</v>
      </c>
      <c r="F70" s="1">
        <v>207</v>
      </c>
      <c r="G70" s="6">
        <v>0.3</v>
      </c>
      <c r="H70" s="1">
        <v>180</v>
      </c>
      <c r="I70" s="1" t="s">
        <v>35</v>
      </c>
      <c r="J70" s="1">
        <v>47</v>
      </c>
      <c r="K70" s="1">
        <f t="shared" si="33"/>
        <v>0</v>
      </c>
      <c r="L70" s="1"/>
      <c r="M70" s="1"/>
      <c r="N70" s="1"/>
      <c r="O70" s="1">
        <f t="shared" ref="O70:O78" si="34">E70/5</f>
        <v>9.4</v>
      </c>
      <c r="P70" s="5"/>
      <c r="Q70" s="5">
        <f t="shared" si="30"/>
        <v>0</v>
      </c>
      <c r="R70" s="5"/>
      <c r="S70" s="1"/>
      <c r="T70" s="1">
        <f t="shared" si="4"/>
        <v>22.021276595744681</v>
      </c>
      <c r="U70" s="1">
        <f t="shared" si="5"/>
        <v>22.021276595744681</v>
      </c>
      <c r="V70" s="1">
        <v>13.8</v>
      </c>
      <c r="W70" s="1">
        <v>15.2</v>
      </c>
      <c r="X70" s="1">
        <v>17.8</v>
      </c>
      <c r="Y70" s="1">
        <v>12</v>
      </c>
      <c r="Z70" s="1">
        <v>12.2</v>
      </c>
      <c r="AA70" s="1"/>
      <c r="AB70" s="1">
        <f t="shared" si="6"/>
        <v>0</v>
      </c>
      <c r="AC70" s="6">
        <v>14</v>
      </c>
      <c r="AD70" s="10">
        <f t="shared" si="31"/>
        <v>0</v>
      </c>
      <c r="AE70" s="1">
        <f t="shared" si="32"/>
        <v>0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38</v>
      </c>
      <c r="C71" s="1">
        <v>176</v>
      </c>
      <c r="D71" s="1"/>
      <c r="E71" s="1">
        <v>97</v>
      </c>
      <c r="F71" s="1">
        <v>79</v>
      </c>
      <c r="G71" s="6">
        <v>0.48</v>
      </c>
      <c r="H71" s="1">
        <v>180</v>
      </c>
      <c r="I71" s="1" t="s">
        <v>35</v>
      </c>
      <c r="J71" s="1">
        <v>86</v>
      </c>
      <c r="K71" s="1">
        <f t="shared" si="33"/>
        <v>11</v>
      </c>
      <c r="L71" s="1"/>
      <c r="M71" s="1"/>
      <c r="N71" s="1"/>
      <c r="O71" s="1">
        <f t="shared" si="34"/>
        <v>19.399999999999999</v>
      </c>
      <c r="P71" s="5">
        <f t="shared" si="29"/>
        <v>192.59999999999997</v>
      </c>
      <c r="Q71" s="5">
        <f t="shared" si="30"/>
        <v>224</v>
      </c>
      <c r="R71" s="5"/>
      <c r="S71" s="1"/>
      <c r="T71" s="1">
        <f t="shared" ref="T71:T77" si="35">(F71+Q71)/O71</f>
        <v>15.618556701030929</v>
      </c>
      <c r="U71" s="1">
        <f t="shared" ref="U71:U77" si="36">F71/O71</f>
        <v>4.0721649484536089</v>
      </c>
      <c r="V71" s="1">
        <v>9</v>
      </c>
      <c r="W71" s="1">
        <v>10.4</v>
      </c>
      <c r="X71" s="1">
        <v>15</v>
      </c>
      <c r="Y71" s="1">
        <v>15.8</v>
      </c>
      <c r="Z71" s="1">
        <v>9.6</v>
      </c>
      <c r="AA71" s="1"/>
      <c r="AB71" s="1">
        <f t="shared" ref="AB71:AB78" si="37">P71*G71</f>
        <v>92.447999999999979</v>
      </c>
      <c r="AC71" s="6">
        <v>8</v>
      </c>
      <c r="AD71" s="10">
        <f t="shared" si="31"/>
        <v>28</v>
      </c>
      <c r="AE71" s="1">
        <f t="shared" si="32"/>
        <v>107.52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38</v>
      </c>
      <c r="C72" s="1">
        <v>2801</v>
      </c>
      <c r="D72" s="1"/>
      <c r="E72" s="1">
        <v>1636</v>
      </c>
      <c r="F72" s="1">
        <v>1165</v>
      </c>
      <c r="G72" s="6">
        <v>0.25</v>
      </c>
      <c r="H72" s="1">
        <v>180</v>
      </c>
      <c r="I72" s="1" t="s">
        <v>35</v>
      </c>
      <c r="J72" s="1">
        <v>1638</v>
      </c>
      <c r="K72" s="1">
        <f t="shared" si="33"/>
        <v>-2</v>
      </c>
      <c r="L72" s="1"/>
      <c r="M72" s="1"/>
      <c r="N72" s="1"/>
      <c r="O72" s="1">
        <f t="shared" si="34"/>
        <v>327.2</v>
      </c>
      <c r="P72" s="5">
        <f t="shared" si="29"/>
        <v>3415.8</v>
      </c>
      <c r="Q72" s="5">
        <f t="shared" si="30"/>
        <v>3360</v>
      </c>
      <c r="R72" s="5"/>
      <c r="S72" s="1"/>
      <c r="T72" s="1">
        <f t="shared" si="35"/>
        <v>13.829462102689487</v>
      </c>
      <c r="U72" s="1">
        <f t="shared" si="36"/>
        <v>3.5605134474327631</v>
      </c>
      <c r="V72" s="1">
        <v>184.2</v>
      </c>
      <c r="W72" s="1">
        <v>285.2</v>
      </c>
      <c r="X72" s="1">
        <v>189</v>
      </c>
      <c r="Y72" s="1">
        <v>194.2</v>
      </c>
      <c r="Z72" s="1">
        <v>175.6</v>
      </c>
      <c r="AA72" s="1" t="s">
        <v>119</v>
      </c>
      <c r="AB72" s="1">
        <f t="shared" si="37"/>
        <v>853.95</v>
      </c>
      <c r="AC72" s="6">
        <v>12</v>
      </c>
      <c r="AD72" s="10">
        <f t="shared" si="31"/>
        <v>280</v>
      </c>
      <c r="AE72" s="1">
        <f t="shared" si="32"/>
        <v>840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38</v>
      </c>
      <c r="C73" s="1">
        <v>2322</v>
      </c>
      <c r="D73" s="1"/>
      <c r="E73" s="1">
        <v>1457</v>
      </c>
      <c r="F73" s="1">
        <v>865</v>
      </c>
      <c r="G73" s="6">
        <v>0.25</v>
      </c>
      <c r="H73" s="1">
        <v>180</v>
      </c>
      <c r="I73" s="1" t="s">
        <v>35</v>
      </c>
      <c r="J73" s="1">
        <v>1458</v>
      </c>
      <c r="K73" s="1">
        <f t="shared" si="33"/>
        <v>-1</v>
      </c>
      <c r="L73" s="1"/>
      <c r="M73" s="1"/>
      <c r="N73" s="1"/>
      <c r="O73" s="1">
        <f t="shared" si="34"/>
        <v>291.39999999999998</v>
      </c>
      <c r="P73" s="5">
        <f t="shared" si="29"/>
        <v>3214.5999999999995</v>
      </c>
      <c r="Q73" s="5">
        <f t="shared" si="30"/>
        <v>3192</v>
      </c>
      <c r="R73" s="5"/>
      <c r="S73" s="1"/>
      <c r="T73" s="1">
        <f t="shared" si="35"/>
        <v>13.922443376801649</v>
      </c>
      <c r="U73" s="1">
        <f t="shared" si="36"/>
        <v>2.9684282772820869</v>
      </c>
      <c r="V73" s="1">
        <v>312.8</v>
      </c>
      <c r="W73" s="1">
        <v>275</v>
      </c>
      <c r="X73" s="1">
        <v>174.6</v>
      </c>
      <c r="Y73" s="1">
        <v>183</v>
      </c>
      <c r="Z73" s="1">
        <v>162.6</v>
      </c>
      <c r="AA73" s="1" t="s">
        <v>119</v>
      </c>
      <c r="AB73" s="1">
        <f t="shared" si="37"/>
        <v>803.64999999999986</v>
      </c>
      <c r="AC73" s="6">
        <v>12</v>
      </c>
      <c r="AD73" s="10">
        <f t="shared" si="31"/>
        <v>266</v>
      </c>
      <c r="AE73" s="1">
        <f t="shared" si="32"/>
        <v>798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34</v>
      </c>
      <c r="C74" s="1">
        <v>275.39999999999998</v>
      </c>
      <c r="D74" s="1">
        <v>2.7</v>
      </c>
      <c r="E74" s="1">
        <v>226.8</v>
      </c>
      <c r="F74" s="1">
        <v>48.6</v>
      </c>
      <c r="G74" s="6">
        <v>1</v>
      </c>
      <c r="H74" s="1">
        <v>180</v>
      </c>
      <c r="I74" s="1" t="s">
        <v>35</v>
      </c>
      <c r="J74" s="1">
        <v>229.2</v>
      </c>
      <c r="K74" s="1">
        <f t="shared" si="33"/>
        <v>-2.3999999999999773</v>
      </c>
      <c r="L74" s="1"/>
      <c r="M74" s="1"/>
      <c r="N74" s="1"/>
      <c r="O74" s="1">
        <f t="shared" si="34"/>
        <v>45.36</v>
      </c>
      <c r="P74" s="5">
        <f>13*O74-F74</f>
        <v>541.07999999999993</v>
      </c>
      <c r="Q74" s="5">
        <f t="shared" si="30"/>
        <v>529.20000000000005</v>
      </c>
      <c r="R74" s="5"/>
      <c r="S74" s="1"/>
      <c r="T74" s="1">
        <f t="shared" si="35"/>
        <v>12.738095238095239</v>
      </c>
      <c r="U74" s="1">
        <f t="shared" si="36"/>
        <v>1.0714285714285714</v>
      </c>
      <c r="V74" s="1">
        <v>28.62</v>
      </c>
      <c r="W74" s="1">
        <v>37.799999999999997</v>
      </c>
      <c r="X74" s="1">
        <v>32.94</v>
      </c>
      <c r="Y74" s="1">
        <v>34.56</v>
      </c>
      <c r="Z74" s="1">
        <v>29.7</v>
      </c>
      <c r="AA74" s="1"/>
      <c r="AB74" s="1">
        <f t="shared" si="37"/>
        <v>541.07999999999993</v>
      </c>
      <c r="AC74" s="6">
        <v>2.7</v>
      </c>
      <c r="AD74" s="10">
        <f t="shared" si="31"/>
        <v>196</v>
      </c>
      <c r="AE74" s="1">
        <f t="shared" si="32"/>
        <v>529.20000000000005</v>
      </c>
      <c r="AF74" s="1">
        <f>VLOOKUP(A74,[1]Sheet!$A:$AG,32,0)</f>
        <v>14</v>
      </c>
      <c r="AG74" s="1">
        <f>VLOOKUP(A74,[1]Sheet!$A:$AG,33,0)</f>
        <v>126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34</v>
      </c>
      <c r="C75" s="1">
        <v>-25</v>
      </c>
      <c r="D75" s="1">
        <v>575</v>
      </c>
      <c r="E75" s="31">
        <f>40.5+E76</f>
        <v>95.5</v>
      </c>
      <c r="F75" s="31">
        <f>479+F76</f>
        <v>484.5</v>
      </c>
      <c r="G75" s="6">
        <v>1</v>
      </c>
      <c r="H75" s="1">
        <v>180</v>
      </c>
      <c r="I75" s="1" t="s">
        <v>35</v>
      </c>
      <c r="J75" s="1">
        <v>30.5</v>
      </c>
      <c r="K75" s="1">
        <f t="shared" si="33"/>
        <v>65</v>
      </c>
      <c r="L75" s="1"/>
      <c r="M75" s="1"/>
      <c r="N75" s="1"/>
      <c r="O75" s="1">
        <f t="shared" si="34"/>
        <v>19.100000000000001</v>
      </c>
      <c r="P75" s="5"/>
      <c r="Q75" s="5">
        <f t="shared" si="30"/>
        <v>0</v>
      </c>
      <c r="R75" s="5"/>
      <c r="S75" s="1"/>
      <c r="T75" s="1">
        <f t="shared" si="35"/>
        <v>25.366492146596858</v>
      </c>
      <c r="U75" s="1">
        <f t="shared" si="36"/>
        <v>25.366492146596858</v>
      </c>
      <c r="V75" s="1">
        <v>69</v>
      </c>
      <c r="W75" s="1">
        <v>80</v>
      </c>
      <c r="X75" s="1">
        <v>65</v>
      </c>
      <c r="Y75" s="1">
        <v>61</v>
      </c>
      <c r="Z75" s="1">
        <v>73</v>
      </c>
      <c r="AA75" s="1" t="s">
        <v>55</v>
      </c>
      <c r="AB75" s="1">
        <f t="shared" si="37"/>
        <v>0</v>
      </c>
      <c r="AC75" s="6">
        <v>5</v>
      </c>
      <c r="AD75" s="10">
        <f t="shared" si="31"/>
        <v>0</v>
      </c>
      <c r="AE75" s="1">
        <f t="shared" si="32"/>
        <v>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123</v>
      </c>
      <c r="B76" s="19" t="s">
        <v>34</v>
      </c>
      <c r="C76" s="19">
        <v>605</v>
      </c>
      <c r="D76" s="19">
        <v>30.5</v>
      </c>
      <c r="E76" s="31">
        <v>55</v>
      </c>
      <c r="F76" s="31">
        <v>5.5</v>
      </c>
      <c r="G76" s="20">
        <v>0</v>
      </c>
      <c r="H76" s="19" t="e">
        <v>#N/A</v>
      </c>
      <c r="I76" s="19" t="s">
        <v>47</v>
      </c>
      <c r="J76" s="19">
        <v>60.5</v>
      </c>
      <c r="K76" s="19">
        <f t="shared" si="33"/>
        <v>-5.5</v>
      </c>
      <c r="L76" s="19"/>
      <c r="M76" s="19"/>
      <c r="N76" s="19"/>
      <c r="O76" s="19">
        <f t="shared" si="34"/>
        <v>11</v>
      </c>
      <c r="P76" s="21"/>
      <c r="Q76" s="21"/>
      <c r="R76" s="21"/>
      <c r="S76" s="19"/>
      <c r="T76" s="19">
        <f t="shared" si="35"/>
        <v>0.5</v>
      </c>
      <c r="U76" s="19">
        <f t="shared" si="36"/>
        <v>0.5</v>
      </c>
      <c r="V76" s="19">
        <v>1</v>
      </c>
      <c r="W76" s="19">
        <v>1</v>
      </c>
      <c r="X76" s="19">
        <v>0</v>
      </c>
      <c r="Y76" s="19">
        <v>1</v>
      </c>
      <c r="Z76" s="19">
        <v>3</v>
      </c>
      <c r="AA76" s="19" t="s">
        <v>124</v>
      </c>
      <c r="AB76" s="19">
        <f t="shared" si="37"/>
        <v>0</v>
      </c>
      <c r="AC76" s="20">
        <v>0</v>
      </c>
      <c r="AD76" s="22"/>
      <c r="AE76" s="19"/>
      <c r="AF76" s="19"/>
      <c r="AG76" s="19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38</v>
      </c>
      <c r="C77" s="1">
        <v>1346</v>
      </c>
      <c r="D77" s="1"/>
      <c r="E77" s="1">
        <v>803</v>
      </c>
      <c r="F77" s="1">
        <v>543</v>
      </c>
      <c r="G77" s="6">
        <v>0.14000000000000001</v>
      </c>
      <c r="H77" s="1">
        <v>180</v>
      </c>
      <c r="I77" s="1" t="s">
        <v>35</v>
      </c>
      <c r="J77" s="1">
        <v>814</v>
      </c>
      <c r="K77" s="1">
        <f t="shared" si="33"/>
        <v>-11</v>
      </c>
      <c r="L77" s="1"/>
      <c r="M77" s="1"/>
      <c r="N77" s="1"/>
      <c r="O77" s="1">
        <f t="shared" si="34"/>
        <v>160.6</v>
      </c>
      <c r="P77" s="5">
        <f>14*O77-F77</f>
        <v>1705.4</v>
      </c>
      <c r="Q77" s="5">
        <f>AC77*AD77</f>
        <v>1584</v>
      </c>
      <c r="R77" s="5"/>
      <c r="S77" s="1"/>
      <c r="T77" s="1">
        <f t="shared" si="35"/>
        <v>13.244084682440848</v>
      </c>
      <c r="U77" s="1">
        <f t="shared" si="36"/>
        <v>3.38107098381071</v>
      </c>
      <c r="V77" s="1">
        <v>246.8</v>
      </c>
      <c r="W77" s="1">
        <v>237</v>
      </c>
      <c r="X77" s="1">
        <v>169.2</v>
      </c>
      <c r="Y77" s="1">
        <v>217.6</v>
      </c>
      <c r="Z77" s="1">
        <v>149.6</v>
      </c>
      <c r="AA77" s="1"/>
      <c r="AB77" s="1">
        <f t="shared" si="37"/>
        <v>238.75600000000003</v>
      </c>
      <c r="AC77" s="6">
        <v>22</v>
      </c>
      <c r="AD77" s="10">
        <f>MROUND(P77,AC77*AF77)/AC77</f>
        <v>72</v>
      </c>
      <c r="AE77" s="1">
        <f>AD77*AC77*G77</f>
        <v>221.76000000000002</v>
      </c>
      <c r="AF77" s="1">
        <f>VLOOKUP(A77,[1]Sheet!$A:$AG,32,0)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34" t="s">
        <v>141</v>
      </c>
      <c r="B78" s="1" t="s">
        <v>38</v>
      </c>
      <c r="C78" s="1"/>
      <c r="D78" s="1"/>
      <c r="E78" s="1"/>
      <c r="F78" s="1"/>
      <c r="G78" s="6">
        <v>0.2</v>
      </c>
      <c r="H78" s="1">
        <v>180</v>
      </c>
      <c r="I78" s="1" t="s">
        <v>35</v>
      </c>
      <c r="J78" s="1"/>
      <c r="K78" s="1"/>
      <c r="L78" s="1"/>
      <c r="M78" s="1"/>
      <c r="N78" s="1"/>
      <c r="O78" s="1">
        <f t="shared" si="34"/>
        <v>0</v>
      </c>
      <c r="P78" s="35">
        <v>100</v>
      </c>
      <c r="Q78" s="35">
        <f>AC78*AD78</f>
        <v>168</v>
      </c>
      <c r="R78" s="35"/>
      <c r="S78" s="1"/>
      <c r="T78" s="1" t="e">
        <f t="shared" ref="T78" si="38">(F78+Q78)/O78</f>
        <v>#DIV/0!</v>
      </c>
      <c r="U78" s="1" t="e">
        <f t="shared" ref="U78" si="39">F78/O78</f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34" t="s">
        <v>142</v>
      </c>
      <c r="AB78" s="1">
        <f t="shared" si="37"/>
        <v>20</v>
      </c>
      <c r="AC78" s="6">
        <v>12</v>
      </c>
      <c r="AD78" s="10">
        <f>MROUND(P78,AC78*AF78)/AC78</f>
        <v>14</v>
      </c>
      <c r="AE78" s="1">
        <f>AD78*AC78*G78</f>
        <v>33.6</v>
      </c>
      <c r="AF78" s="1">
        <v>14</v>
      </c>
      <c r="AG78" s="1"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7" xr:uid="{BD712A1F-95AA-4B6F-95C8-F69FCEB387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2024-11-07T10:03:54Z</dcterms:created>
  <dcterms:modified xsi:type="dcterms:W3CDTF">2024-11-07T13:40:34Z</dcterms:modified>
</cp:coreProperties>
</file>