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11,24 ПОКОМ КИ филиалы\"/>
    </mc:Choice>
  </mc:AlternateContent>
  <xr:revisionPtr revIDLastSave="0" documentId="13_ncr:1_{8576F063-560A-4615-B707-FB55387CDE8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8" i="1" l="1"/>
  <c r="R97" i="1"/>
  <c r="R96" i="1"/>
  <c r="R94" i="1"/>
  <c r="AE94" i="1" s="1"/>
  <c r="R93" i="1"/>
  <c r="R79" i="1"/>
  <c r="R65" i="1"/>
  <c r="R64" i="1"/>
  <c r="AE64" i="1" s="1"/>
  <c r="R63" i="1"/>
  <c r="R41" i="1"/>
  <c r="R29" i="1"/>
  <c r="AE29" i="1" s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6" i="1"/>
  <c r="AE15" i="1"/>
  <c r="AE16" i="1"/>
  <c r="AE20" i="1"/>
  <c r="AE23" i="1"/>
  <c r="AE26" i="1"/>
  <c r="AE30" i="1"/>
  <c r="AE31" i="1"/>
  <c r="AE33" i="1"/>
  <c r="AE35" i="1"/>
  <c r="AE36" i="1"/>
  <c r="AE37" i="1"/>
  <c r="AE40" i="1"/>
  <c r="AE41" i="1"/>
  <c r="AE52" i="1"/>
  <c r="AE59" i="1"/>
  <c r="AE63" i="1"/>
  <c r="AE65" i="1"/>
  <c r="AE70" i="1"/>
  <c r="AE75" i="1"/>
  <c r="AE77" i="1"/>
  <c r="AE78" i="1"/>
  <c r="AE79" i="1"/>
  <c r="AE80" i="1"/>
  <c r="AE82" i="1"/>
  <c r="AE85" i="1"/>
  <c r="AE89" i="1"/>
  <c r="AE90" i="1"/>
  <c r="AE91" i="1"/>
  <c r="AE93" i="1"/>
  <c r="AE95" i="1"/>
  <c r="AE96" i="1"/>
  <c r="AE97" i="1"/>
  <c r="AE98" i="1"/>
  <c r="S5" i="1"/>
  <c r="AF5" i="1" l="1"/>
  <c r="Q91" i="1"/>
  <c r="Q89" i="1"/>
  <c r="Q82" i="1"/>
  <c r="Q77" i="1"/>
  <c r="Q76" i="1"/>
  <c r="R76" i="1" s="1"/>
  <c r="AE76" i="1" s="1"/>
  <c r="Q75" i="1"/>
  <c r="Q74" i="1"/>
  <c r="R74" i="1" s="1"/>
  <c r="AE74" i="1" s="1"/>
  <c r="Q73" i="1"/>
  <c r="R73" i="1" s="1"/>
  <c r="AE73" i="1" s="1"/>
  <c r="Q70" i="1"/>
  <c r="Q59" i="1"/>
  <c r="Q40" i="1"/>
  <c r="Q33" i="1"/>
  <c r="Q30" i="1"/>
  <c r="Q16" i="1"/>
  <c r="Q15" i="1"/>
  <c r="Q14" i="1"/>
  <c r="R14" i="1" s="1"/>
  <c r="AE14" i="1" s="1"/>
  <c r="F55" i="1" l="1"/>
  <c r="E55" i="1"/>
  <c r="O55" i="1" s="1"/>
  <c r="E19" i="1"/>
  <c r="O19" i="1" s="1"/>
  <c r="P19" i="1" s="1"/>
  <c r="Q19" i="1" s="1"/>
  <c r="R19" i="1" s="1"/>
  <c r="AE19" i="1" s="1"/>
  <c r="O7" i="1"/>
  <c r="O8" i="1"/>
  <c r="P8" i="1" s="1"/>
  <c r="Q8" i="1" s="1"/>
  <c r="R8" i="1" s="1"/>
  <c r="AE8" i="1" s="1"/>
  <c r="O9" i="1"/>
  <c r="O10" i="1"/>
  <c r="O11" i="1"/>
  <c r="O12" i="1"/>
  <c r="O13" i="1"/>
  <c r="O14" i="1"/>
  <c r="V14" i="1" s="1"/>
  <c r="O15" i="1"/>
  <c r="V15" i="1" s="1"/>
  <c r="O16" i="1"/>
  <c r="V16" i="1" s="1"/>
  <c r="O17" i="1"/>
  <c r="P17" i="1" s="1"/>
  <c r="Q17" i="1" s="1"/>
  <c r="R17" i="1" s="1"/>
  <c r="AE17" i="1" s="1"/>
  <c r="O18" i="1"/>
  <c r="P18" i="1" s="1"/>
  <c r="Q18" i="1" s="1"/>
  <c r="R18" i="1" s="1"/>
  <c r="AE18" i="1" s="1"/>
  <c r="O20" i="1"/>
  <c r="V20" i="1" s="1"/>
  <c r="O21" i="1"/>
  <c r="O22" i="1"/>
  <c r="P22" i="1" s="1"/>
  <c r="Q22" i="1" s="1"/>
  <c r="R22" i="1" s="1"/>
  <c r="O23" i="1"/>
  <c r="P23" i="1" s="1"/>
  <c r="O24" i="1"/>
  <c r="P24" i="1" s="1"/>
  <c r="Q24" i="1" s="1"/>
  <c r="R24" i="1" s="1"/>
  <c r="AE24" i="1" s="1"/>
  <c r="O25" i="1"/>
  <c r="P25" i="1" s="1"/>
  <c r="Q25" i="1" s="1"/>
  <c r="R25" i="1" s="1"/>
  <c r="AE25" i="1" s="1"/>
  <c r="O26" i="1"/>
  <c r="V26" i="1" s="1"/>
  <c r="O27" i="1"/>
  <c r="O28" i="1"/>
  <c r="O29" i="1"/>
  <c r="P29" i="1" s="1"/>
  <c r="O30" i="1"/>
  <c r="V30" i="1" s="1"/>
  <c r="O31" i="1"/>
  <c r="V31" i="1" s="1"/>
  <c r="O32" i="1"/>
  <c r="P32" i="1" s="1"/>
  <c r="Q32" i="1" s="1"/>
  <c r="R32" i="1" s="1"/>
  <c r="AE32" i="1" s="1"/>
  <c r="O33" i="1"/>
  <c r="V33" i="1" s="1"/>
  <c r="O34" i="1"/>
  <c r="P34" i="1" s="1"/>
  <c r="Q34" i="1" s="1"/>
  <c r="R34" i="1" s="1"/>
  <c r="AE34" i="1" s="1"/>
  <c r="O35" i="1"/>
  <c r="O36" i="1"/>
  <c r="V36" i="1" s="1"/>
  <c r="O37" i="1"/>
  <c r="O38" i="1"/>
  <c r="O39" i="1"/>
  <c r="O40" i="1"/>
  <c r="V40" i="1" s="1"/>
  <c r="O41" i="1"/>
  <c r="O42" i="1"/>
  <c r="O43" i="1"/>
  <c r="O44" i="1"/>
  <c r="O45" i="1"/>
  <c r="O46" i="1"/>
  <c r="O47" i="1"/>
  <c r="O48" i="1"/>
  <c r="O49" i="1"/>
  <c r="O50" i="1"/>
  <c r="O51" i="1"/>
  <c r="P51" i="1" s="1"/>
  <c r="Q51" i="1" s="1"/>
  <c r="R51" i="1" s="1"/>
  <c r="AE51" i="1" s="1"/>
  <c r="O52" i="1"/>
  <c r="O53" i="1"/>
  <c r="O54" i="1"/>
  <c r="O56" i="1"/>
  <c r="O57" i="1"/>
  <c r="P57" i="1" s="1"/>
  <c r="Q57" i="1" s="1"/>
  <c r="R57" i="1" s="1"/>
  <c r="AE57" i="1" s="1"/>
  <c r="O58" i="1"/>
  <c r="P58" i="1" s="1"/>
  <c r="Q58" i="1" s="1"/>
  <c r="R58" i="1" s="1"/>
  <c r="AE58" i="1" s="1"/>
  <c r="O59" i="1"/>
  <c r="V59" i="1" s="1"/>
  <c r="O60" i="1"/>
  <c r="O61" i="1"/>
  <c r="P61" i="1" s="1"/>
  <c r="Q61" i="1" s="1"/>
  <c r="R61" i="1" s="1"/>
  <c r="AE61" i="1" s="1"/>
  <c r="O62" i="1"/>
  <c r="O63" i="1"/>
  <c r="P63" i="1" s="1"/>
  <c r="O64" i="1"/>
  <c r="V64" i="1" s="1"/>
  <c r="O65" i="1"/>
  <c r="P65" i="1" s="1"/>
  <c r="O66" i="1"/>
  <c r="O67" i="1"/>
  <c r="P67" i="1" s="1"/>
  <c r="Q67" i="1" s="1"/>
  <c r="R67" i="1" s="1"/>
  <c r="AE67" i="1" s="1"/>
  <c r="O68" i="1"/>
  <c r="O69" i="1"/>
  <c r="P69" i="1" s="1"/>
  <c r="Q69" i="1" s="1"/>
  <c r="R69" i="1" s="1"/>
  <c r="AE69" i="1" s="1"/>
  <c r="O70" i="1"/>
  <c r="V70" i="1" s="1"/>
  <c r="O71" i="1"/>
  <c r="P71" i="1" s="1"/>
  <c r="Q71" i="1" s="1"/>
  <c r="R71" i="1" s="1"/>
  <c r="AE71" i="1" s="1"/>
  <c r="O72" i="1"/>
  <c r="O73" i="1"/>
  <c r="V73" i="1" s="1"/>
  <c r="O74" i="1"/>
  <c r="V74" i="1" s="1"/>
  <c r="O75" i="1"/>
  <c r="V75" i="1" s="1"/>
  <c r="O76" i="1"/>
  <c r="V76" i="1" s="1"/>
  <c r="O77" i="1"/>
  <c r="V77" i="1" s="1"/>
  <c r="O78" i="1"/>
  <c r="O79" i="1"/>
  <c r="P79" i="1" s="1"/>
  <c r="O80" i="1"/>
  <c r="O81" i="1"/>
  <c r="P81" i="1" s="1"/>
  <c r="Q81" i="1" s="1"/>
  <c r="R81" i="1" s="1"/>
  <c r="AE81" i="1" s="1"/>
  <c r="O82" i="1"/>
  <c r="V82" i="1" s="1"/>
  <c r="O83" i="1"/>
  <c r="P83" i="1" s="1"/>
  <c r="Q83" i="1" s="1"/>
  <c r="R83" i="1" s="1"/>
  <c r="AE83" i="1" s="1"/>
  <c r="O84" i="1"/>
  <c r="P84" i="1" s="1"/>
  <c r="Q84" i="1" s="1"/>
  <c r="R84" i="1" s="1"/>
  <c r="AE84" i="1" s="1"/>
  <c r="O85" i="1"/>
  <c r="V85" i="1" s="1"/>
  <c r="O86" i="1"/>
  <c r="O87" i="1"/>
  <c r="P87" i="1" s="1"/>
  <c r="Q87" i="1" s="1"/>
  <c r="R87" i="1" s="1"/>
  <c r="AE87" i="1" s="1"/>
  <c r="O88" i="1"/>
  <c r="P88" i="1" s="1"/>
  <c r="Q88" i="1" s="1"/>
  <c r="R88" i="1" s="1"/>
  <c r="AE88" i="1" s="1"/>
  <c r="O89" i="1"/>
  <c r="V89" i="1" s="1"/>
  <c r="O90" i="1"/>
  <c r="O91" i="1"/>
  <c r="V91" i="1" s="1"/>
  <c r="O92" i="1"/>
  <c r="O93" i="1"/>
  <c r="V93" i="1" s="1"/>
  <c r="O94" i="1"/>
  <c r="V94" i="1" s="1"/>
  <c r="O95" i="1"/>
  <c r="W95" i="1" s="1"/>
  <c r="O96" i="1"/>
  <c r="O97" i="1"/>
  <c r="W97" i="1" s="1"/>
  <c r="O98" i="1"/>
  <c r="V98" i="1" s="1"/>
  <c r="O6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T5" i="1"/>
  <c r="N5" i="1"/>
  <c r="M5" i="1"/>
  <c r="L5" i="1"/>
  <c r="J5" i="1"/>
  <c r="F5" i="1"/>
  <c r="AE22" i="1" l="1"/>
  <c r="V87" i="1"/>
  <c r="V83" i="1"/>
  <c r="V81" i="1"/>
  <c r="V79" i="1"/>
  <c r="V71" i="1"/>
  <c r="V69" i="1"/>
  <c r="V67" i="1"/>
  <c r="V65" i="1"/>
  <c r="V63" i="1"/>
  <c r="V61" i="1"/>
  <c r="V57" i="1"/>
  <c r="V34" i="1"/>
  <c r="V32" i="1"/>
  <c r="V24" i="1"/>
  <c r="V22" i="1"/>
  <c r="V17" i="1"/>
  <c r="V88" i="1"/>
  <c r="V84" i="1"/>
  <c r="V58" i="1"/>
  <c r="V51" i="1"/>
  <c r="V29" i="1"/>
  <c r="V25" i="1"/>
  <c r="V23" i="1"/>
  <c r="V18" i="1"/>
  <c r="V8" i="1"/>
  <c r="V19" i="1"/>
  <c r="V97" i="1"/>
  <c r="K19" i="1"/>
  <c r="P55" i="1"/>
  <c r="Q55" i="1" s="1"/>
  <c r="R55" i="1" s="1"/>
  <c r="AE55" i="1" s="1"/>
  <c r="W98" i="1"/>
  <c r="W96" i="1"/>
  <c r="P96" i="1"/>
  <c r="W94" i="1"/>
  <c r="W92" i="1"/>
  <c r="P92" i="1"/>
  <c r="Q92" i="1" s="1"/>
  <c r="R92" i="1" s="1"/>
  <c r="AE92" i="1" s="1"/>
  <c r="P90" i="1"/>
  <c r="P80" i="1"/>
  <c r="P78" i="1"/>
  <c r="P72" i="1"/>
  <c r="Q72" i="1" s="1"/>
  <c r="R72" i="1" s="1"/>
  <c r="AE72" i="1" s="1"/>
  <c r="P68" i="1"/>
  <c r="Q68" i="1" s="1"/>
  <c r="R68" i="1" s="1"/>
  <c r="AE68" i="1" s="1"/>
  <c r="P66" i="1"/>
  <c r="Q66" i="1" s="1"/>
  <c r="R66" i="1" s="1"/>
  <c r="AE66" i="1" s="1"/>
  <c r="P62" i="1"/>
  <c r="Q62" i="1" s="1"/>
  <c r="R62" i="1" s="1"/>
  <c r="AE62" i="1" s="1"/>
  <c r="P60" i="1"/>
  <c r="Q60" i="1" s="1"/>
  <c r="R60" i="1" s="1"/>
  <c r="AE60" i="1" s="1"/>
  <c r="P56" i="1"/>
  <c r="Q56" i="1" s="1"/>
  <c r="R56" i="1" s="1"/>
  <c r="AE56" i="1" s="1"/>
  <c r="P35" i="1"/>
  <c r="P21" i="1"/>
  <c r="Q21" i="1" s="1"/>
  <c r="R21" i="1" s="1"/>
  <c r="AE21" i="1" s="1"/>
  <c r="P7" i="1"/>
  <c r="Q7" i="1" s="1"/>
  <c r="R7" i="1" s="1"/>
  <c r="AE7" i="1" s="1"/>
  <c r="P11" i="1"/>
  <c r="Q11" i="1" s="1"/>
  <c r="R11" i="1" s="1"/>
  <c r="AE11" i="1" s="1"/>
  <c r="P39" i="1"/>
  <c r="Q39" i="1" s="1"/>
  <c r="R39" i="1" s="1"/>
  <c r="AE39" i="1" s="1"/>
  <c r="P43" i="1"/>
  <c r="Q43" i="1" s="1"/>
  <c r="R43" i="1" s="1"/>
  <c r="AE43" i="1" s="1"/>
  <c r="P47" i="1"/>
  <c r="Q47" i="1" s="1"/>
  <c r="R47" i="1" s="1"/>
  <c r="AE47" i="1" s="1"/>
  <c r="P6" i="1"/>
  <c r="Q6" i="1" s="1"/>
  <c r="R6" i="1" s="1"/>
  <c r="AE6" i="1" s="1"/>
  <c r="W93" i="1"/>
  <c r="P54" i="1"/>
  <c r="Q54" i="1" s="1"/>
  <c r="R54" i="1" s="1"/>
  <c r="AE54" i="1" s="1"/>
  <c r="P52" i="1"/>
  <c r="P50" i="1"/>
  <c r="Q50" i="1" s="1"/>
  <c r="R50" i="1" s="1"/>
  <c r="AE50" i="1" s="1"/>
  <c r="P9" i="1"/>
  <c r="Q9" i="1" s="1"/>
  <c r="R9" i="1" s="1"/>
  <c r="AE9" i="1" s="1"/>
  <c r="P13" i="1"/>
  <c r="Q13" i="1" s="1"/>
  <c r="R13" i="1" s="1"/>
  <c r="AE13" i="1" s="1"/>
  <c r="P27" i="1"/>
  <c r="Q27" i="1" s="1"/>
  <c r="R27" i="1" s="1"/>
  <c r="AE27" i="1" s="1"/>
  <c r="P37" i="1"/>
  <c r="P41" i="1"/>
  <c r="P45" i="1"/>
  <c r="Q45" i="1" s="1"/>
  <c r="R45" i="1" s="1"/>
  <c r="AE45" i="1" s="1"/>
  <c r="P49" i="1"/>
  <c r="Q49" i="1" s="1"/>
  <c r="R49" i="1" s="1"/>
  <c r="AE49" i="1" s="1"/>
  <c r="P53" i="1"/>
  <c r="Q53" i="1" s="1"/>
  <c r="R53" i="1" s="1"/>
  <c r="AE53" i="1" s="1"/>
  <c r="P86" i="1"/>
  <c r="Q86" i="1" s="1"/>
  <c r="R86" i="1" s="1"/>
  <c r="AE86" i="1" s="1"/>
  <c r="P10" i="1"/>
  <c r="Q10" i="1" s="1"/>
  <c r="R10" i="1" s="1"/>
  <c r="AE10" i="1" s="1"/>
  <c r="P12" i="1"/>
  <c r="Q12" i="1" s="1"/>
  <c r="R12" i="1" s="1"/>
  <c r="AE12" i="1" s="1"/>
  <c r="P28" i="1"/>
  <c r="Q28" i="1" s="1"/>
  <c r="R28" i="1" s="1"/>
  <c r="AE28" i="1" s="1"/>
  <c r="P38" i="1"/>
  <c r="Q38" i="1" s="1"/>
  <c r="R38" i="1" s="1"/>
  <c r="AE38" i="1" s="1"/>
  <c r="P42" i="1"/>
  <c r="Q42" i="1" s="1"/>
  <c r="R42" i="1" s="1"/>
  <c r="AE42" i="1" s="1"/>
  <c r="P44" i="1"/>
  <c r="Q44" i="1" s="1"/>
  <c r="R44" i="1" s="1"/>
  <c r="AE44" i="1" s="1"/>
  <c r="P46" i="1"/>
  <c r="Q46" i="1" s="1"/>
  <c r="R46" i="1" s="1"/>
  <c r="AE46" i="1" s="1"/>
  <c r="P48" i="1"/>
  <c r="Q48" i="1" s="1"/>
  <c r="R48" i="1" s="1"/>
  <c r="AE48" i="1" s="1"/>
  <c r="K55" i="1"/>
  <c r="E5" i="1"/>
  <c r="W6" i="1"/>
  <c r="V95" i="1"/>
  <c r="K5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O5" i="1"/>
  <c r="R5" i="1" l="1"/>
  <c r="V48" i="1"/>
  <c r="V44" i="1"/>
  <c r="V38" i="1"/>
  <c r="V12" i="1"/>
  <c r="V86" i="1"/>
  <c r="V49" i="1"/>
  <c r="V41" i="1"/>
  <c r="V27" i="1"/>
  <c r="V9" i="1"/>
  <c r="V52" i="1"/>
  <c r="V47" i="1"/>
  <c r="V39" i="1"/>
  <c r="V7" i="1"/>
  <c r="V35" i="1"/>
  <c r="V60" i="1"/>
  <c r="V66" i="1"/>
  <c r="V72" i="1"/>
  <c r="V80" i="1"/>
  <c r="V92" i="1"/>
  <c r="V46" i="1"/>
  <c r="V42" i="1"/>
  <c r="V28" i="1"/>
  <c r="V10" i="1"/>
  <c r="V53" i="1"/>
  <c r="V45" i="1"/>
  <c r="V37" i="1"/>
  <c r="V13" i="1"/>
  <c r="V50" i="1"/>
  <c r="V54" i="1"/>
  <c r="V6" i="1"/>
  <c r="Q5" i="1"/>
  <c r="V43" i="1"/>
  <c r="V11" i="1"/>
  <c r="V21" i="1"/>
  <c r="V56" i="1"/>
  <c r="V62" i="1"/>
  <c r="V68" i="1"/>
  <c r="V78" i="1"/>
  <c r="V90" i="1"/>
  <c r="V96" i="1"/>
  <c r="V55" i="1"/>
  <c r="P5" i="1"/>
  <c r="AE5" i="1" l="1"/>
</calcChain>
</file>

<file path=xl/sharedStrings.xml><?xml version="1.0" encoding="utf-8"?>
<sst xmlns="http://schemas.openxmlformats.org/spreadsheetml/2006/main" count="391" uniqueCount="163">
  <si>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</si>
  <si>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</si>
  <si>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</si>
  <si>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</si>
  <si>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</si>
  <si>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</si>
  <si>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</si>
  <si>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</si>
  <si>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</si>
  <si>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</si>
  <si>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</si>
  <si>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</si>
  <si>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</si>
  <si>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</si>
  <si>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</si>
  <si>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</si>
  <si>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</si>
  <si>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</si>
  <si>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</si>
  <si>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</si>
  <si>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</si>
  <si>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</si>
  <si>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</si>
  <si>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06,11,</t>
  </si>
  <si>
    <t>30,10,</t>
  </si>
  <si>
    <t>24,10,</t>
  </si>
  <si>
    <t>23,10,</t>
  </si>
  <si>
    <t>17,10,</t>
  </si>
  <si>
    <t>16,10,</t>
  </si>
  <si>
    <t>10,10,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</si>
  <si>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</si>
  <si>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</si>
  <si>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</si>
  <si>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</si>
  <si>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</si>
  <si>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</si>
  <si>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ТМА октябрь / 24,10,24 филиал обнулил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</si>
  <si>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</si>
  <si>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</si>
  <si>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</si>
  <si>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</si>
  <si>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</si>
  <si>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</si>
  <si>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</si>
  <si>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</si>
  <si>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</si>
  <si>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</si>
  <si>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</si>
  <si>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</si>
  <si>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</si>
  <si>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>ТМА октябрь / 25,10,24 филиал обнулил</t>
  </si>
  <si>
    <t xml:space="preserve"> 217  Колбаса Докторская Дугушка, ВЕС, НЕ ГОСТ,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</si>
  <si>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</si>
  <si>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</si>
  <si>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</si>
  <si>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</si>
  <si>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</si>
  <si>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</si>
  <si>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не в матрице</t>
  </si>
  <si>
    <t>вывод</t>
  </si>
  <si>
    <t xml:space="preserve"> 247  Сардельки Нежные, ВЕС.  ПОКОМ</t>
  </si>
  <si>
    <t xml:space="preserve"> 248  Сардельки Сочные ТМ Особый рецепт,   ПОКОМ</t>
  </si>
  <si>
    <t>18,10,24 филиал обнулил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</si>
  <si>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</si>
  <si>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</si>
  <si>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</si>
  <si>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</si>
  <si>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</si>
  <si>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>нужно увеличить продажи / 11,10,24 филиал обнулил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</si>
  <si>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</si>
  <si>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</si>
  <si>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</si>
  <si>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</si>
  <si>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</si>
  <si>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</si>
  <si>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</si>
  <si>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</si>
  <si>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</si>
  <si>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</si>
  <si>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</si>
  <si>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</si>
  <si>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</si>
  <si>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</si>
  <si>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</si>
  <si>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</si>
  <si>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</si>
  <si>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</si>
  <si>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</si>
  <si>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</si>
  <si>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</si>
  <si>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</si>
  <si>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</si>
  <si>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</si>
  <si>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нужно увеличить продажи / 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</si>
  <si>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</si>
  <si>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</si>
  <si>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</si>
  <si>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</si>
  <si>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</si>
  <si>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</si>
  <si>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</si>
  <si>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</si>
  <si>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</si>
  <si>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</si>
  <si>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</si>
  <si>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</si>
  <si>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</si>
  <si>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</si>
  <si>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</si>
  <si>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</si>
  <si>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</si>
  <si>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</si>
  <si>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</si>
  <si>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>нет в бланке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</si>
  <si>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</si>
  <si>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</si>
  <si>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11,10,24 появилась в бланке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</si>
  <si>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</si>
  <si>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</si>
  <si>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</si>
  <si>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</si>
  <si>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</si>
  <si>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</si>
  <si>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</si>
  <si>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новинка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</si>
  <si>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</si>
  <si>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</si>
  <si>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</si>
  <si>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>нет потребности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</si>
  <si>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</si>
  <si>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</si>
  <si>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октябрь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</si>
  <si>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</si>
  <si>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</si>
  <si>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25,10,24 филиал обнулил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</si>
  <si>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</si>
  <si>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</si>
  <si>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</si>
  <si>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</si>
  <si>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</si>
  <si>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376  Сардельки Сочинки с сочным окороком ТМ Стародворье полиамид мгс ф/в 0,4 кг СК3</t>
  </si>
  <si>
    <t>нужно увеличить продажи / дубль на 328 / не правильно поставлен приход</t>
  </si>
  <si>
    <t>501 Сосиски Филейские по-ганноверски ТМ Вязанка.в оболочке амицел в м.г.с ВЕС. ПОКОМ</t>
  </si>
  <si>
    <t>Ветчины «Мясорубская с окороком» Фикс.вес 0,33 фиброуз ТМ «Стародворье»</t>
  </si>
  <si>
    <t>Ветчины «Стародворская» ф/в 0,33 п/а ТМ «Стародворье»</t>
  </si>
  <si>
    <t>нет</t>
  </si>
  <si>
    <t>нужно увеличить продажи / новинка</t>
  </si>
  <si>
    <t>ТК Вояж</t>
  </si>
  <si>
    <t>остаток 280кг</t>
  </si>
  <si>
    <t>слабая реализация, высокая цена</t>
  </si>
  <si>
    <t>остаток 245кг</t>
  </si>
  <si>
    <t>приоритет от завода на ноябрь</t>
  </si>
  <si>
    <t>слабая реализация</t>
  </si>
  <si>
    <t>ср.сут неправильная, филиал не работал</t>
  </si>
  <si>
    <t>новинка, приоритет от завода</t>
  </si>
  <si>
    <t>итого</t>
  </si>
  <si>
    <t>нет потребности (филиал обнуляет заказы)</t>
  </si>
  <si>
    <t>ТМА октябрь / 06,11,24 филиал обнулил</t>
  </si>
  <si>
    <t>06,11,24 филиал обнулил</t>
  </si>
  <si>
    <t>с 02,10 заказываем / 06,11,24 филиал обнулил</t>
  </si>
  <si>
    <t>заказ</t>
  </si>
  <si>
    <t>09,11,(1)</t>
  </si>
  <si>
    <t>09,11,(2)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</si>
</sst>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2" xfId="1" applyNumberFormat="1" applyFill="1" applyBorder="1"/>
    <xf numFmtId="164" fontId="1" fillId="8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5" fillId="9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4" fillId="6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6" sqref="U6"/>
    </sheetView>
  </sheetViews>
  <sheetFormatPr defaultRowHeight="15" x14ac:dyDescent="0.25"/>
  <cols>
    <col min="1" max="1" width="60" customWidth="1"/>
    <col min="2" max="2" width="3.5703125" customWidth="1"/>
    <col min="3" max="6" width="6.7109375" customWidth="1"/>
    <col min="7" max="7" width="5.140625" style="8" customWidth="1"/>
    <col min="8" max="8" width="5.140625" customWidth="1"/>
    <col min="9" max="9" width="12.7109375" bestFit="1" customWidth="1"/>
    <col min="10" max="11" width="6.5703125" customWidth="1"/>
    <col min="12" max="14" width="0.7109375" customWidth="1"/>
    <col min="15" max="20" width="6.5703125" customWidth="1"/>
    <col min="21" max="21" width="21.140625" customWidth="1"/>
    <col min="22" max="23" width="5.28515625" customWidth="1"/>
    <col min="24" max="29" width="6.28515625" customWidth="1"/>
    <col min="30" max="30" width="49.7109375" customWidth="1"/>
    <col min="31" max="54" width="8" customWidth="1"/>
  </cols>
  <sheetData>
    <row r="1" spans="1:54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155</v>
      </c>
      <c r="R3" s="3" t="s">
        <v>160</v>
      </c>
      <c r="S3" s="3" t="s">
        <v>160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1" t="s">
        <v>145</v>
      </c>
      <c r="O4" s="1" t="s">
        <v>23</v>
      </c>
      <c r="P4" s="1"/>
      <c r="Q4" s="1"/>
      <c r="R4" s="1" t="s">
        <v>161</v>
      </c>
      <c r="S4" s="1" t="s">
        <v>162</v>
      </c>
      <c r="T4" s="1"/>
      <c r="U4" s="1"/>
      <c r="V4" s="1"/>
      <c r="W4" s="1"/>
      <c r="X4" s="1" t="s">
        <v>24</v>
      </c>
      <c r="Y4" s="1" t="s">
        <v>25</v>
      </c>
      <c r="Z4" s="1" t="s">
        <v>26</v>
      </c>
      <c r="AA4" s="1" t="s">
        <v>27</v>
      </c>
      <c r="AB4" s="1" t="s">
        <v>28</v>
      </c>
      <c r="AC4" s="1" t="s">
        <v>29</v>
      </c>
      <c r="AD4" s="1"/>
      <c r="AE4" s="1" t="s">
        <v>161</v>
      </c>
      <c r="AF4" s="1" t="s">
        <v>162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25">
      <c r="A5" s="1"/>
      <c r="B5" s="1"/>
      <c r="C5" s="1"/>
      <c r="D5" s="1"/>
      <c r="E5" s="4">
        <f>SUM(E6:E500)</f>
        <v>26812.956999999988</v>
      </c>
      <c r="F5" s="4">
        <f>SUM(F6:F500)</f>
        <v>27713.230000000003</v>
      </c>
      <c r="G5" s="6"/>
      <c r="H5" s="1"/>
      <c r="I5" s="1"/>
      <c r="J5" s="4">
        <f t="shared" ref="J5:T5" si="0">SUM(J6:J500)</f>
        <v>27034.409000000003</v>
      </c>
      <c r="K5" s="4">
        <f t="shared" si="0"/>
        <v>-221.45199999999971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5362.5914000000012</v>
      </c>
      <c r="P5" s="4">
        <f t="shared" si="0"/>
        <v>26590.2</v>
      </c>
      <c r="Q5" s="4">
        <f t="shared" si="0"/>
        <v>28464.780600000002</v>
      </c>
      <c r="R5" s="4">
        <f t="shared" si="0"/>
        <v>23664.780600000002</v>
      </c>
      <c r="S5" s="4">
        <f t="shared" ref="S5" si="1">SUM(S6:S500)</f>
        <v>4800</v>
      </c>
      <c r="T5" s="4">
        <f t="shared" si="0"/>
        <v>3200</v>
      </c>
      <c r="U5" s="1"/>
      <c r="V5" s="1"/>
      <c r="W5" s="1"/>
      <c r="X5" s="4">
        <f t="shared" ref="X5:AC5" si="2">SUM(X6:X500)</f>
        <v>5953.7438000000002</v>
      </c>
      <c r="Y5" s="4">
        <f t="shared" si="2"/>
        <v>8202.8979999999956</v>
      </c>
      <c r="Z5" s="4">
        <f t="shared" si="2"/>
        <v>8580.6723999999995</v>
      </c>
      <c r="AA5" s="4">
        <f t="shared" si="2"/>
        <v>8464.4048000000003</v>
      </c>
      <c r="AB5" s="4">
        <f t="shared" si="2"/>
        <v>8206.6227999999992</v>
      </c>
      <c r="AC5" s="4">
        <f t="shared" si="2"/>
        <v>8524.4682000000012</v>
      </c>
      <c r="AD5" s="1"/>
      <c r="AE5" s="4">
        <f>SUM(AE6:AE500)</f>
        <v>17565</v>
      </c>
      <c r="AF5" s="4">
        <f>SUM(AF6:AF500)</f>
        <v>4800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25">
      <c r="A6" s="1" t="s">
        <v>30</v>
      </c>
      <c r="B6" s="1" t="s">
        <v>31</v>
      </c>
      <c r="C6" s="1">
        <v>2408.8539999999998</v>
      </c>
      <c r="D6" s="1">
        <v>1.415</v>
      </c>
      <c r="E6" s="1">
        <v>924.68700000000001</v>
      </c>
      <c r="F6" s="1">
        <v>1484.1669999999999</v>
      </c>
      <c r="G6" s="6">
        <v>1</v>
      </c>
      <c r="H6" s="1">
        <v>50</v>
      </c>
      <c r="I6" s="1" t="s">
        <v>32</v>
      </c>
      <c r="J6" s="1">
        <v>877.8</v>
      </c>
      <c r="K6" s="1">
        <f t="shared" ref="K6:K37" si="3">E6-J6</f>
        <v>46.887000000000057</v>
      </c>
      <c r="L6" s="1"/>
      <c r="M6" s="1"/>
      <c r="N6" s="1"/>
      <c r="O6" s="1">
        <f>E6/5</f>
        <v>184.9374</v>
      </c>
      <c r="P6" s="5">
        <f>10*O6-F6</f>
        <v>365.20700000000011</v>
      </c>
      <c r="Q6" s="5">
        <f>P6</f>
        <v>365.20700000000011</v>
      </c>
      <c r="R6" s="5">
        <f>Q6-S6</f>
        <v>365.20700000000011</v>
      </c>
      <c r="S6" s="5"/>
      <c r="T6" s="5"/>
      <c r="U6" s="1"/>
      <c r="V6" s="1">
        <f>(F6+Q6)/O6</f>
        <v>10</v>
      </c>
      <c r="W6" s="1">
        <f>F6/O6</f>
        <v>8.0252398919850716</v>
      </c>
      <c r="X6" s="1">
        <v>186.6396</v>
      </c>
      <c r="Y6" s="1">
        <v>300.61</v>
      </c>
      <c r="Z6" s="1">
        <v>323.85599999999999</v>
      </c>
      <c r="AA6" s="1">
        <v>265.29340000000002</v>
      </c>
      <c r="AB6" s="1">
        <v>231.75960000000001</v>
      </c>
      <c r="AC6" s="1">
        <v>243.04140000000001</v>
      </c>
      <c r="AD6" s="1" t="s">
        <v>33</v>
      </c>
      <c r="AE6" s="1">
        <f>ROUND(R6*G6,0)</f>
        <v>365</v>
      </c>
      <c r="AF6" s="1">
        <f>ROUND(S6*G6,0)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25">
      <c r="A7" s="1" t="s">
        <v>34</v>
      </c>
      <c r="B7" s="1" t="s">
        <v>31</v>
      </c>
      <c r="C7" s="1">
        <v>443.24799999999999</v>
      </c>
      <c r="D7" s="1"/>
      <c r="E7" s="1">
        <v>294.93799999999999</v>
      </c>
      <c r="F7" s="1">
        <v>148.31</v>
      </c>
      <c r="G7" s="6">
        <v>1</v>
      </c>
      <c r="H7" s="1">
        <v>45</v>
      </c>
      <c r="I7" s="1" t="s">
        <v>32</v>
      </c>
      <c r="J7" s="1">
        <v>270.10899999999998</v>
      </c>
      <c r="K7" s="1">
        <f t="shared" si="3"/>
        <v>24.829000000000008</v>
      </c>
      <c r="L7" s="1"/>
      <c r="M7" s="1"/>
      <c r="N7" s="1"/>
      <c r="O7" s="1">
        <f t="shared" ref="O7:O70" si="4">E7/5</f>
        <v>58.9876</v>
      </c>
      <c r="P7" s="5">
        <f t="shared" ref="P7:P13" si="5">10*O7-F7</f>
        <v>441.56599999999997</v>
      </c>
      <c r="Q7" s="5">
        <f t="shared" ref="Q7:Q19" si="6">P7</f>
        <v>441.56599999999997</v>
      </c>
      <c r="R7" s="5">
        <f t="shared" ref="R7:R14" si="7">Q7-S7</f>
        <v>441.56599999999997</v>
      </c>
      <c r="S7" s="5"/>
      <c r="T7" s="5"/>
      <c r="U7" s="1"/>
      <c r="V7" s="1">
        <f t="shared" ref="V7:V19" si="8">(F7+Q7)/O7</f>
        <v>10</v>
      </c>
      <c r="W7" s="1">
        <f t="shared" ref="W7:W70" si="9">F7/O7</f>
        <v>2.5142572337236979</v>
      </c>
      <c r="X7" s="1">
        <v>41.823599999999999</v>
      </c>
      <c r="Y7" s="1">
        <v>56.846600000000002</v>
      </c>
      <c r="Z7" s="1">
        <v>65.781199999999998</v>
      </c>
      <c r="AA7" s="1">
        <v>65.548400000000001</v>
      </c>
      <c r="AB7" s="1">
        <v>59.437800000000003</v>
      </c>
      <c r="AC7" s="1">
        <v>79.052800000000005</v>
      </c>
      <c r="AD7" s="1"/>
      <c r="AE7" s="1">
        <f t="shared" ref="AE7:AE70" si="10">ROUND(R7*G7,0)</f>
        <v>442</v>
      </c>
      <c r="AF7" s="1">
        <f t="shared" ref="AF7:AF70" si="11">ROUND(S7*G7,0)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25">
      <c r="A8" s="23" t="s">
        <v>35</v>
      </c>
      <c r="B8" s="23" t="s">
        <v>31</v>
      </c>
      <c r="C8" s="23">
        <v>743.73199999999997</v>
      </c>
      <c r="D8" s="23"/>
      <c r="E8" s="23">
        <v>418.233</v>
      </c>
      <c r="F8" s="23">
        <v>324.09500000000003</v>
      </c>
      <c r="G8" s="24">
        <v>1</v>
      </c>
      <c r="H8" s="23">
        <v>45</v>
      </c>
      <c r="I8" s="23" t="s">
        <v>32</v>
      </c>
      <c r="J8" s="23">
        <v>390.47</v>
      </c>
      <c r="K8" s="23">
        <f t="shared" si="3"/>
        <v>27.762999999999977</v>
      </c>
      <c r="L8" s="23"/>
      <c r="M8" s="23"/>
      <c r="N8" s="23"/>
      <c r="O8" s="23">
        <f t="shared" si="4"/>
        <v>83.646600000000007</v>
      </c>
      <c r="P8" s="25">
        <f>8*O8-F8</f>
        <v>345.07780000000002</v>
      </c>
      <c r="Q8" s="5">
        <f t="shared" si="6"/>
        <v>345.07780000000002</v>
      </c>
      <c r="R8" s="5">
        <f t="shared" si="7"/>
        <v>345.07780000000002</v>
      </c>
      <c r="S8" s="5"/>
      <c r="T8" s="25"/>
      <c r="U8" s="23"/>
      <c r="V8" s="23">
        <f t="shared" si="8"/>
        <v>8</v>
      </c>
      <c r="W8" s="23">
        <f t="shared" si="9"/>
        <v>3.8745746987923</v>
      </c>
      <c r="X8" s="23">
        <v>134.24700000000001</v>
      </c>
      <c r="Y8" s="23">
        <v>171.55179999999999</v>
      </c>
      <c r="Z8" s="23">
        <v>179.9264</v>
      </c>
      <c r="AA8" s="23">
        <v>194.61840000000001</v>
      </c>
      <c r="AB8" s="23">
        <v>197.21360000000001</v>
      </c>
      <c r="AC8" s="23">
        <v>208.63919999999999</v>
      </c>
      <c r="AD8" s="23" t="s">
        <v>36</v>
      </c>
      <c r="AE8" s="23">
        <f t="shared" si="10"/>
        <v>345</v>
      </c>
      <c r="AF8" s="23">
        <f t="shared" si="11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25">
      <c r="A9" s="1" t="s">
        <v>37</v>
      </c>
      <c r="B9" s="1" t="s">
        <v>31</v>
      </c>
      <c r="C9" s="1">
        <v>154.64500000000001</v>
      </c>
      <c r="D9" s="1"/>
      <c r="E9" s="1">
        <v>79.176000000000002</v>
      </c>
      <c r="F9" s="1">
        <v>73.893000000000001</v>
      </c>
      <c r="G9" s="6">
        <v>1</v>
      </c>
      <c r="H9" s="1">
        <v>40</v>
      </c>
      <c r="I9" s="1" t="s">
        <v>32</v>
      </c>
      <c r="J9" s="1">
        <v>81.349999999999994</v>
      </c>
      <c r="K9" s="1">
        <f t="shared" si="3"/>
        <v>-2.1739999999999924</v>
      </c>
      <c r="L9" s="1"/>
      <c r="M9" s="1"/>
      <c r="N9" s="1"/>
      <c r="O9" s="1">
        <f t="shared" si="4"/>
        <v>15.8352</v>
      </c>
      <c r="P9" s="5">
        <f t="shared" si="5"/>
        <v>84.459000000000003</v>
      </c>
      <c r="Q9" s="5">
        <f t="shared" si="6"/>
        <v>84.459000000000003</v>
      </c>
      <c r="R9" s="5">
        <f t="shared" si="7"/>
        <v>84.459000000000003</v>
      </c>
      <c r="S9" s="5"/>
      <c r="T9" s="5"/>
      <c r="U9" s="1"/>
      <c r="V9" s="1">
        <f t="shared" si="8"/>
        <v>10</v>
      </c>
      <c r="W9" s="1">
        <f t="shared" si="9"/>
        <v>4.666376174598363</v>
      </c>
      <c r="X9" s="1">
        <v>18.6128</v>
      </c>
      <c r="Y9" s="1">
        <v>19.826599999999999</v>
      </c>
      <c r="Z9" s="1">
        <v>25.0108</v>
      </c>
      <c r="AA9" s="1">
        <v>30.988399999999999</v>
      </c>
      <c r="AB9" s="1">
        <v>27.950199999999999</v>
      </c>
      <c r="AC9" s="1">
        <v>30.037600000000001</v>
      </c>
      <c r="AD9" s="1"/>
      <c r="AE9" s="1">
        <f t="shared" si="10"/>
        <v>84</v>
      </c>
      <c r="AF9" s="1">
        <f t="shared" si="11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25">
      <c r="A10" s="1" t="s">
        <v>38</v>
      </c>
      <c r="B10" s="1" t="s">
        <v>39</v>
      </c>
      <c r="C10" s="1">
        <v>396</v>
      </c>
      <c r="D10" s="1">
        <v>1</v>
      </c>
      <c r="E10" s="1">
        <v>169</v>
      </c>
      <c r="F10" s="1">
        <v>227</v>
      </c>
      <c r="G10" s="6">
        <v>0.45</v>
      </c>
      <c r="H10" s="1">
        <v>45</v>
      </c>
      <c r="I10" s="1" t="s">
        <v>32</v>
      </c>
      <c r="J10" s="1">
        <v>171</v>
      </c>
      <c r="K10" s="1">
        <f t="shared" si="3"/>
        <v>-2</v>
      </c>
      <c r="L10" s="1"/>
      <c r="M10" s="1"/>
      <c r="N10" s="1"/>
      <c r="O10" s="1">
        <f t="shared" si="4"/>
        <v>33.799999999999997</v>
      </c>
      <c r="P10" s="5">
        <f t="shared" si="5"/>
        <v>111</v>
      </c>
      <c r="Q10" s="5">
        <f t="shared" si="6"/>
        <v>111</v>
      </c>
      <c r="R10" s="5">
        <f t="shared" si="7"/>
        <v>111</v>
      </c>
      <c r="S10" s="5"/>
      <c r="T10" s="5"/>
      <c r="U10" s="1"/>
      <c r="V10" s="1">
        <f t="shared" si="8"/>
        <v>10</v>
      </c>
      <c r="W10" s="1">
        <f t="shared" si="9"/>
        <v>6.7159763313609471</v>
      </c>
      <c r="X10" s="1">
        <v>47.8</v>
      </c>
      <c r="Y10" s="1">
        <v>60.8</v>
      </c>
      <c r="Z10" s="1">
        <v>65.599999999999994</v>
      </c>
      <c r="AA10" s="1">
        <v>74.8</v>
      </c>
      <c r="AB10" s="1">
        <v>74</v>
      </c>
      <c r="AC10" s="1">
        <v>63.8</v>
      </c>
      <c r="AD10" s="1"/>
      <c r="AE10" s="1">
        <f t="shared" si="10"/>
        <v>50</v>
      </c>
      <c r="AF10" s="1">
        <f t="shared" si="11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25">
      <c r="A11" s="1" t="s">
        <v>40</v>
      </c>
      <c r="B11" s="1" t="s">
        <v>39</v>
      </c>
      <c r="C11" s="1">
        <v>678</v>
      </c>
      <c r="D11" s="1">
        <v>1</v>
      </c>
      <c r="E11" s="1">
        <v>464</v>
      </c>
      <c r="F11" s="1">
        <v>214</v>
      </c>
      <c r="G11" s="6">
        <v>0.45</v>
      </c>
      <c r="H11" s="1">
        <v>45</v>
      </c>
      <c r="I11" s="1" t="s">
        <v>32</v>
      </c>
      <c r="J11" s="1">
        <v>458</v>
      </c>
      <c r="K11" s="1">
        <f t="shared" si="3"/>
        <v>6</v>
      </c>
      <c r="L11" s="1"/>
      <c r="M11" s="1"/>
      <c r="N11" s="1"/>
      <c r="O11" s="1">
        <f t="shared" si="4"/>
        <v>92.8</v>
      </c>
      <c r="P11" s="5">
        <f t="shared" si="5"/>
        <v>714</v>
      </c>
      <c r="Q11" s="5">
        <f t="shared" si="6"/>
        <v>714</v>
      </c>
      <c r="R11" s="5">
        <f t="shared" si="7"/>
        <v>714</v>
      </c>
      <c r="S11" s="5"/>
      <c r="T11" s="5"/>
      <c r="U11" s="1"/>
      <c r="V11" s="1">
        <f t="shared" si="8"/>
        <v>10</v>
      </c>
      <c r="W11" s="1">
        <f t="shared" si="9"/>
        <v>2.3060344827586206</v>
      </c>
      <c r="X11" s="1">
        <v>126.2</v>
      </c>
      <c r="Y11" s="1">
        <v>133.19999999999999</v>
      </c>
      <c r="Z11" s="1">
        <v>132.19999999999999</v>
      </c>
      <c r="AA11" s="1">
        <v>147.19999999999999</v>
      </c>
      <c r="AB11" s="1">
        <v>136.6</v>
      </c>
      <c r="AC11" s="1">
        <v>123.8</v>
      </c>
      <c r="AD11" s="1"/>
      <c r="AE11" s="1">
        <f t="shared" si="10"/>
        <v>321</v>
      </c>
      <c r="AF11" s="1">
        <f t="shared" si="11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25">
      <c r="A12" s="1" t="s">
        <v>41</v>
      </c>
      <c r="B12" s="1" t="s">
        <v>39</v>
      </c>
      <c r="C12" s="1">
        <v>209</v>
      </c>
      <c r="D12" s="1"/>
      <c r="E12" s="1">
        <v>93</v>
      </c>
      <c r="F12" s="1">
        <v>116</v>
      </c>
      <c r="G12" s="6">
        <v>0.17</v>
      </c>
      <c r="H12" s="1">
        <v>180</v>
      </c>
      <c r="I12" s="1" t="s">
        <v>32</v>
      </c>
      <c r="J12" s="1">
        <v>76</v>
      </c>
      <c r="K12" s="1">
        <f t="shared" si="3"/>
        <v>17</v>
      </c>
      <c r="L12" s="1"/>
      <c r="M12" s="1"/>
      <c r="N12" s="1"/>
      <c r="O12" s="1">
        <f t="shared" si="4"/>
        <v>18.600000000000001</v>
      </c>
      <c r="P12" s="5">
        <f t="shared" si="5"/>
        <v>70</v>
      </c>
      <c r="Q12" s="5">
        <f t="shared" si="6"/>
        <v>70</v>
      </c>
      <c r="R12" s="5">
        <f t="shared" si="7"/>
        <v>70</v>
      </c>
      <c r="S12" s="5"/>
      <c r="T12" s="5"/>
      <c r="U12" s="1"/>
      <c r="V12" s="1">
        <f t="shared" si="8"/>
        <v>10</v>
      </c>
      <c r="W12" s="1">
        <f t="shared" si="9"/>
        <v>6.236559139784946</v>
      </c>
      <c r="X12" s="1">
        <v>11.8</v>
      </c>
      <c r="Y12" s="1">
        <v>21.2</v>
      </c>
      <c r="Z12" s="1">
        <v>24</v>
      </c>
      <c r="AA12" s="1">
        <v>29.4</v>
      </c>
      <c r="AB12" s="1">
        <v>22.6</v>
      </c>
      <c r="AC12" s="1">
        <v>10.8</v>
      </c>
      <c r="AD12" s="1"/>
      <c r="AE12" s="1">
        <f t="shared" si="10"/>
        <v>12</v>
      </c>
      <c r="AF12" s="1">
        <f t="shared" si="11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25">
      <c r="A13" s="1" t="s">
        <v>42</v>
      </c>
      <c r="B13" s="1" t="s">
        <v>39</v>
      </c>
      <c r="C13" s="1">
        <v>217</v>
      </c>
      <c r="D13" s="1"/>
      <c r="E13" s="1">
        <v>78</v>
      </c>
      <c r="F13" s="1">
        <v>137</v>
      </c>
      <c r="G13" s="6">
        <v>0.3</v>
      </c>
      <c r="H13" s="1">
        <v>40</v>
      </c>
      <c r="I13" s="1" t="s">
        <v>32</v>
      </c>
      <c r="J13" s="1">
        <v>74</v>
      </c>
      <c r="K13" s="1">
        <f t="shared" si="3"/>
        <v>4</v>
      </c>
      <c r="L13" s="1"/>
      <c r="M13" s="1"/>
      <c r="N13" s="1"/>
      <c r="O13" s="1">
        <f t="shared" si="4"/>
        <v>15.6</v>
      </c>
      <c r="P13" s="5">
        <f t="shared" si="5"/>
        <v>19</v>
      </c>
      <c r="Q13" s="5">
        <f t="shared" si="6"/>
        <v>19</v>
      </c>
      <c r="R13" s="5">
        <f t="shared" si="7"/>
        <v>19</v>
      </c>
      <c r="S13" s="5"/>
      <c r="T13" s="5"/>
      <c r="U13" s="1"/>
      <c r="V13" s="1">
        <f t="shared" si="8"/>
        <v>10</v>
      </c>
      <c r="W13" s="1">
        <f t="shared" si="9"/>
        <v>8.7820512820512828</v>
      </c>
      <c r="X13" s="1">
        <v>15.8</v>
      </c>
      <c r="Y13" s="1">
        <v>24.8</v>
      </c>
      <c r="Z13" s="1">
        <v>31.4</v>
      </c>
      <c r="AA13" s="1">
        <v>26.6</v>
      </c>
      <c r="AB13" s="1">
        <v>26.2</v>
      </c>
      <c r="AC13" s="1">
        <v>26.4</v>
      </c>
      <c r="AD13" s="1"/>
      <c r="AE13" s="1">
        <f t="shared" si="10"/>
        <v>6</v>
      </c>
      <c r="AF13" s="1">
        <f t="shared" si="11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25">
      <c r="A14" s="10" t="s">
        <v>43</v>
      </c>
      <c r="B14" s="1" t="s">
        <v>39</v>
      </c>
      <c r="C14" s="1"/>
      <c r="D14" s="1"/>
      <c r="E14" s="1"/>
      <c r="F14" s="1"/>
      <c r="G14" s="6">
        <v>0.17</v>
      </c>
      <c r="H14" s="1">
        <v>180</v>
      </c>
      <c r="I14" s="1" t="s">
        <v>32</v>
      </c>
      <c r="J14" s="1">
        <v>88</v>
      </c>
      <c r="K14" s="1">
        <f t="shared" si="3"/>
        <v>-88</v>
      </c>
      <c r="L14" s="1"/>
      <c r="M14" s="1"/>
      <c r="N14" s="1"/>
      <c r="O14" s="1">
        <f t="shared" si="4"/>
        <v>0</v>
      </c>
      <c r="P14" s="5">
        <v>300</v>
      </c>
      <c r="Q14" s="5">
        <f t="shared" si="6"/>
        <v>300</v>
      </c>
      <c r="R14" s="5">
        <f t="shared" si="7"/>
        <v>300</v>
      </c>
      <c r="S14" s="5"/>
      <c r="T14" s="5"/>
      <c r="U14" s="1"/>
      <c r="V14" s="1" t="e">
        <f t="shared" si="8"/>
        <v>#DIV/0!</v>
      </c>
      <c r="W14" s="1" t="e">
        <f t="shared" si="9"/>
        <v>#DIV/0!</v>
      </c>
      <c r="X14" s="1">
        <v>8.8000000000000007</v>
      </c>
      <c r="Y14" s="1">
        <v>43.6</v>
      </c>
      <c r="Z14" s="1">
        <v>48</v>
      </c>
      <c r="AA14" s="1">
        <v>40.799999999999997</v>
      </c>
      <c r="AB14" s="1">
        <v>37.200000000000003</v>
      </c>
      <c r="AC14" s="1">
        <v>42.4</v>
      </c>
      <c r="AD14" s="1"/>
      <c r="AE14" s="1">
        <f t="shared" si="10"/>
        <v>51</v>
      </c>
      <c r="AF14" s="1">
        <f t="shared" si="11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25">
      <c r="A15" s="1" t="s">
        <v>44</v>
      </c>
      <c r="B15" s="1" t="s">
        <v>39</v>
      </c>
      <c r="C15" s="1">
        <v>129</v>
      </c>
      <c r="D15" s="1"/>
      <c r="E15" s="1">
        <v>34</v>
      </c>
      <c r="F15" s="1">
        <v>95</v>
      </c>
      <c r="G15" s="6">
        <v>0.35</v>
      </c>
      <c r="H15" s="1">
        <v>50</v>
      </c>
      <c r="I15" s="1" t="s">
        <v>32</v>
      </c>
      <c r="J15" s="1">
        <v>33</v>
      </c>
      <c r="K15" s="1">
        <f t="shared" si="3"/>
        <v>1</v>
      </c>
      <c r="L15" s="1"/>
      <c r="M15" s="1"/>
      <c r="N15" s="1"/>
      <c r="O15" s="1">
        <f t="shared" si="4"/>
        <v>6.8</v>
      </c>
      <c r="P15" s="5"/>
      <c r="Q15" s="5">
        <f t="shared" si="6"/>
        <v>0</v>
      </c>
      <c r="R15" s="5"/>
      <c r="S15" s="5"/>
      <c r="T15" s="5"/>
      <c r="U15" s="1"/>
      <c r="V15" s="1">
        <f t="shared" si="8"/>
        <v>13.970588235294118</v>
      </c>
      <c r="W15" s="1">
        <f t="shared" si="9"/>
        <v>13.970588235294118</v>
      </c>
      <c r="X15" s="1">
        <v>9.6</v>
      </c>
      <c r="Y15" s="1">
        <v>13.8</v>
      </c>
      <c r="Z15" s="1">
        <v>16.2</v>
      </c>
      <c r="AA15" s="1">
        <v>22.4</v>
      </c>
      <c r="AB15" s="1">
        <v>21</v>
      </c>
      <c r="AC15" s="1">
        <v>16</v>
      </c>
      <c r="AD15" s="1"/>
      <c r="AE15" s="1">
        <f t="shared" si="10"/>
        <v>0</v>
      </c>
      <c r="AF15" s="1">
        <f t="shared" si="11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25">
      <c r="A16" s="1" t="s">
        <v>45</v>
      </c>
      <c r="B16" s="1" t="s">
        <v>39</v>
      </c>
      <c r="C16" s="1">
        <v>153</v>
      </c>
      <c r="D16" s="1"/>
      <c r="E16" s="1">
        <v>43</v>
      </c>
      <c r="F16" s="1">
        <v>109</v>
      </c>
      <c r="G16" s="6">
        <v>0.35</v>
      </c>
      <c r="H16" s="1">
        <v>50</v>
      </c>
      <c r="I16" s="1" t="s">
        <v>32</v>
      </c>
      <c r="J16" s="1">
        <v>46</v>
      </c>
      <c r="K16" s="1">
        <f t="shared" si="3"/>
        <v>-3</v>
      </c>
      <c r="L16" s="1"/>
      <c r="M16" s="1"/>
      <c r="N16" s="1"/>
      <c r="O16" s="1">
        <f t="shared" si="4"/>
        <v>8.6</v>
      </c>
      <c r="P16" s="5"/>
      <c r="Q16" s="5">
        <f t="shared" si="6"/>
        <v>0</v>
      </c>
      <c r="R16" s="5"/>
      <c r="S16" s="5"/>
      <c r="T16" s="5"/>
      <c r="U16" s="1"/>
      <c r="V16" s="1">
        <f t="shared" si="8"/>
        <v>12.674418604651164</v>
      </c>
      <c r="W16" s="1">
        <f t="shared" si="9"/>
        <v>12.674418604651164</v>
      </c>
      <c r="X16" s="1">
        <v>8.4</v>
      </c>
      <c r="Y16" s="1">
        <v>18</v>
      </c>
      <c r="Z16" s="1">
        <v>20.2</v>
      </c>
      <c r="AA16" s="1">
        <v>23</v>
      </c>
      <c r="AB16" s="1">
        <v>21.6</v>
      </c>
      <c r="AC16" s="1">
        <v>22</v>
      </c>
      <c r="AD16" s="1"/>
      <c r="AE16" s="1">
        <f t="shared" si="10"/>
        <v>0</v>
      </c>
      <c r="AF16" s="1">
        <f t="shared" si="11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25">
      <c r="A17" s="27" t="s">
        <v>46</v>
      </c>
      <c r="B17" s="27" t="s">
        <v>31</v>
      </c>
      <c r="C17" s="27">
        <v>1110.5160000000001</v>
      </c>
      <c r="D17" s="27"/>
      <c r="E17" s="27">
        <v>632.60299999999995</v>
      </c>
      <c r="F17" s="27">
        <v>477.91300000000001</v>
      </c>
      <c r="G17" s="28">
        <v>1</v>
      </c>
      <c r="H17" s="27">
        <v>55</v>
      </c>
      <c r="I17" s="27" t="s">
        <v>32</v>
      </c>
      <c r="J17" s="27">
        <v>618.92999999999995</v>
      </c>
      <c r="K17" s="27">
        <f t="shared" si="3"/>
        <v>13.673000000000002</v>
      </c>
      <c r="L17" s="27"/>
      <c r="M17" s="27"/>
      <c r="N17" s="27"/>
      <c r="O17" s="27">
        <f t="shared" si="4"/>
        <v>126.52059999999999</v>
      </c>
      <c r="P17" s="29">
        <f>12*O17-F17</f>
        <v>1040.3341999999998</v>
      </c>
      <c r="Q17" s="5">
        <f t="shared" si="6"/>
        <v>1040.3341999999998</v>
      </c>
      <c r="R17" s="5">
        <f t="shared" ref="R17:R19" si="12">Q17-S17</f>
        <v>540.33419999999978</v>
      </c>
      <c r="S17" s="5">
        <v>500</v>
      </c>
      <c r="T17" s="29"/>
      <c r="U17" s="27"/>
      <c r="V17" s="27">
        <f t="shared" si="8"/>
        <v>12</v>
      </c>
      <c r="W17" s="27">
        <f t="shared" si="9"/>
        <v>3.7773532531461282</v>
      </c>
      <c r="X17" s="27">
        <v>86.512</v>
      </c>
      <c r="Y17" s="27">
        <v>113.7346</v>
      </c>
      <c r="Z17" s="27">
        <v>124.8378</v>
      </c>
      <c r="AA17" s="27">
        <v>125.7642</v>
      </c>
      <c r="AB17" s="27">
        <v>116.9662</v>
      </c>
      <c r="AC17" s="27">
        <v>126.4542</v>
      </c>
      <c r="AD17" s="27" t="s">
        <v>47</v>
      </c>
      <c r="AE17" s="27">
        <f t="shared" si="10"/>
        <v>540</v>
      </c>
      <c r="AF17" s="27">
        <f t="shared" si="11"/>
        <v>500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25">
      <c r="A18" s="23" t="s">
        <v>48</v>
      </c>
      <c r="B18" s="23" t="s">
        <v>31</v>
      </c>
      <c r="C18" s="23">
        <v>2148.6990000000001</v>
      </c>
      <c r="D18" s="23"/>
      <c r="E18" s="23">
        <v>1219.662</v>
      </c>
      <c r="F18" s="23">
        <v>929.03700000000003</v>
      </c>
      <c r="G18" s="24">
        <v>1</v>
      </c>
      <c r="H18" s="23">
        <v>50</v>
      </c>
      <c r="I18" s="23" t="s">
        <v>32</v>
      </c>
      <c r="J18" s="23">
        <v>1235</v>
      </c>
      <c r="K18" s="23">
        <f t="shared" si="3"/>
        <v>-15.337999999999965</v>
      </c>
      <c r="L18" s="23"/>
      <c r="M18" s="23"/>
      <c r="N18" s="23"/>
      <c r="O18" s="23">
        <f t="shared" si="4"/>
        <v>243.9324</v>
      </c>
      <c r="P18" s="25">
        <f t="shared" ref="P18" si="13">8*O18-F18</f>
        <v>1022.4222</v>
      </c>
      <c r="Q18" s="5">
        <f t="shared" si="6"/>
        <v>1022.4222</v>
      </c>
      <c r="R18" s="5">
        <f t="shared" si="12"/>
        <v>522.42219999999998</v>
      </c>
      <c r="S18" s="5">
        <v>500</v>
      </c>
      <c r="T18" s="25"/>
      <c r="U18" s="23"/>
      <c r="V18" s="23">
        <f t="shared" si="8"/>
        <v>8</v>
      </c>
      <c r="W18" s="23">
        <f t="shared" si="9"/>
        <v>3.808583853559429</v>
      </c>
      <c r="X18" s="23">
        <v>335.459</v>
      </c>
      <c r="Y18" s="23">
        <v>505.40140000000002</v>
      </c>
      <c r="Z18" s="23">
        <v>527.17179999999996</v>
      </c>
      <c r="AA18" s="23">
        <v>529.15499999999997</v>
      </c>
      <c r="AB18" s="23">
        <v>518.49400000000003</v>
      </c>
      <c r="AC18" s="23">
        <v>548.77520000000004</v>
      </c>
      <c r="AD18" s="23" t="s">
        <v>36</v>
      </c>
      <c r="AE18" s="23">
        <f t="shared" si="10"/>
        <v>522</v>
      </c>
      <c r="AF18" s="23">
        <f t="shared" si="11"/>
        <v>500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25">
      <c r="A19" s="23" t="s">
        <v>49</v>
      </c>
      <c r="B19" s="23" t="s">
        <v>31</v>
      </c>
      <c r="C19" s="23">
        <v>85.076999999999998</v>
      </c>
      <c r="D19" s="23"/>
      <c r="E19" s="26">
        <f>79.069+E20</f>
        <v>84.349000000000004</v>
      </c>
      <c r="F19" s="23">
        <v>0.72799999999999998</v>
      </c>
      <c r="G19" s="24">
        <v>1</v>
      </c>
      <c r="H19" s="23">
        <v>60</v>
      </c>
      <c r="I19" s="23" t="s">
        <v>32</v>
      </c>
      <c r="J19" s="23">
        <v>133.08000000000001</v>
      </c>
      <c r="K19" s="23">
        <f t="shared" si="3"/>
        <v>-48.731000000000009</v>
      </c>
      <c r="L19" s="23"/>
      <c r="M19" s="23"/>
      <c r="N19" s="23"/>
      <c r="O19" s="23">
        <f t="shared" si="4"/>
        <v>16.869800000000001</v>
      </c>
      <c r="P19" s="25">
        <f>5*O19-F19</f>
        <v>83.621000000000009</v>
      </c>
      <c r="Q19" s="5">
        <f t="shared" si="6"/>
        <v>83.621000000000009</v>
      </c>
      <c r="R19" s="5">
        <f t="shared" si="12"/>
        <v>83.621000000000009</v>
      </c>
      <c r="S19" s="5"/>
      <c r="T19" s="25"/>
      <c r="U19" s="23"/>
      <c r="V19" s="23">
        <f t="shared" si="8"/>
        <v>5</v>
      </c>
      <c r="W19" s="23">
        <f t="shared" si="9"/>
        <v>4.3154038577813601E-2</v>
      </c>
      <c r="X19" s="23">
        <v>96.611000000000004</v>
      </c>
      <c r="Y19" s="23">
        <v>127.902</v>
      </c>
      <c r="Z19" s="23">
        <v>121.42919999999999</v>
      </c>
      <c r="AA19" s="23">
        <v>111.15519999999999</v>
      </c>
      <c r="AB19" s="23">
        <v>117.2632</v>
      </c>
      <c r="AC19" s="23">
        <v>75.810199999999995</v>
      </c>
      <c r="AD19" s="23" t="s">
        <v>50</v>
      </c>
      <c r="AE19" s="23">
        <f t="shared" si="10"/>
        <v>84</v>
      </c>
      <c r="AF19" s="23">
        <f t="shared" si="11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25">
      <c r="A20" s="15" t="s">
        <v>51</v>
      </c>
      <c r="B20" s="12" t="s">
        <v>31</v>
      </c>
      <c r="C20" s="12"/>
      <c r="D20" s="12">
        <v>5.28</v>
      </c>
      <c r="E20" s="17">
        <v>5.28</v>
      </c>
      <c r="F20" s="12"/>
      <c r="G20" s="13">
        <v>0</v>
      </c>
      <c r="H20" s="12" t="e">
        <v>#N/A</v>
      </c>
      <c r="I20" s="12" t="s">
        <v>58</v>
      </c>
      <c r="J20" s="12">
        <v>5</v>
      </c>
      <c r="K20" s="12">
        <f t="shared" si="3"/>
        <v>0.28000000000000025</v>
      </c>
      <c r="L20" s="12"/>
      <c r="M20" s="12"/>
      <c r="N20" s="12"/>
      <c r="O20" s="12">
        <f t="shared" si="4"/>
        <v>1.056</v>
      </c>
      <c r="P20" s="14"/>
      <c r="Q20" s="14"/>
      <c r="R20" s="14"/>
      <c r="S20" s="14"/>
      <c r="T20" s="14"/>
      <c r="U20" s="12"/>
      <c r="V20" s="12">
        <f t="shared" ref="V20:V36" si="14">(F20+P20)/O20</f>
        <v>0</v>
      </c>
      <c r="W20" s="12">
        <f t="shared" si="9"/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/>
      <c r="AE20" s="12">
        <f t="shared" si="10"/>
        <v>0</v>
      </c>
      <c r="AF20" s="12">
        <f t="shared" si="11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25">
      <c r="A21" s="1" t="s">
        <v>52</v>
      </c>
      <c r="B21" s="1" t="s">
        <v>31</v>
      </c>
      <c r="C21" s="1">
        <v>348.13200000000001</v>
      </c>
      <c r="D21" s="1"/>
      <c r="E21" s="1">
        <v>177.02</v>
      </c>
      <c r="F21" s="1">
        <v>170.215</v>
      </c>
      <c r="G21" s="6">
        <v>1</v>
      </c>
      <c r="H21" s="1">
        <v>60</v>
      </c>
      <c r="I21" s="1" t="s">
        <v>32</v>
      </c>
      <c r="J21" s="1">
        <v>161.36000000000001</v>
      </c>
      <c r="K21" s="1">
        <f t="shared" si="3"/>
        <v>15.659999999999997</v>
      </c>
      <c r="L21" s="1"/>
      <c r="M21" s="1"/>
      <c r="N21" s="1"/>
      <c r="O21" s="1">
        <f t="shared" si="4"/>
        <v>35.404000000000003</v>
      </c>
      <c r="P21" s="5">
        <f t="shared" ref="P21:P24" si="15">10*O21-F21</f>
        <v>183.82500000000002</v>
      </c>
      <c r="Q21" s="5">
        <f t="shared" ref="Q21:Q25" si="16">P21</f>
        <v>183.82500000000002</v>
      </c>
      <c r="R21" s="5">
        <f t="shared" ref="R21:R22" si="17">Q21-S21</f>
        <v>183.82500000000002</v>
      </c>
      <c r="S21" s="5"/>
      <c r="T21" s="5"/>
      <c r="U21" s="1"/>
      <c r="V21" s="1">
        <f t="shared" ref="V21:V25" si="18">(F21+Q21)/O21</f>
        <v>10</v>
      </c>
      <c r="W21" s="1">
        <f t="shared" si="9"/>
        <v>4.8077900802169244</v>
      </c>
      <c r="X21" s="1">
        <v>25.968399999999999</v>
      </c>
      <c r="Y21" s="1">
        <v>39.660200000000003</v>
      </c>
      <c r="Z21" s="1">
        <v>47.694000000000003</v>
      </c>
      <c r="AA21" s="1">
        <v>51.569200000000002</v>
      </c>
      <c r="AB21" s="1">
        <v>43.962000000000003</v>
      </c>
      <c r="AC21" s="1">
        <v>44.709200000000003</v>
      </c>
      <c r="AD21" s="1"/>
      <c r="AE21" s="1">
        <f t="shared" si="10"/>
        <v>184</v>
      </c>
      <c r="AF21" s="1">
        <f t="shared" si="11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25">
      <c r="A22" s="27" t="s">
        <v>53</v>
      </c>
      <c r="B22" s="27" t="s">
        <v>31</v>
      </c>
      <c r="C22" s="27">
        <v>1623.825</v>
      </c>
      <c r="D22" s="27">
        <v>0.88</v>
      </c>
      <c r="E22" s="27">
        <v>806.92</v>
      </c>
      <c r="F22" s="27">
        <v>816.90499999999997</v>
      </c>
      <c r="G22" s="28">
        <v>1</v>
      </c>
      <c r="H22" s="27">
        <v>60</v>
      </c>
      <c r="I22" s="27" t="s">
        <v>32</v>
      </c>
      <c r="J22" s="27">
        <v>792.19</v>
      </c>
      <c r="K22" s="27">
        <f t="shared" si="3"/>
        <v>14.729999999999905</v>
      </c>
      <c r="L22" s="27"/>
      <c r="M22" s="27"/>
      <c r="N22" s="27"/>
      <c r="O22" s="27">
        <f t="shared" si="4"/>
        <v>161.38399999999999</v>
      </c>
      <c r="P22" s="29">
        <f>12*O22-F22</f>
        <v>1119.7029999999997</v>
      </c>
      <c r="Q22" s="5">
        <f t="shared" si="16"/>
        <v>1119.7029999999997</v>
      </c>
      <c r="R22" s="5">
        <f t="shared" si="17"/>
        <v>619.70299999999975</v>
      </c>
      <c r="S22" s="5">
        <v>500</v>
      </c>
      <c r="T22" s="29"/>
      <c r="U22" s="27"/>
      <c r="V22" s="27">
        <f t="shared" si="18"/>
        <v>12</v>
      </c>
      <c r="W22" s="27">
        <f t="shared" si="9"/>
        <v>5.061871065285283</v>
      </c>
      <c r="X22" s="27">
        <v>122.6626</v>
      </c>
      <c r="Y22" s="27">
        <v>172.01060000000001</v>
      </c>
      <c r="Z22" s="27">
        <v>185.8486</v>
      </c>
      <c r="AA22" s="27">
        <v>181.59100000000001</v>
      </c>
      <c r="AB22" s="27">
        <v>173.27260000000001</v>
      </c>
      <c r="AC22" s="27">
        <v>186.48259999999999</v>
      </c>
      <c r="AD22" s="27" t="s">
        <v>47</v>
      </c>
      <c r="AE22" s="27">
        <f t="shared" si="10"/>
        <v>620</v>
      </c>
      <c r="AF22" s="27">
        <f t="shared" si="11"/>
        <v>500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5">
      <c r="A23" s="23" t="s">
        <v>54</v>
      </c>
      <c r="B23" s="23" t="s">
        <v>31</v>
      </c>
      <c r="C23" s="23">
        <v>542.12599999999998</v>
      </c>
      <c r="D23" s="23"/>
      <c r="E23" s="23">
        <v>220.39400000000001</v>
      </c>
      <c r="F23" s="23">
        <v>321.73200000000003</v>
      </c>
      <c r="G23" s="24">
        <v>1</v>
      </c>
      <c r="H23" s="23">
        <v>60</v>
      </c>
      <c r="I23" s="23" t="s">
        <v>32</v>
      </c>
      <c r="J23" s="23">
        <v>211.62</v>
      </c>
      <c r="K23" s="23">
        <f t="shared" si="3"/>
        <v>8.7740000000000009</v>
      </c>
      <c r="L23" s="23"/>
      <c r="M23" s="23"/>
      <c r="N23" s="23"/>
      <c r="O23" s="23">
        <f t="shared" si="4"/>
        <v>44.078800000000001</v>
      </c>
      <c r="P23" s="25">
        <f>8*O23-F23</f>
        <v>30.898399999999981</v>
      </c>
      <c r="Q23" s="5">
        <v>0</v>
      </c>
      <c r="R23" s="5"/>
      <c r="S23" s="5"/>
      <c r="T23" s="25">
        <v>0</v>
      </c>
      <c r="U23" s="1" t="s">
        <v>149</v>
      </c>
      <c r="V23" s="23">
        <f t="shared" si="18"/>
        <v>7.2990190295561588</v>
      </c>
      <c r="W23" s="23">
        <f t="shared" si="9"/>
        <v>7.2990190295561588</v>
      </c>
      <c r="X23" s="23">
        <v>91.929999999999993</v>
      </c>
      <c r="Y23" s="23">
        <v>132.15819999999999</v>
      </c>
      <c r="Z23" s="23">
        <v>138.16919999999999</v>
      </c>
      <c r="AA23" s="23">
        <v>142.0684</v>
      </c>
      <c r="AB23" s="23">
        <v>143.28120000000001</v>
      </c>
      <c r="AC23" s="23">
        <v>148.86859999999999</v>
      </c>
      <c r="AD23" s="23" t="s">
        <v>157</v>
      </c>
      <c r="AE23" s="23">
        <f t="shared" si="10"/>
        <v>0</v>
      </c>
      <c r="AF23" s="23">
        <f t="shared" si="11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25">
      <c r="A24" s="1" t="s">
        <v>55</v>
      </c>
      <c r="B24" s="1" t="s">
        <v>31</v>
      </c>
      <c r="C24" s="1">
        <v>488</v>
      </c>
      <c r="D24" s="1"/>
      <c r="E24" s="1">
        <v>251.977</v>
      </c>
      <c r="F24" s="1">
        <v>236.023</v>
      </c>
      <c r="G24" s="6">
        <v>1</v>
      </c>
      <c r="H24" s="1">
        <v>60</v>
      </c>
      <c r="I24" s="1" t="s">
        <v>32</v>
      </c>
      <c r="J24" s="1">
        <v>243.17</v>
      </c>
      <c r="K24" s="1">
        <f t="shared" si="3"/>
        <v>8.8070000000000164</v>
      </c>
      <c r="L24" s="1"/>
      <c r="M24" s="1"/>
      <c r="N24" s="1"/>
      <c r="O24" s="1">
        <f t="shared" si="4"/>
        <v>50.395400000000002</v>
      </c>
      <c r="P24" s="5">
        <f t="shared" si="15"/>
        <v>267.93100000000004</v>
      </c>
      <c r="Q24" s="5">
        <f t="shared" si="16"/>
        <v>267.93100000000004</v>
      </c>
      <c r="R24" s="5">
        <f t="shared" ref="R24:R25" si="19">Q24-S24</f>
        <v>267.93100000000004</v>
      </c>
      <c r="S24" s="5"/>
      <c r="T24" s="5"/>
      <c r="U24" s="1"/>
      <c r="V24" s="1">
        <f t="shared" si="18"/>
        <v>10</v>
      </c>
      <c r="W24" s="1">
        <f t="shared" si="9"/>
        <v>4.683423487064295</v>
      </c>
      <c r="X24" s="1">
        <v>48.161200000000001</v>
      </c>
      <c r="Y24" s="1">
        <v>63.343200000000003</v>
      </c>
      <c r="Z24" s="1">
        <v>73.708799999999997</v>
      </c>
      <c r="AA24" s="1">
        <v>89.261399999999995</v>
      </c>
      <c r="AB24" s="1">
        <v>84.874600000000001</v>
      </c>
      <c r="AC24" s="1">
        <v>82.193399999999997</v>
      </c>
      <c r="AD24" s="1"/>
      <c r="AE24" s="1">
        <f t="shared" si="10"/>
        <v>268</v>
      </c>
      <c r="AF24" s="1">
        <f t="shared" si="11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5">
      <c r="A25" s="27" t="s">
        <v>56</v>
      </c>
      <c r="B25" s="27" t="s">
        <v>31</v>
      </c>
      <c r="C25" s="27">
        <v>784.89800000000002</v>
      </c>
      <c r="D25" s="27">
        <v>0.879</v>
      </c>
      <c r="E25" s="27">
        <v>526.58500000000004</v>
      </c>
      <c r="F25" s="27">
        <v>258.31299999999999</v>
      </c>
      <c r="G25" s="28">
        <v>1</v>
      </c>
      <c r="H25" s="27">
        <v>60</v>
      </c>
      <c r="I25" s="27" t="s">
        <v>32</v>
      </c>
      <c r="J25" s="27">
        <v>614.42999999999995</v>
      </c>
      <c r="K25" s="27">
        <f t="shared" si="3"/>
        <v>-87.844999999999914</v>
      </c>
      <c r="L25" s="27"/>
      <c r="M25" s="27"/>
      <c r="N25" s="27"/>
      <c r="O25" s="27">
        <f t="shared" si="4"/>
        <v>105.31700000000001</v>
      </c>
      <c r="P25" s="29">
        <f>12*O25-F25</f>
        <v>1005.4910000000001</v>
      </c>
      <c r="Q25" s="5">
        <f t="shared" si="16"/>
        <v>1005.4910000000001</v>
      </c>
      <c r="R25" s="5">
        <f t="shared" si="19"/>
        <v>505.4910000000001</v>
      </c>
      <c r="S25" s="5">
        <v>500</v>
      </c>
      <c r="T25" s="29"/>
      <c r="U25" s="27"/>
      <c r="V25" s="27">
        <f t="shared" si="18"/>
        <v>12</v>
      </c>
      <c r="W25" s="27">
        <f t="shared" si="9"/>
        <v>2.452718934265123</v>
      </c>
      <c r="X25" s="27">
        <v>63.206800000000001</v>
      </c>
      <c r="Y25" s="27">
        <v>79.568600000000004</v>
      </c>
      <c r="Z25" s="27">
        <v>91.358199999999997</v>
      </c>
      <c r="AA25" s="27">
        <v>97.015000000000001</v>
      </c>
      <c r="AB25" s="27">
        <v>95.284199999999998</v>
      </c>
      <c r="AC25" s="27">
        <v>103.0444</v>
      </c>
      <c r="AD25" s="27" t="s">
        <v>47</v>
      </c>
      <c r="AE25" s="27">
        <f t="shared" si="10"/>
        <v>505</v>
      </c>
      <c r="AF25" s="27">
        <f t="shared" si="11"/>
        <v>500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25">
      <c r="A26" s="12" t="s">
        <v>57</v>
      </c>
      <c r="B26" s="12" t="s">
        <v>31</v>
      </c>
      <c r="C26" s="12">
        <v>1.9870000000000001</v>
      </c>
      <c r="D26" s="12">
        <v>0.104</v>
      </c>
      <c r="E26" s="12">
        <v>1.4139999999999999</v>
      </c>
      <c r="F26" s="12"/>
      <c r="G26" s="13">
        <v>0</v>
      </c>
      <c r="H26" s="12">
        <v>35</v>
      </c>
      <c r="I26" s="12" t="s">
        <v>58</v>
      </c>
      <c r="J26" s="12">
        <v>4</v>
      </c>
      <c r="K26" s="12">
        <f t="shared" si="3"/>
        <v>-2.5860000000000003</v>
      </c>
      <c r="L26" s="12"/>
      <c r="M26" s="12"/>
      <c r="N26" s="12"/>
      <c r="O26" s="12">
        <f t="shared" si="4"/>
        <v>0.2828</v>
      </c>
      <c r="P26" s="14"/>
      <c r="Q26" s="14"/>
      <c r="R26" s="14"/>
      <c r="S26" s="14"/>
      <c r="T26" s="14"/>
      <c r="U26" s="12"/>
      <c r="V26" s="12">
        <f t="shared" si="14"/>
        <v>0</v>
      </c>
      <c r="W26" s="12">
        <f t="shared" si="9"/>
        <v>0</v>
      </c>
      <c r="X26" s="12">
        <v>3.3311999999999999</v>
      </c>
      <c r="Y26" s="12">
        <v>1.5007999999999999</v>
      </c>
      <c r="Z26" s="12">
        <v>0.66500000000000004</v>
      </c>
      <c r="AA26" s="12">
        <v>1.2554000000000001</v>
      </c>
      <c r="AB26" s="12">
        <v>1.6756</v>
      </c>
      <c r="AC26" s="12">
        <v>3.9253999999999998</v>
      </c>
      <c r="AD26" s="12" t="s">
        <v>59</v>
      </c>
      <c r="AE26" s="12">
        <f t="shared" si="10"/>
        <v>0</v>
      </c>
      <c r="AF26" s="12">
        <f t="shared" si="11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5">
      <c r="A27" s="1" t="s">
        <v>60</v>
      </c>
      <c r="B27" s="1" t="s">
        <v>31</v>
      </c>
      <c r="C27" s="1">
        <v>262.43200000000002</v>
      </c>
      <c r="D27" s="1"/>
      <c r="E27" s="1">
        <v>159.92400000000001</v>
      </c>
      <c r="F27" s="1">
        <v>102.508</v>
      </c>
      <c r="G27" s="6">
        <v>1</v>
      </c>
      <c r="H27" s="1">
        <v>30</v>
      </c>
      <c r="I27" s="1" t="s">
        <v>32</v>
      </c>
      <c r="J27" s="1">
        <v>170.13</v>
      </c>
      <c r="K27" s="1">
        <f t="shared" si="3"/>
        <v>-10.205999999999989</v>
      </c>
      <c r="L27" s="1"/>
      <c r="M27" s="1"/>
      <c r="N27" s="1"/>
      <c r="O27" s="1">
        <f t="shared" si="4"/>
        <v>31.9848</v>
      </c>
      <c r="P27" s="5">
        <f t="shared" ref="P27:P28" si="20">10*O27-F27</f>
        <v>217.34000000000003</v>
      </c>
      <c r="Q27" s="5">
        <f t="shared" ref="Q27:Q30" si="21">P27</f>
        <v>217.34000000000003</v>
      </c>
      <c r="R27" s="5">
        <f t="shared" ref="R27:R29" si="22">Q27-S27</f>
        <v>217.34000000000003</v>
      </c>
      <c r="S27" s="5"/>
      <c r="T27" s="5"/>
      <c r="U27" s="1"/>
      <c r="V27" s="1">
        <f t="shared" ref="V27:V30" si="23">(F27+Q27)/O27</f>
        <v>10</v>
      </c>
      <c r="W27" s="1">
        <f t="shared" si="9"/>
        <v>3.2048973262299589</v>
      </c>
      <c r="X27" s="1">
        <v>26.3474</v>
      </c>
      <c r="Y27" s="1">
        <v>44.615200000000002</v>
      </c>
      <c r="Z27" s="1">
        <v>44.0364</v>
      </c>
      <c r="AA27" s="1">
        <v>54.750399999999999</v>
      </c>
      <c r="AB27" s="1">
        <v>57.566800000000001</v>
      </c>
      <c r="AC27" s="1">
        <v>52.165999999999997</v>
      </c>
      <c r="AD27" s="1"/>
      <c r="AE27" s="1">
        <f t="shared" si="10"/>
        <v>217</v>
      </c>
      <c r="AF27" s="1">
        <f t="shared" si="11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25">
      <c r="A28" s="1" t="s">
        <v>61</v>
      </c>
      <c r="B28" s="1" t="s">
        <v>31</v>
      </c>
      <c r="C28" s="1">
        <v>167.499</v>
      </c>
      <c r="D28" s="1"/>
      <c r="E28" s="1">
        <v>141.59200000000001</v>
      </c>
      <c r="F28" s="1">
        <v>25.907</v>
      </c>
      <c r="G28" s="6">
        <v>1</v>
      </c>
      <c r="H28" s="1">
        <v>30</v>
      </c>
      <c r="I28" s="1" t="s">
        <v>32</v>
      </c>
      <c r="J28" s="1">
        <v>181.13</v>
      </c>
      <c r="K28" s="1">
        <f t="shared" si="3"/>
        <v>-39.537999999999982</v>
      </c>
      <c r="L28" s="1"/>
      <c r="M28" s="1"/>
      <c r="N28" s="1"/>
      <c r="O28" s="1">
        <f t="shared" si="4"/>
        <v>28.318400000000004</v>
      </c>
      <c r="P28" s="5">
        <f t="shared" si="20"/>
        <v>257.27700000000004</v>
      </c>
      <c r="Q28" s="5">
        <f t="shared" si="21"/>
        <v>257.27700000000004</v>
      </c>
      <c r="R28" s="5">
        <f t="shared" si="22"/>
        <v>257.27700000000004</v>
      </c>
      <c r="S28" s="5"/>
      <c r="T28" s="5"/>
      <c r="U28" s="1"/>
      <c r="V28" s="1">
        <f t="shared" si="23"/>
        <v>10</v>
      </c>
      <c r="W28" s="1">
        <f t="shared" si="9"/>
        <v>0.9148468840047459</v>
      </c>
      <c r="X28" s="1">
        <v>8.3414000000000001</v>
      </c>
      <c r="Y28" s="1">
        <v>40.391800000000003</v>
      </c>
      <c r="Z28" s="1">
        <v>42.2836</v>
      </c>
      <c r="AA28" s="1">
        <v>37.119599999999998</v>
      </c>
      <c r="AB28" s="1">
        <v>39.287799999999997</v>
      </c>
      <c r="AC28" s="1">
        <v>52.2042</v>
      </c>
      <c r="AD28" s="1"/>
      <c r="AE28" s="1">
        <f t="shared" si="10"/>
        <v>257</v>
      </c>
      <c r="AF28" s="1">
        <f t="shared" si="11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5">
      <c r="A29" s="23" t="s">
        <v>63</v>
      </c>
      <c r="B29" s="23" t="s">
        <v>31</v>
      </c>
      <c r="C29" s="23">
        <v>715.61099999999999</v>
      </c>
      <c r="D29" s="23"/>
      <c r="E29" s="23">
        <v>291.44499999999999</v>
      </c>
      <c r="F29" s="23">
        <v>422.33100000000002</v>
      </c>
      <c r="G29" s="24">
        <v>1</v>
      </c>
      <c r="H29" s="23">
        <v>30</v>
      </c>
      <c r="I29" s="23" t="s">
        <v>32</v>
      </c>
      <c r="J29" s="23">
        <v>286.83</v>
      </c>
      <c r="K29" s="23">
        <f t="shared" si="3"/>
        <v>4.6150000000000091</v>
      </c>
      <c r="L29" s="23"/>
      <c r="M29" s="23"/>
      <c r="N29" s="23"/>
      <c r="O29" s="23">
        <f t="shared" si="4"/>
        <v>58.289000000000001</v>
      </c>
      <c r="P29" s="25">
        <f>8*O29-F29</f>
        <v>43.980999999999995</v>
      </c>
      <c r="Q29" s="5">
        <v>200</v>
      </c>
      <c r="R29" s="5">
        <f t="shared" si="22"/>
        <v>200</v>
      </c>
      <c r="S29" s="5"/>
      <c r="T29" s="25">
        <v>200</v>
      </c>
      <c r="U29" s="23" t="s">
        <v>148</v>
      </c>
      <c r="V29" s="23">
        <f t="shared" si="23"/>
        <v>10.676645679287688</v>
      </c>
      <c r="W29" s="23">
        <f t="shared" si="9"/>
        <v>7.2454665545814825</v>
      </c>
      <c r="X29" s="23">
        <v>142.77799999999999</v>
      </c>
      <c r="Y29" s="23">
        <v>187.62200000000001</v>
      </c>
      <c r="Z29" s="23">
        <v>197.12200000000001</v>
      </c>
      <c r="AA29" s="23">
        <v>202.9838</v>
      </c>
      <c r="AB29" s="23">
        <v>199.03380000000001</v>
      </c>
      <c r="AC29" s="23">
        <v>188.92619999999999</v>
      </c>
      <c r="AD29" s="23" t="s">
        <v>36</v>
      </c>
      <c r="AE29" s="23">
        <f t="shared" si="10"/>
        <v>200</v>
      </c>
      <c r="AF29" s="23">
        <f t="shared" si="11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5">
      <c r="A30" s="1" t="s">
        <v>64</v>
      </c>
      <c r="B30" s="1" t="s">
        <v>31</v>
      </c>
      <c r="C30" s="1">
        <v>75.47</v>
      </c>
      <c r="D30" s="1"/>
      <c r="E30" s="1">
        <v>24.123000000000001</v>
      </c>
      <c r="F30" s="1">
        <v>51.347000000000001</v>
      </c>
      <c r="G30" s="6">
        <v>1</v>
      </c>
      <c r="H30" s="1">
        <v>45</v>
      </c>
      <c r="I30" s="1" t="s">
        <v>32</v>
      </c>
      <c r="J30" s="1">
        <v>47.6</v>
      </c>
      <c r="K30" s="1">
        <f t="shared" si="3"/>
        <v>-23.477</v>
      </c>
      <c r="L30" s="1"/>
      <c r="M30" s="1"/>
      <c r="N30" s="1"/>
      <c r="O30" s="1">
        <f t="shared" si="4"/>
        <v>4.8246000000000002</v>
      </c>
      <c r="P30" s="5"/>
      <c r="Q30" s="5">
        <f t="shared" si="21"/>
        <v>0</v>
      </c>
      <c r="R30" s="5"/>
      <c r="S30" s="5"/>
      <c r="T30" s="5"/>
      <c r="U30" s="1"/>
      <c r="V30" s="1">
        <f t="shared" si="23"/>
        <v>10.642747585292044</v>
      </c>
      <c r="W30" s="1">
        <f t="shared" si="9"/>
        <v>10.642747585292044</v>
      </c>
      <c r="X30" s="1">
        <v>4.0932000000000004</v>
      </c>
      <c r="Y30" s="1">
        <v>8.8360000000000003</v>
      </c>
      <c r="Z30" s="1">
        <v>9.4672000000000001</v>
      </c>
      <c r="AA30" s="1">
        <v>12.244199999999999</v>
      </c>
      <c r="AB30" s="1">
        <v>12.8102</v>
      </c>
      <c r="AC30" s="1">
        <v>18.418399999999998</v>
      </c>
      <c r="AD30" s="1"/>
      <c r="AE30" s="1">
        <f t="shared" si="10"/>
        <v>0</v>
      </c>
      <c r="AF30" s="1">
        <f t="shared" si="11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5">
      <c r="A31" s="12" t="s">
        <v>65</v>
      </c>
      <c r="B31" s="12" t="s">
        <v>31</v>
      </c>
      <c r="C31" s="12">
        <v>1.3839999999999999</v>
      </c>
      <c r="D31" s="12"/>
      <c r="E31" s="12">
        <v>1.3129999999999999</v>
      </c>
      <c r="F31" s="12"/>
      <c r="G31" s="13">
        <v>0</v>
      </c>
      <c r="H31" s="12">
        <v>40</v>
      </c>
      <c r="I31" s="12" t="s">
        <v>58</v>
      </c>
      <c r="J31" s="12">
        <v>5.2</v>
      </c>
      <c r="K31" s="12">
        <f t="shared" si="3"/>
        <v>-3.8870000000000005</v>
      </c>
      <c r="L31" s="12"/>
      <c r="M31" s="12"/>
      <c r="N31" s="12"/>
      <c r="O31" s="12">
        <f t="shared" si="4"/>
        <v>0.2626</v>
      </c>
      <c r="P31" s="14"/>
      <c r="Q31" s="14"/>
      <c r="R31" s="14"/>
      <c r="S31" s="14"/>
      <c r="T31" s="14"/>
      <c r="U31" s="12"/>
      <c r="V31" s="12">
        <f t="shared" si="14"/>
        <v>0</v>
      </c>
      <c r="W31" s="12">
        <f t="shared" si="9"/>
        <v>0</v>
      </c>
      <c r="X31" s="12">
        <v>2.3431999999999999</v>
      </c>
      <c r="Y31" s="12">
        <v>3.6594000000000002</v>
      </c>
      <c r="Z31" s="12">
        <v>3.9354</v>
      </c>
      <c r="AA31" s="12">
        <v>7.6318000000000001</v>
      </c>
      <c r="AB31" s="12">
        <v>10.9986</v>
      </c>
      <c r="AC31" s="12">
        <v>13.0268</v>
      </c>
      <c r="AD31" s="12" t="s">
        <v>59</v>
      </c>
      <c r="AE31" s="12">
        <f t="shared" si="10"/>
        <v>0</v>
      </c>
      <c r="AF31" s="12">
        <f t="shared" si="11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25">
      <c r="A32" s="27" t="s">
        <v>66</v>
      </c>
      <c r="B32" s="27" t="s">
        <v>31</v>
      </c>
      <c r="C32" s="27">
        <v>1936.6220000000001</v>
      </c>
      <c r="D32" s="27"/>
      <c r="E32" s="27">
        <v>1181.1590000000001</v>
      </c>
      <c r="F32" s="27">
        <v>755.13300000000004</v>
      </c>
      <c r="G32" s="28">
        <v>1</v>
      </c>
      <c r="H32" s="27">
        <v>40</v>
      </c>
      <c r="I32" s="27" t="s">
        <v>32</v>
      </c>
      <c r="J32" s="27">
        <v>1167.4000000000001</v>
      </c>
      <c r="K32" s="27">
        <f t="shared" si="3"/>
        <v>13.759000000000015</v>
      </c>
      <c r="L32" s="27"/>
      <c r="M32" s="27"/>
      <c r="N32" s="27"/>
      <c r="O32" s="27">
        <f t="shared" si="4"/>
        <v>236.23180000000002</v>
      </c>
      <c r="P32" s="29">
        <f>11*O32-F32</f>
        <v>1843.4168000000002</v>
      </c>
      <c r="Q32" s="5">
        <f t="shared" ref="Q32:Q34" si="24">P32</f>
        <v>1843.4168000000002</v>
      </c>
      <c r="R32" s="5">
        <f>Q32-S32</f>
        <v>1343.4168000000002</v>
      </c>
      <c r="S32" s="5">
        <v>500</v>
      </c>
      <c r="T32" s="29"/>
      <c r="U32" s="27"/>
      <c r="V32" s="27">
        <f t="shared" ref="V32:V35" si="25">(F32+Q32)/O32</f>
        <v>11</v>
      </c>
      <c r="W32" s="27">
        <f t="shared" si="9"/>
        <v>3.1965764135057175</v>
      </c>
      <c r="X32" s="27">
        <v>146.17679999999999</v>
      </c>
      <c r="Y32" s="27">
        <v>216.1678</v>
      </c>
      <c r="Z32" s="27">
        <v>223.542</v>
      </c>
      <c r="AA32" s="27">
        <v>176.4776</v>
      </c>
      <c r="AB32" s="27">
        <v>174.42</v>
      </c>
      <c r="AC32" s="27">
        <v>195.47919999999999</v>
      </c>
      <c r="AD32" s="27" t="s">
        <v>47</v>
      </c>
      <c r="AE32" s="27">
        <f t="shared" si="10"/>
        <v>1343</v>
      </c>
      <c r="AF32" s="27">
        <f t="shared" si="11"/>
        <v>500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5">
      <c r="A33" s="1" t="s">
        <v>67</v>
      </c>
      <c r="B33" s="1" t="s">
        <v>31</v>
      </c>
      <c r="C33" s="1">
        <v>118.97799999999999</v>
      </c>
      <c r="D33" s="1"/>
      <c r="E33" s="1">
        <v>38.097000000000001</v>
      </c>
      <c r="F33" s="1">
        <v>80.881</v>
      </c>
      <c r="G33" s="6">
        <v>1</v>
      </c>
      <c r="H33" s="1">
        <v>40</v>
      </c>
      <c r="I33" s="1" t="s">
        <v>32</v>
      </c>
      <c r="J33" s="1">
        <v>36.6</v>
      </c>
      <c r="K33" s="1">
        <f t="shared" si="3"/>
        <v>1.4969999999999999</v>
      </c>
      <c r="L33" s="1"/>
      <c r="M33" s="1"/>
      <c r="N33" s="1"/>
      <c r="O33" s="1">
        <f t="shared" si="4"/>
        <v>7.6194000000000006</v>
      </c>
      <c r="P33" s="5"/>
      <c r="Q33" s="5">
        <f t="shared" si="24"/>
        <v>0</v>
      </c>
      <c r="R33" s="5"/>
      <c r="S33" s="5"/>
      <c r="T33" s="5"/>
      <c r="U33" s="1"/>
      <c r="V33" s="1">
        <f t="shared" si="25"/>
        <v>10.615140299761135</v>
      </c>
      <c r="W33" s="1">
        <f t="shared" si="9"/>
        <v>10.615140299761135</v>
      </c>
      <c r="X33" s="1">
        <v>2.7856000000000001</v>
      </c>
      <c r="Y33" s="1">
        <v>5.5364000000000004</v>
      </c>
      <c r="Z33" s="1">
        <v>6.26</v>
      </c>
      <c r="AA33" s="1">
        <v>13.7524</v>
      </c>
      <c r="AB33" s="1">
        <v>14.5662</v>
      </c>
      <c r="AC33" s="1">
        <v>11.1106</v>
      </c>
      <c r="AD33" s="16" t="s">
        <v>68</v>
      </c>
      <c r="AE33" s="1">
        <f t="shared" si="10"/>
        <v>0</v>
      </c>
      <c r="AF33" s="1">
        <f t="shared" si="11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25">
      <c r="A34" s="1" t="s">
        <v>69</v>
      </c>
      <c r="B34" s="1" t="s">
        <v>31</v>
      </c>
      <c r="C34" s="1">
        <v>172.15799999999999</v>
      </c>
      <c r="D34" s="1"/>
      <c r="E34" s="1">
        <v>136.83600000000001</v>
      </c>
      <c r="F34" s="1">
        <v>34.722000000000001</v>
      </c>
      <c r="G34" s="6">
        <v>1</v>
      </c>
      <c r="H34" s="1">
        <v>30</v>
      </c>
      <c r="I34" s="1" t="s">
        <v>32</v>
      </c>
      <c r="J34" s="1">
        <v>142.19999999999999</v>
      </c>
      <c r="K34" s="1">
        <f t="shared" si="3"/>
        <v>-5.3639999999999759</v>
      </c>
      <c r="L34" s="1"/>
      <c r="M34" s="1"/>
      <c r="N34" s="1"/>
      <c r="O34" s="1">
        <f t="shared" si="4"/>
        <v>27.367200000000004</v>
      </c>
      <c r="P34" s="5">
        <f t="shared" ref="P34:P35" si="26">10*O34-F34</f>
        <v>238.95000000000002</v>
      </c>
      <c r="Q34" s="5">
        <f t="shared" si="24"/>
        <v>238.95000000000002</v>
      </c>
      <c r="R34" s="5">
        <f>Q34-S34</f>
        <v>238.95000000000002</v>
      </c>
      <c r="S34" s="5"/>
      <c r="T34" s="5"/>
      <c r="U34" s="1"/>
      <c r="V34" s="1">
        <f t="shared" si="25"/>
        <v>10</v>
      </c>
      <c r="W34" s="1">
        <f t="shared" si="9"/>
        <v>1.2687450670876084</v>
      </c>
      <c r="X34" s="1">
        <v>23.110399999999998</v>
      </c>
      <c r="Y34" s="1">
        <v>28.772600000000001</v>
      </c>
      <c r="Z34" s="1">
        <v>31.196200000000001</v>
      </c>
      <c r="AA34" s="1">
        <v>39.332999999999998</v>
      </c>
      <c r="AB34" s="1">
        <v>37.7652</v>
      </c>
      <c r="AC34" s="1">
        <v>33.705599999999997</v>
      </c>
      <c r="AD34" s="1"/>
      <c r="AE34" s="1">
        <f t="shared" si="10"/>
        <v>239</v>
      </c>
      <c r="AF34" s="1">
        <f t="shared" si="11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5">
      <c r="A35" s="1" t="s">
        <v>70</v>
      </c>
      <c r="B35" s="1" t="s">
        <v>31</v>
      </c>
      <c r="C35" s="1">
        <v>30.518999999999998</v>
      </c>
      <c r="D35" s="1"/>
      <c r="E35" s="1">
        <v>21.041</v>
      </c>
      <c r="F35" s="1">
        <v>9.4779999999999998</v>
      </c>
      <c r="G35" s="6">
        <v>1</v>
      </c>
      <c r="H35" s="1">
        <v>50</v>
      </c>
      <c r="I35" s="1" t="s">
        <v>32</v>
      </c>
      <c r="J35" s="1">
        <v>19.350000000000001</v>
      </c>
      <c r="K35" s="1">
        <f t="shared" si="3"/>
        <v>1.6909999999999989</v>
      </c>
      <c r="L35" s="1"/>
      <c r="M35" s="1"/>
      <c r="N35" s="1"/>
      <c r="O35" s="1">
        <f t="shared" si="4"/>
        <v>4.2081999999999997</v>
      </c>
      <c r="P35" s="5">
        <f t="shared" si="26"/>
        <v>32.603999999999992</v>
      </c>
      <c r="Q35" s="5">
        <v>0</v>
      </c>
      <c r="R35" s="5"/>
      <c r="S35" s="5"/>
      <c r="T35" s="5">
        <v>0</v>
      </c>
      <c r="U35" s="1" t="s">
        <v>149</v>
      </c>
      <c r="V35" s="1">
        <f t="shared" si="25"/>
        <v>2.2522693788318047</v>
      </c>
      <c r="W35" s="1">
        <f t="shared" si="9"/>
        <v>2.2522693788318047</v>
      </c>
      <c r="X35" s="1">
        <v>4.3393999999999986</v>
      </c>
      <c r="Y35" s="1">
        <v>2.9001999999999999</v>
      </c>
      <c r="Z35" s="1">
        <v>4.0321999999999996</v>
      </c>
      <c r="AA35" s="1">
        <v>2.5939999999999999</v>
      </c>
      <c r="AB35" s="1">
        <v>2.1581999999999999</v>
      </c>
      <c r="AC35" s="1">
        <v>9.7378</v>
      </c>
      <c r="AD35" s="1" t="s">
        <v>158</v>
      </c>
      <c r="AE35" s="1">
        <f t="shared" si="10"/>
        <v>0</v>
      </c>
      <c r="AF35" s="1">
        <f t="shared" si="11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25">
      <c r="A36" s="12" t="s">
        <v>71</v>
      </c>
      <c r="B36" s="12" t="s">
        <v>31</v>
      </c>
      <c r="C36" s="12">
        <v>21.65</v>
      </c>
      <c r="D36" s="12"/>
      <c r="E36" s="12">
        <v>19.509</v>
      </c>
      <c r="F36" s="12">
        <v>2.141</v>
      </c>
      <c r="G36" s="13">
        <v>0</v>
      </c>
      <c r="H36" s="12">
        <v>50</v>
      </c>
      <c r="I36" s="12" t="s">
        <v>58</v>
      </c>
      <c r="J36" s="12">
        <v>17.100000000000001</v>
      </c>
      <c r="K36" s="12">
        <f t="shared" si="3"/>
        <v>2.4089999999999989</v>
      </c>
      <c r="L36" s="12"/>
      <c r="M36" s="12"/>
      <c r="N36" s="12"/>
      <c r="O36" s="12">
        <f t="shared" si="4"/>
        <v>3.9018000000000002</v>
      </c>
      <c r="P36" s="14"/>
      <c r="Q36" s="14"/>
      <c r="R36" s="14"/>
      <c r="S36" s="14"/>
      <c r="T36" s="14"/>
      <c r="U36" s="12"/>
      <c r="V36" s="12">
        <f t="shared" si="14"/>
        <v>0.54872110308062938</v>
      </c>
      <c r="W36" s="12">
        <f t="shared" si="9"/>
        <v>0.54872110308062938</v>
      </c>
      <c r="X36" s="12">
        <v>5.7447999999999997</v>
      </c>
      <c r="Y36" s="12">
        <v>1.72</v>
      </c>
      <c r="Z36" s="12">
        <v>2.8704000000000001</v>
      </c>
      <c r="AA36" s="12">
        <v>14.918200000000001</v>
      </c>
      <c r="AB36" s="12">
        <v>14.9186</v>
      </c>
      <c r="AC36" s="12">
        <v>7.7687999999999997</v>
      </c>
      <c r="AD36" s="12" t="s">
        <v>59</v>
      </c>
      <c r="AE36" s="12">
        <f t="shared" si="10"/>
        <v>0</v>
      </c>
      <c r="AF36" s="12">
        <f t="shared" si="11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25">
      <c r="A37" s="1" t="s">
        <v>72</v>
      </c>
      <c r="B37" s="1" t="s">
        <v>31</v>
      </c>
      <c r="C37" s="1">
        <v>23.614000000000001</v>
      </c>
      <c r="D37" s="1"/>
      <c r="E37" s="1">
        <v>22.209</v>
      </c>
      <c r="F37" s="1">
        <v>1.405</v>
      </c>
      <c r="G37" s="6">
        <v>1</v>
      </c>
      <c r="H37" s="1">
        <v>50</v>
      </c>
      <c r="I37" s="1" t="s">
        <v>32</v>
      </c>
      <c r="J37" s="1">
        <v>19.899999999999999</v>
      </c>
      <c r="K37" s="1">
        <f t="shared" si="3"/>
        <v>2.3090000000000011</v>
      </c>
      <c r="L37" s="1"/>
      <c r="M37" s="1"/>
      <c r="N37" s="1"/>
      <c r="O37" s="1">
        <f t="shared" si="4"/>
        <v>4.4417999999999997</v>
      </c>
      <c r="P37" s="5">
        <f t="shared" ref="P37:P83" si="27">10*O37-F37</f>
        <v>43.012999999999998</v>
      </c>
      <c r="Q37" s="5">
        <v>0</v>
      </c>
      <c r="R37" s="5"/>
      <c r="S37" s="5"/>
      <c r="T37" s="5">
        <v>0</v>
      </c>
      <c r="U37" s="1" t="s">
        <v>149</v>
      </c>
      <c r="V37" s="1">
        <f t="shared" ref="V37:V84" si="28">(F37+Q37)/O37</f>
        <v>0.31631320635778293</v>
      </c>
      <c r="W37" s="1">
        <f t="shared" si="9"/>
        <v>0.31631320635778293</v>
      </c>
      <c r="X37" s="1">
        <v>5.2753999999999994</v>
      </c>
      <c r="Y37" s="1">
        <v>2.5948000000000002</v>
      </c>
      <c r="Z37" s="1">
        <v>4.6074000000000002</v>
      </c>
      <c r="AA37" s="1">
        <v>11.1248</v>
      </c>
      <c r="AB37" s="1">
        <v>9.8344000000000005</v>
      </c>
      <c r="AC37" s="1">
        <v>6.8068</v>
      </c>
      <c r="AD37" s="1" t="s">
        <v>158</v>
      </c>
      <c r="AE37" s="1">
        <f t="shared" si="10"/>
        <v>0</v>
      </c>
      <c r="AF37" s="1">
        <f t="shared" si="11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25">
      <c r="A38" s="1" t="s">
        <v>73</v>
      </c>
      <c r="B38" s="1" t="s">
        <v>39</v>
      </c>
      <c r="C38" s="1">
        <v>2074</v>
      </c>
      <c r="D38" s="1">
        <v>1</v>
      </c>
      <c r="E38" s="1">
        <v>1156</v>
      </c>
      <c r="F38" s="1">
        <v>917</v>
      </c>
      <c r="G38" s="6">
        <v>0.4</v>
      </c>
      <c r="H38" s="1">
        <v>45</v>
      </c>
      <c r="I38" s="1" t="s">
        <v>32</v>
      </c>
      <c r="J38" s="1">
        <v>1157</v>
      </c>
      <c r="K38" s="1">
        <f t="shared" ref="K38:K69" si="29">E38-J38</f>
        <v>-1</v>
      </c>
      <c r="L38" s="1"/>
      <c r="M38" s="1"/>
      <c r="N38" s="1"/>
      <c r="O38" s="1">
        <f t="shared" si="4"/>
        <v>231.2</v>
      </c>
      <c r="P38" s="5">
        <f t="shared" si="27"/>
        <v>1395</v>
      </c>
      <c r="Q38" s="5">
        <f t="shared" ref="Q38:Q84" si="30">P38</f>
        <v>1395</v>
      </c>
      <c r="R38" s="5">
        <f t="shared" ref="R38:R39" si="31">Q38-S38</f>
        <v>1395</v>
      </c>
      <c r="S38" s="5"/>
      <c r="T38" s="5"/>
      <c r="U38" s="1"/>
      <c r="V38" s="1">
        <f t="shared" si="28"/>
        <v>10</v>
      </c>
      <c r="W38" s="1">
        <f t="shared" si="9"/>
        <v>3.9662629757785468</v>
      </c>
      <c r="X38" s="1">
        <v>238.8</v>
      </c>
      <c r="Y38" s="1">
        <v>315.60000000000002</v>
      </c>
      <c r="Z38" s="1">
        <v>326.06819999999999</v>
      </c>
      <c r="AA38" s="1">
        <v>322.8682</v>
      </c>
      <c r="AB38" s="1">
        <v>336.4</v>
      </c>
      <c r="AC38" s="1">
        <v>359.8</v>
      </c>
      <c r="AD38" s="1" t="s">
        <v>74</v>
      </c>
      <c r="AE38" s="1">
        <f t="shared" si="10"/>
        <v>558</v>
      </c>
      <c r="AF38" s="1">
        <f t="shared" si="11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25">
      <c r="A39" s="1" t="s">
        <v>75</v>
      </c>
      <c r="B39" s="1" t="s">
        <v>39</v>
      </c>
      <c r="C39" s="1">
        <v>871</v>
      </c>
      <c r="D39" s="1">
        <v>0.31900000000000001</v>
      </c>
      <c r="E39" s="1">
        <v>555.31899999999996</v>
      </c>
      <c r="F39" s="1">
        <v>316</v>
      </c>
      <c r="G39" s="6">
        <v>0.45</v>
      </c>
      <c r="H39" s="1">
        <v>50</v>
      </c>
      <c r="I39" s="1" t="s">
        <v>32</v>
      </c>
      <c r="J39" s="1">
        <v>526.9</v>
      </c>
      <c r="K39" s="1">
        <f t="shared" si="29"/>
        <v>28.418999999999983</v>
      </c>
      <c r="L39" s="1"/>
      <c r="M39" s="1"/>
      <c r="N39" s="1"/>
      <c r="O39" s="1">
        <f t="shared" si="4"/>
        <v>111.06379999999999</v>
      </c>
      <c r="P39" s="5">
        <f t="shared" si="27"/>
        <v>794.63799999999992</v>
      </c>
      <c r="Q39" s="5">
        <f t="shared" si="30"/>
        <v>794.63799999999992</v>
      </c>
      <c r="R39" s="5">
        <f t="shared" si="31"/>
        <v>794.63799999999992</v>
      </c>
      <c r="S39" s="5"/>
      <c r="T39" s="5"/>
      <c r="U39" s="1"/>
      <c r="V39" s="1">
        <f t="shared" si="28"/>
        <v>10</v>
      </c>
      <c r="W39" s="1">
        <f t="shared" si="9"/>
        <v>2.8452114910528907</v>
      </c>
      <c r="X39" s="1">
        <v>108.4</v>
      </c>
      <c r="Y39" s="1">
        <v>124.8</v>
      </c>
      <c r="Z39" s="1">
        <v>137.80000000000001</v>
      </c>
      <c r="AA39" s="1">
        <v>165.2</v>
      </c>
      <c r="AB39" s="1">
        <v>131.6</v>
      </c>
      <c r="AC39" s="1">
        <v>81</v>
      </c>
      <c r="AD39" s="1"/>
      <c r="AE39" s="1">
        <f t="shared" si="10"/>
        <v>358</v>
      </c>
      <c r="AF39" s="1">
        <f t="shared" si="11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25">
      <c r="A40" s="1" t="s">
        <v>76</v>
      </c>
      <c r="B40" s="1" t="s">
        <v>39</v>
      </c>
      <c r="C40" s="1">
        <v>3581</v>
      </c>
      <c r="D40" s="1">
        <v>1</v>
      </c>
      <c r="E40" s="1">
        <v>1025</v>
      </c>
      <c r="F40" s="1">
        <v>2556</v>
      </c>
      <c r="G40" s="6">
        <v>0.4</v>
      </c>
      <c r="H40" s="1">
        <v>45</v>
      </c>
      <c r="I40" s="1" t="s">
        <v>32</v>
      </c>
      <c r="J40" s="1">
        <v>1021</v>
      </c>
      <c r="K40" s="1">
        <f t="shared" si="29"/>
        <v>4</v>
      </c>
      <c r="L40" s="1"/>
      <c r="M40" s="1"/>
      <c r="N40" s="1"/>
      <c r="O40" s="1">
        <f t="shared" si="4"/>
        <v>205</v>
      </c>
      <c r="P40" s="5"/>
      <c r="Q40" s="5">
        <f t="shared" si="30"/>
        <v>0</v>
      </c>
      <c r="R40" s="5"/>
      <c r="S40" s="5"/>
      <c r="T40" s="5"/>
      <c r="U40" s="1"/>
      <c r="V40" s="1">
        <f t="shared" si="28"/>
        <v>12.46829268292683</v>
      </c>
      <c r="W40" s="1">
        <f t="shared" si="9"/>
        <v>12.46829268292683</v>
      </c>
      <c r="X40" s="1">
        <v>202.8</v>
      </c>
      <c r="Y40" s="1">
        <v>424.6</v>
      </c>
      <c r="Z40" s="1">
        <v>442.2</v>
      </c>
      <c r="AA40" s="1">
        <v>365.2</v>
      </c>
      <c r="AB40" s="1">
        <v>366</v>
      </c>
      <c r="AC40" s="1">
        <v>306.8</v>
      </c>
      <c r="AD40" s="1" t="s">
        <v>74</v>
      </c>
      <c r="AE40" s="1">
        <f t="shared" si="10"/>
        <v>0</v>
      </c>
      <c r="AF40" s="1">
        <f t="shared" si="11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5">
      <c r="A41" s="1" t="s">
        <v>77</v>
      </c>
      <c r="B41" s="1" t="s">
        <v>31</v>
      </c>
      <c r="C41" s="1">
        <v>958.13599999999997</v>
      </c>
      <c r="D41" s="1"/>
      <c r="E41" s="1">
        <v>540.32000000000005</v>
      </c>
      <c r="F41" s="1">
        <v>417.81599999999997</v>
      </c>
      <c r="G41" s="6">
        <v>1</v>
      </c>
      <c r="H41" s="1">
        <v>45</v>
      </c>
      <c r="I41" s="1" t="s">
        <v>32</v>
      </c>
      <c r="J41" s="1">
        <v>507.7</v>
      </c>
      <c r="K41" s="1">
        <f t="shared" si="29"/>
        <v>32.620000000000061</v>
      </c>
      <c r="L41" s="1"/>
      <c r="M41" s="1"/>
      <c r="N41" s="1"/>
      <c r="O41" s="1">
        <f t="shared" si="4"/>
        <v>108.06400000000001</v>
      </c>
      <c r="P41" s="5">
        <f t="shared" si="27"/>
        <v>662.82400000000007</v>
      </c>
      <c r="Q41" s="5">
        <v>800</v>
      </c>
      <c r="R41" s="5">
        <f t="shared" ref="R41:R51" si="32">Q41-S41</f>
        <v>800</v>
      </c>
      <c r="S41" s="5"/>
      <c r="T41" s="5">
        <v>800</v>
      </c>
      <c r="U41" s="1" t="s">
        <v>150</v>
      </c>
      <c r="V41" s="1">
        <f t="shared" si="28"/>
        <v>11.269395913532721</v>
      </c>
      <c r="W41" s="1">
        <f t="shared" si="9"/>
        <v>3.8663754811963278</v>
      </c>
      <c r="X41" s="1">
        <v>117.4734</v>
      </c>
      <c r="Y41" s="1">
        <v>143.76259999999999</v>
      </c>
      <c r="Z41" s="1">
        <v>154.64019999999999</v>
      </c>
      <c r="AA41" s="1">
        <v>174.88140000000001</v>
      </c>
      <c r="AB41" s="1">
        <v>162.518</v>
      </c>
      <c r="AC41" s="1">
        <v>170.33</v>
      </c>
      <c r="AD41" s="1"/>
      <c r="AE41" s="1">
        <f t="shared" si="10"/>
        <v>800</v>
      </c>
      <c r="AF41" s="1">
        <f t="shared" si="11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25">
      <c r="A42" s="1" t="s">
        <v>78</v>
      </c>
      <c r="B42" s="1" t="s">
        <v>39</v>
      </c>
      <c r="C42" s="1">
        <v>595</v>
      </c>
      <c r="D42" s="1">
        <v>1</v>
      </c>
      <c r="E42" s="1">
        <v>354</v>
      </c>
      <c r="F42" s="1">
        <v>240</v>
      </c>
      <c r="G42" s="6">
        <v>0.45</v>
      </c>
      <c r="H42" s="1">
        <v>45</v>
      </c>
      <c r="I42" s="1" t="s">
        <v>32</v>
      </c>
      <c r="J42" s="1">
        <v>346</v>
      </c>
      <c r="K42" s="1">
        <f t="shared" si="29"/>
        <v>8</v>
      </c>
      <c r="L42" s="1"/>
      <c r="M42" s="1"/>
      <c r="N42" s="1"/>
      <c r="O42" s="1">
        <f t="shared" si="4"/>
        <v>70.8</v>
      </c>
      <c r="P42" s="5">
        <f t="shared" si="27"/>
        <v>468</v>
      </c>
      <c r="Q42" s="5">
        <f t="shared" si="30"/>
        <v>468</v>
      </c>
      <c r="R42" s="5">
        <f t="shared" si="32"/>
        <v>468</v>
      </c>
      <c r="S42" s="5"/>
      <c r="T42" s="5"/>
      <c r="U42" s="1"/>
      <c r="V42" s="1">
        <f t="shared" si="28"/>
        <v>10</v>
      </c>
      <c r="W42" s="1">
        <f t="shared" si="9"/>
        <v>3.3898305084745766</v>
      </c>
      <c r="X42" s="1">
        <v>88.6</v>
      </c>
      <c r="Y42" s="1">
        <v>102.2</v>
      </c>
      <c r="Z42" s="1">
        <v>104</v>
      </c>
      <c r="AA42" s="1">
        <v>108.4</v>
      </c>
      <c r="AB42" s="1">
        <v>103.6</v>
      </c>
      <c r="AC42" s="1">
        <v>109</v>
      </c>
      <c r="AD42" s="1"/>
      <c r="AE42" s="1">
        <f t="shared" si="10"/>
        <v>211</v>
      </c>
      <c r="AF42" s="1">
        <f t="shared" si="11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5">
      <c r="A43" s="1" t="s">
        <v>79</v>
      </c>
      <c r="B43" s="1" t="s">
        <v>39</v>
      </c>
      <c r="C43" s="1">
        <v>675</v>
      </c>
      <c r="D43" s="1">
        <v>2</v>
      </c>
      <c r="E43" s="1">
        <v>380</v>
      </c>
      <c r="F43" s="1">
        <v>294</v>
      </c>
      <c r="G43" s="6">
        <v>0.35</v>
      </c>
      <c r="H43" s="1">
        <v>40</v>
      </c>
      <c r="I43" s="1" t="s">
        <v>32</v>
      </c>
      <c r="J43" s="1">
        <v>373</v>
      </c>
      <c r="K43" s="1">
        <f t="shared" si="29"/>
        <v>7</v>
      </c>
      <c r="L43" s="1"/>
      <c r="M43" s="1"/>
      <c r="N43" s="1"/>
      <c r="O43" s="1">
        <f t="shared" si="4"/>
        <v>76</v>
      </c>
      <c r="P43" s="5">
        <f t="shared" si="27"/>
        <v>466</v>
      </c>
      <c r="Q43" s="5">
        <f t="shared" si="30"/>
        <v>466</v>
      </c>
      <c r="R43" s="5">
        <f t="shared" si="32"/>
        <v>466</v>
      </c>
      <c r="S43" s="5"/>
      <c r="T43" s="5"/>
      <c r="U43" s="1"/>
      <c r="V43" s="1">
        <f t="shared" si="28"/>
        <v>10</v>
      </c>
      <c r="W43" s="1">
        <f t="shared" si="9"/>
        <v>3.8684210526315788</v>
      </c>
      <c r="X43" s="1">
        <v>70.8</v>
      </c>
      <c r="Y43" s="1">
        <v>104</v>
      </c>
      <c r="Z43" s="1">
        <v>106.6</v>
      </c>
      <c r="AA43" s="1">
        <v>112</v>
      </c>
      <c r="AB43" s="1">
        <v>109.6</v>
      </c>
      <c r="AC43" s="1">
        <v>107.8</v>
      </c>
      <c r="AD43" s="1" t="s">
        <v>33</v>
      </c>
      <c r="AE43" s="1">
        <f t="shared" si="10"/>
        <v>163</v>
      </c>
      <c r="AF43" s="1">
        <f t="shared" si="11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25">
      <c r="A44" s="1" t="s">
        <v>80</v>
      </c>
      <c r="B44" s="1" t="s">
        <v>31</v>
      </c>
      <c r="C44" s="1">
        <v>477.76600000000002</v>
      </c>
      <c r="D44" s="1"/>
      <c r="E44" s="1">
        <v>165.994</v>
      </c>
      <c r="F44" s="1">
        <v>311.77199999999999</v>
      </c>
      <c r="G44" s="6">
        <v>1</v>
      </c>
      <c r="H44" s="1">
        <v>40</v>
      </c>
      <c r="I44" s="1" t="s">
        <v>32</v>
      </c>
      <c r="J44" s="1">
        <v>169.1</v>
      </c>
      <c r="K44" s="1">
        <f t="shared" si="29"/>
        <v>-3.1059999999999945</v>
      </c>
      <c r="L44" s="1"/>
      <c r="M44" s="1"/>
      <c r="N44" s="1"/>
      <c r="O44" s="1">
        <f t="shared" si="4"/>
        <v>33.198799999999999</v>
      </c>
      <c r="P44" s="5">
        <f t="shared" si="27"/>
        <v>20.216000000000008</v>
      </c>
      <c r="Q44" s="5">
        <f t="shared" si="30"/>
        <v>20.216000000000008</v>
      </c>
      <c r="R44" s="5">
        <f t="shared" si="32"/>
        <v>20.216000000000008</v>
      </c>
      <c r="S44" s="5"/>
      <c r="T44" s="5"/>
      <c r="U44" s="1"/>
      <c r="V44" s="1">
        <f t="shared" si="28"/>
        <v>10</v>
      </c>
      <c r="W44" s="1">
        <f t="shared" si="9"/>
        <v>9.3910623275540086</v>
      </c>
      <c r="X44" s="1">
        <v>25.555199999999999</v>
      </c>
      <c r="Y44" s="1">
        <v>50.814</v>
      </c>
      <c r="Z44" s="1">
        <v>61.615400000000001</v>
      </c>
      <c r="AA44" s="1">
        <v>49.868200000000002</v>
      </c>
      <c r="AB44" s="1">
        <v>40.602600000000002</v>
      </c>
      <c r="AC44" s="1">
        <v>51.912599999999998</v>
      </c>
      <c r="AD44" s="1"/>
      <c r="AE44" s="1">
        <f t="shared" si="10"/>
        <v>20</v>
      </c>
      <c r="AF44" s="1">
        <f t="shared" si="11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25">
      <c r="A45" s="1" t="s">
        <v>81</v>
      </c>
      <c r="B45" s="1" t="s">
        <v>39</v>
      </c>
      <c r="C45" s="1">
        <v>788</v>
      </c>
      <c r="D45" s="1"/>
      <c r="E45" s="1">
        <v>325</v>
      </c>
      <c r="F45" s="1">
        <v>463</v>
      </c>
      <c r="G45" s="6">
        <v>0.4</v>
      </c>
      <c r="H45" s="1">
        <v>40</v>
      </c>
      <c r="I45" s="1" t="s">
        <v>32</v>
      </c>
      <c r="J45" s="1">
        <v>327</v>
      </c>
      <c r="K45" s="1">
        <f t="shared" si="29"/>
        <v>-2</v>
      </c>
      <c r="L45" s="1"/>
      <c r="M45" s="1"/>
      <c r="N45" s="1"/>
      <c r="O45" s="1">
        <f t="shared" si="4"/>
        <v>65</v>
      </c>
      <c r="P45" s="5">
        <f t="shared" si="27"/>
        <v>187</v>
      </c>
      <c r="Q45" s="5">
        <f t="shared" si="30"/>
        <v>187</v>
      </c>
      <c r="R45" s="5">
        <f t="shared" si="32"/>
        <v>187</v>
      </c>
      <c r="S45" s="5"/>
      <c r="T45" s="5"/>
      <c r="U45" s="1"/>
      <c r="V45" s="1">
        <f t="shared" si="28"/>
        <v>10</v>
      </c>
      <c r="W45" s="1">
        <f t="shared" si="9"/>
        <v>7.1230769230769226</v>
      </c>
      <c r="X45" s="1">
        <v>69</v>
      </c>
      <c r="Y45" s="1">
        <v>103</v>
      </c>
      <c r="Z45" s="1">
        <v>109.8</v>
      </c>
      <c r="AA45" s="1">
        <v>136.4</v>
      </c>
      <c r="AB45" s="1">
        <v>126.8</v>
      </c>
      <c r="AC45" s="1">
        <v>118</v>
      </c>
      <c r="AD45" s="1"/>
      <c r="AE45" s="1">
        <f t="shared" si="10"/>
        <v>75</v>
      </c>
      <c r="AF45" s="1">
        <f t="shared" si="11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25">
      <c r="A46" s="1" t="s">
        <v>82</v>
      </c>
      <c r="B46" s="1" t="s">
        <v>39</v>
      </c>
      <c r="C46" s="1">
        <v>901</v>
      </c>
      <c r="D46" s="1"/>
      <c r="E46" s="1">
        <v>376</v>
      </c>
      <c r="F46" s="1">
        <v>525</v>
      </c>
      <c r="G46" s="6">
        <v>0.4</v>
      </c>
      <c r="H46" s="1">
        <v>45</v>
      </c>
      <c r="I46" s="1" t="s">
        <v>32</v>
      </c>
      <c r="J46" s="1">
        <v>371</v>
      </c>
      <c r="K46" s="1">
        <f t="shared" si="29"/>
        <v>5</v>
      </c>
      <c r="L46" s="1"/>
      <c r="M46" s="1"/>
      <c r="N46" s="1"/>
      <c r="O46" s="1">
        <f t="shared" si="4"/>
        <v>75.2</v>
      </c>
      <c r="P46" s="5">
        <f t="shared" si="27"/>
        <v>227</v>
      </c>
      <c r="Q46" s="5">
        <f t="shared" si="30"/>
        <v>227</v>
      </c>
      <c r="R46" s="5">
        <f t="shared" si="32"/>
        <v>227</v>
      </c>
      <c r="S46" s="5"/>
      <c r="T46" s="5"/>
      <c r="U46" s="1"/>
      <c r="V46" s="1">
        <f t="shared" si="28"/>
        <v>10</v>
      </c>
      <c r="W46" s="1">
        <f t="shared" si="9"/>
        <v>6.9813829787234036</v>
      </c>
      <c r="X46" s="1">
        <v>100</v>
      </c>
      <c r="Y46" s="1">
        <v>128</v>
      </c>
      <c r="Z46" s="1">
        <v>140.80000000000001</v>
      </c>
      <c r="AA46" s="1">
        <v>156</v>
      </c>
      <c r="AB46" s="1">
        <v>144.6</v>
      </c>
      <c r="AC46" s="1">
        <v>142.4</v>
      </c>
      <c r="AD46" s="1" t="s">
        <v>74</v>
      </c>
      <c r="AE46" s="1">
        <f t="shared" si="10"/>
        <v>91</v>
      </c>
      <c r="AF46" s="1">
        <f t="shared" si="11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25">
      <c r="A47" s="1" t="s">
        <v>83</v>
      </c>
      <c r="B47" s="1" t="s">
        <v>31</v>
      </c>
      <c r="C47" s="1">
        <v>418.75099999999998</v>
      </c>
      <c r="D47" s="1"/>
      <c r="E47" s="1">
        <v>140.89400000000001</v>
      </c>
      <c r="F47" s="1">
        <v>277.85700000000003</v>
      </c>
      <c r="G47" s="6">
        <v>1</v>
      </c>
      <c r="H47" s="1">
        <v>40</v>
      </c>
      <c r="I47" s="1" t="s">
        <v>32</v>
      </c>
      <c r="J47" s="1">
        <v>145.25</v>
      </c>
      <c r="K47" s="1">
        <f t="shared" si="29"/>
        <v>-4.3559999999999945</v>
      </c>
      <c r="L47" s="1"/>
      <c r="M47" s="1"/>
      <c r="N47" s="1"/>
      <c r="O47" s="1">
        <f t="shared" si="4"/>
        <v>28.178800000000003</v>
      </c>
      <c r="P47" s="5">
        <f t="shared" si="27"/>
        <v>3.9309999999999832</v>
      </c>
      <c r="Q47" s="5">
        <f t="shared" si="30"/>
        <v>3.9309999999999832</v>
      </c>
      <c r="R47" s="5">
        <f t="shared" si="32"/>
        <v>3.9309999999999832</v>
      </c>
      <c r="S47" s="5"/>
      <c r="T47" s="5"/>
      <c r="U47" s="1"/>
      <c r="V47" s="1">
        <f t="shared" si="28"/>
        <v>10</v>
      </c>
      <c r="W47" s="1">
        <f t="shared" si="9"/>
        <v>9.860497963007651</v>
      </c>
      <c r="X47" s="1">
        <v>41.234999999999999</v>
      </c>
      <c r="Y47" s="1">
        <v>57.289599999999993</v>
      </c>
      <c r="Z47" s="1">
        <v>63.095599999999997</v>
      </c>
      <c r="AA47" s="1">
        <v>43.4236</v>
      </c>
      <c r="AB47" s="1">
        <v>41.486199999999997</v>
      </c>
      <c r="AC47" s="1">
        <v>56.561199999999999</v>
      </c>
      <c r="AD47" s="1"/>
      <c r="AE47" s="1">
        <f t="shared" si="10"/>
        <v>4</v>
      </c>
      <c r="AF47" s="1">
        <f t="shared" si="11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25">
      <c r="A48" s="1" t="s">
        <v>84</v>
      </c>
      <c r="B48" s="1" t="s">
        <v>39</v>
      </c>
      <c r="C48" s="1">
        <v>1007</v>
      </c>
      <c r="D48" s="1">
        <v>2</v>
      </c>
      <c r="E48" s="1">
        <v>431</v>
      </c>
      <c r="F48" s="1">
        <v>574</v>
      </c>
      <c r="G48" s="6">
        <v>0.35</v>
      </c>
      <c r="H48" s="1">
        <v>40</v>
      </c>
      <c r="I48" s="1" t="s">
        <v>32</v>
      </c>
      <c r="J48" s="1">
        <v>432</v>
      </c>
      <c r="K48" s="1">
        <f t="shared" si="29"/>
        <v>-1</v>
      </c>
      <c r="L48" s="1"/>
      <c r="M48" s="1"/>
      <c r="N48" s="1"/>
      <c r="O48" s="1">
        <f t="shared" si="4"/>
        <v>86.2</v>
      </c>
      <c r="P48" s="5">
        <f t="shared" si="27"/>
        <v>288</v>
      </c>
      <c r="Q48" s="5">
        <f t="shared" si="30"/>
        <v>288</v>
      </c>
      <c r="R48" s="5">
        <f t="shared" si="32"/>
        <v>288</v>
      </c>
      <c r="S48" s="5"/>
      <c r="T48" s="5"/>
      <c r="U48" s="1"/>
      <c r="V48" s="1">
        <f t="shared" si="28"/>
        <v>10</v>
      </c>
      <c r="W48" s="1">
        <f t="shared" si="9"/>
        <v>6.6589327146171691</v>
      </c>
      <c r="X48" s="1">
        <v>99.8</v>
      </c>
      <c r="Y48" s="1">
        <v>145.4</v>
      </c>
      <c r="Z48" s="1">
        <v>146.6</v>
      </c>
      <c r="AA48" s="1">
        <v>135.4</v>
      </c>
      <c r="AB48" s="1">
        <v>133.6</v>
      </c>
      <c r="AC48" s="1">
        <v>142.4</v>
      </c>
      <c r="AD48" s="1"/>
      <c r="AE48" s="1">
        <f t="shared" si="10"/>
        <v>101</v>
      </c>
      <c r="AF48" s="1">
        <f t="shared" si="11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25">
      <c r="A49" s="1" t="s">
        <v>85</v>
      </c>
      <c r="B49" s="1" t="s">
        <v>39</v>
      </c>
      <c r="C49" s="1">
        <v>1115</v>
      </c>
      <c r="D49" s="1"/>
      <c r="E49" s="1">
        <v>416</v>
      </c>
      <c r="F49" s="1">
        <v>699</v>
      </c>
      <c r="G49" s="6">
        <v>0.4</v>
      </c>
      <c r="H49" s="1">
        <v>40</v>
      </c>
      <c r="I49" s="1" t="s">
        <v>32</v>
      </c>
      <c r="J49" s="1">
        <v>438</v>
      </c>
      <c r="K49" s="1">
        <f t="shared" si="29"/>
        <v>-22</v>
      </c>
      <c r="L49" s="1"/>
      <c r="M49" s="1"/>
      <c r="N49" s="1"/>
      <c r="O49" s="1">
        <f t="shared" si="4"/>
        <v>83.2</v>
      </c>
      <c r="P49" s="5">
        <f t="shared" si="27"/>
        <v>133</v>
      </c>
      <c r="Q49" s="5">
        <f t="shared" si="30"/>
        <v>133</v>
      </c>
      <c r="R49" s="5">
        <f t="shared" si="32"/>
        <v>133</v>
      </c>
      <c r="S49" s="5"/>
      <c r="T49" s="5"/>
      <c r="U49" s="1"/>
      <c r="V49" s="1">
        <f t="shared" si="28"/>
        <v>10</v>
      </c>
      <c r="W49" s="1">
        <f t="shared" si="9"/>
        <v>8.4014423076923066</v>
      </c>
      <c r="X49" s="1">
        <v>86.2</v>
      </c>
      <c r="Y49" s="1">
        <v>147.19999999999999</v>
      </c>
      <c r="Z49" s="1">
        <v>148.80000000000001</v>
      </c>
      <c r="AA49" s="1">
        <v>135.6</v>
      </c>
      <c r="AB49" s="1">
        <v>140.19999999999999</v>
      </c>
      <c r="AC49" s="1">
        <v>146</v>
      </c>
      <c r="AD49" s="1"/>
      <c r="AE49" s="1">
        <f t="shared" si="10"/>
        <v>53</v>
      </c>
      <c r="AF49" s="1">
        <f t="shared" si="11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25">
      <c r="A50" s="1" t="s">
        <v>86</v>
      </c>
      <c r="B50" s="1" t="s">
        <v>31</v>
      </c>
      <c r="C50" s="1">
        <v>1067.894</v>
      </c>
      <c r="D50" s="1"/>
      <c r="E50" s="1">
        <v>442.33100000000002</v>
      </c>
      <c r="F50" s="1">
        <v>625.56299999999999</v>
      </c>
      <c r="G50" s="6">
        <v>1</v>
      </c>
      <c r="H50" s="1">
        <v>50</v>
      </c>
      <c r="I50" s="1" t="s">
        <v>32</v>
      </c>
      <c r="J50" s="1">
        <v>433.45</v>
      </c>
      <c r="K50" s="1">
        <f t="shared" si="29"/>
        <v>8.8810000000000286</v>
      </c>
      <c r="L50" s="1"/>
      <c r="M50" s="1"/>
      <c r="N50" s="1"/>
      <c r="O50" s="1">
        <f t="shared" si="4"/>
        <v>88.466200000000001</v>
      </c>
      <c r="P50" s="5">
        <f t="shared" si="27"/>
        <v>259.09900000000005</v>
      </c>
      <c r="Q50" s="5">
        <f t="shared" si="30"/>
        <v>259.09900000000005</v>
      </c>
      <c r="R50" s="5">
        <f t="shared" si="32"/>
        <v>259.09900000000005</v>
      </c>
      <c r="S50" s="5"/>
      <c r="T50" s="5"/>
      <c r="U50" s="1"/>
      <c r="V50" s="1">
        <f t="shared" si="28"/>
        <v>10</v>
      </c>
      <c r="W50" s="1">
        <f t="shared" si="9"/>
        <v>7.0712091171543481</v>
      </c>
      <c r="X50" s="1">
        <v>106.941</v>
      </c>
      <c r="Y50" s="1">
        <v>149.3126</v>
      </c>
      <c r="Z50" s="1">
        <v>154.04759999999999</v>
      </c>
      <c r="AA50" s="1">
        <v>165.3878</v>
      </c>
      <c r="AB50" s="1">
        <v>161.04179999999999</v>
      </c>
      <c r="AC50" s="1">
        <v>132.2124</v>
      </c>
      <c r="AD50" s="1"/>
      <c r="AE50" s="1">
        <f t="shared" si="10"/>
        <v>259</v>
      </c>
      <c r="AF50" s="1">
        <f t="shared" si="11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25">
      <c r="A51" s="27" t="s">
        <v>87</v>
      </c>
      <c r="B51" s="27" t="s">
        <v>31</v>
      </c>
      <c r="C51" s="27">
        <v>1282.5840000000001</v>
      </c>
      <c r="D51" s="27">
        <v>2.7549999999999999</v>
      </c>
      <c r="E51" s="27">
        <v>776.11599999999999</v>
      </c>
      <c r="F51" s="27">
        <v>506.46800000000002</v>
      </c>
      <c r="G51" s="28">
        <v>1</v>
      </c>
      <c r="H51" s="27">
        <v>50</v>
      </c>
      <c r="I51" s="27" t="s">
        <v>32</v>
      </c>
      <c r="J51" s="27">
        <v>764.2</v>
      </c>
      <c r="K51" s="27">
        <f t="shared" si="29"/>
        <v>11.91599999999994</v>
      </c>
      <c r="L51" s="27"/>
      <c r="M51" s="27"/>
      <c r="N51" s="27"/>
      <c r="O51" s="27">
        <f t="shared" si="4"/>
        <v>155.22319999999999</v>
      </c>
      <c r="P51" s="29">
        <f>12*O51-F51</f>
        <v>1356.2103999999997</v>
      </c>
      <c r="Q51" s="5">
        <f t="shared" si="30"/>
        <v>1356.2103999999997</v>
      </c>
      <c r="R51" s="5">
        <f t="shared" si="32"/>
        <v>856.21039999999971</v>
      </c>
      <c r="S51" s="5">
        <v>500</v>
      </c>
      <c r="T51" s="29"/>
      <c r="U51" s="27"/>
      <c r="V51" s="27">
        <f t="shared" si="28"/>
        <v>12</v>
      </c>
      <c r="W51" s="27">
        <f t="shared" si="9"/>
        <v>3.2628369985929941</v>
      </c>
      <c r="X51" s="27">
        <v>92.206800000000001</v>
      </c>
      <c r="Y51" s="27">
        <v>137.91759999999999</v>
      </c>
      <c r="Z51" s="27">
        <v>148.48519999999999</v>
      </c>
      <c r="AA51" s="27">
        <v>162.6722</v>
      </c>
      <c r="AB51" s="27">
        <v>153.16220000000001</v>
      </c>
      <c r="AC51" s="27">
        <v>152.95840000000001</v>
      </c>
      <c r="AD51" s="27" t="s">
        <v>47</v>
      </c>
      <c r="AE51" s="27">
        <f t="shared" si="10"/>
        <v>856</v>
      </c>
      <c r="AF51" s="27">
        <f t="shared" si="11"/>
        <v>500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25">
      <c r="A52" s="1" t="s">
        <v>88</v>
      </c>
      <c r="B52" s="1" t="s">
        <v>31</v>
      </c>
      <c r="C52" s="1">
        <v>297.06900000000002</v>
      </c>
      <c r="D52" s="1"/>
      <c r="E52" s="1">
        <v>103.00700000000001</v>
      </c>
      <c r="F52" s="1">
        <v>194.06200000000001</v>
      </c>
      <c r="G52" s="6">
        <v>1</v>
      </c>
      <c r="H52" s="1">
        <v>40</v>
      </c>
      <c r="I52" s="1" t="s">
        <v>32</v>
      </c>
      <c r="J52" s="1">
        <v>113.5</v>
      </c>
      <c r="K52" s="1">
        <f t="shared" si="29"/>
        <v>-10.492999999999995</v>
      </c>
      <c r="L52" s="1"/>
      <c r="M52" s="1"/>
      <c r="N52" s="1"/>
      <c r="O52" s="1">
        <f t="shared" si="4"/>
        <v>20.601400000000002</v>
      </c>
      <c r="P52" s="5">
        <f t="shared" si="27"/>
        <v>11.951999999999998</v>
      </c>
      <c r="Q52" s="5">
        <v>0</v>
      </c>
      <c r="R52" s="5"/>
      <c r="S52" s="5"/>
      <c r="T52" s="5">
        <v>0</v>
      </c>
      <c r="U52" s="1" t="s">
        <v>128</v>
      </c>
      <c r="V52" s="1">
        <f t="shared" si="28"/>
        <v>9.4198452532352164</v>
      </c>
      <c r="W52" s="1">
        <f t="shared" si="9"/>
        <v>9.4198452532352164</v>
      </c>
      <c r="X52" s="1">
        <v>69.514600000000002</v>
      </c>
      <c r="Y52" s="1">
        <v>19.672799999999999</v>
      </c>
      <c r="Z52" s="1">
        <v>17.841999999999999</v>
      </c>
      <c r="AA52" s="1">
        <v>62.028199999999998</v>
      </c>
      <c r="AB52" s="1">
        <v>65.801000000000002</v>
      </c>
      <c r="AC52" s="1">
        <v>40.173000000000002</v>
      </c>
      <c r="AD52" s="1" t="s">
        <v>159</v>
      </c>
      <c r="AE52" s="1">
        <f t="shared" si="10"/>
        <v>0</v>
      </c>
      <c r="AF52" s="1">
        <f t="shared" si="11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25">
      <c r="A53" s="1" t="s">
        <v>89</v>
      </c>
      <c r="B53" s="1" t="s">
        <v>39</v>
      </c>
      <c r="C53" s="1">
        <v>270</v>
      </c>
      <c r="D53" s="1"/>
      <c r="E53" s="1">
        <v>262</v>
      </c>
      <c r="F53" s="1"/>
      <c r="G53" s="6">
        <v>0.45</v>
      </c>
      <c r="H53" s="1">
        <v>50</v>
      </c>
      <c r="I53" s="1" t="s">
        <v>32</v>
      </c>
      <c r="J53" s="1">
        <v>349</v>
      </c>
      <c r="K53" s="1">
        <f t="shared" si="29"/>
        <v>-87</v>
      </c>
      <c r="L53" s="1"/>
      <c r="M53" s="1"/>
      <c r="N53" s="1"/>
      <c r="O53" s="1">
        <f t="shared" si="4"/>
        <v>52.4</v>
      </c>
      <c r="P53" s="5">
        <f t="shared" si="27"/>
        <v>524</v>
      </c>
      <c r="Q53" s="5">
        <f t="shared" si="30"/>
        <v>524</v>
      </c>
      <c r="R53" s="5">
        <f t="shared" ref="R53:R58" si="33">Q53-S53</f>
        <v>524</v>
      </c>
      <c r="S53" s="5"/>
      <c r="T53" s="5"/>
      <c r="U53" s="1"/>
      <c r="V53" s="1">
        <f t="shared" si="28"/>
        <v>10</v>
      </c>
      <c r="W53" s="1">
        <f t="shared" si="9"/>
        <v>0</v>
      </c>
      <c r="X53" s="1">
        <v>73.8</v>
      </c>
      <c r="Y53" s="1">
        <v>66.8</v>
      </c>
      <c r="Z53" s="1">
        <v>62.8</v>
      </c>
      <c r="AA53" s="1">
        <v>67.599999999999994</v>
      </c>
      <c r="AB53" s="1">
        <v>71.400000000000006</v>
      </c>
      <c r="AC53" s="1">
        <v>81.2</v>
      </c>
      <c r="AD53" s="1" t="s">
        <v>90</v>
      </c>
      <c r="AE53" s="1">
        <f t="shared" si="10"/>
        <v>236</v>
      </c>
      <c r="AF53" s="1">
        <f t="shared" si="11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25">
      <c r="A54" s="1" t="s">
        <v>91</v>
      </c>
      <c r="B54" s="1" t="s">
        <v>31</v>
      </c>
      <c r="C54" s="1">
        <v>406.22199999999998</v>
      </c>
      <c r="D54" s="1"/>
      <c r="E54" s="1">
        <v>167.08500000000001</v>
      </c>
      <c r="F54" s="1">
        <v>239.137</v>
      </c>
      <c r="G54" s="6">
        <v>1</v>
      </c>
      <c r="H54" s="1">
        <v>40</v>
      </c>
      <c r="I54" s="1" t="s">
        <v>32</v>
      </c>
      <c r="J54" s="1">
        <v>167.5</v>
      </c>
      <c r="K54" s="1">
        <f t="shared" si="29"/>
        <v>-0.41499999999999204</v>
      </c>
      <c r="L54" s="1"/>
      <c r="M54" s="1"/>
      <c r="N54" s="1"/>
      <c r="O54" s="1">
        <f t="shared" si="4"/>
        <v>33.417000000000002</v>
      </c>
      <c r="P54" s="5">
        <f t="shared" si="27"/>
        <v>95.033000000000015</v>
      </c>
      <c r="Q54" s="5">
        <f t="shared" si="30"/>
        <v>95.033000000000015</v>
      </c>
      <c r="R54" s="5">
        <f t="shared" si="33"/>
        <v>95.033000000000015</v>
      </c>
      <c r="S54" s="5"/>
      <c r="T54" s="5"/>
      <c r="U54" s="1"/>
      <c r="V54" s="1">
        <f t="shared" si="28"/>
        <v>10</v>
      </c>
      <c r="W54" s="1">
        <f t="shared" si="9"/>
        <v>7.1561480683484451</v>
      </c>
      <c r="X54" s="1">
        <v>42.386800000000001</v>
      </c>
      <c r="Y54" s="1">
        <v>55.783399999999993</v>
      </c>
      <c r="Z54" s="1">
        <v>61.147599999999997</v>
      </c>
      <c r="AA54" s="1">
        <v>58.578600000000002</v>
      </c>
      <c r="AB54" s="1">
        <v>53.683399999999999</v>
      </c>
      <c r="AC54" s="1">
        <v>61.134599999999999</v>
      </c>
      <c r="AD54" s="1"/>
      <c r="AE54" s="1">
        <f t="shared" si="10"/>
        <v>95</v>
      </c>
      <c r="AF54" s="1">
        <f t="shared" si="11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25">
      <c r="A55" s="1" t="s">
        <v>92</v>
      </c>
      <c r="B55" s="1" t="s">
        <v>39</v>
      </c>
      <c r="C55" s="1"/>
      <c r="D55" s="1">
        <v>1</v>
      </c>
      <c r="E55" s="17">
        <f>1+E95</f>
        <v>206</v>
      </c>
      <c r="F55" s="17">
        <f>F95</f>
        <v>294</v>
      </c>
      <c r="G55" s="6">
        <v>0.4</v>
      </c>
      <c r="H55" s="1">
        <v>40</v>
      </c>
      <c r="I55" s="1" t="s">
        <v>32</v>
      </c>
      <c r="J55" s="1">
        <v>1</v>
      </c>
      <c r="K55" s="1">
        <f t="shared" si="29"/>
        <v>205</v>
      </c>
      <c r="L55" s="1"/>
      <c r="M55" s="1"/>
      <c r="N55" s="1"/>
      <c r="O55" s="1">
        <f t="shared" si="4"/>
        <v>41.2</v>
      </c>
      <c r="P55" s="5">
        <f t="shared" si="27"/>
        <v>118</v>
      </c>
      <c r="Q55" s="5">
        <f t="shared" si="30"/>
        <v>118</v>
      </c>
      <c r="R55" s="5">
        <f t="shared" si="33"/>
        <v>118</v>
      </c>
      <c r="S55" s="5"/>
      <c r="T55" s="5"/>
      <c r="U55" s="1"/>
      <c r="V55" s="1">
        <f t="shared" si="28"/>
        <v>10</v>
      </c>
      <c r="W55" s="1">
        <f t="shared" si="9"/>
        <v>7.1359223300970873</v>
      </c>
      <c r="X55" s="1">
        <v>29.2</v>
      </c>
      <c r="Y55" s="1">
        <v>41.4</v>
      </c>
      <c r="Z55" s="1">
        <v>43.4</v>
      </c>
      <c r="AA55" s="1">
        <v>43</v>
      </c>
      <c r="AB55" s="1">
        <v>42.2</v>
      </c>
      <c r="AC55" s="1">
        <v>89.8</v>
      </c>
      <c r="AD55" s="16" t="s">
        <v>93</v>
      </c>
      <c r="AE55" s="1">
        <f t="shared" si="10"/>
        <v>47</v>
      </c>
      <c r="AF55" s="1">
        <f t="shared" si="11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25">
      <c r="A56" s="1" t="s">
        <v>94</v>
      </c>
      <c r="B56" s="1" t="s">
        <v>39</v>
      </c>
      <c r="C56" s="1">
        <v>226</v>
      </c>
      <c r="D56" s="1"/>
      <c r="E56" s="1">
        <v>117</v>
      </c>
      <c r="F56" s="1">
        <v>109</v>
      </c>
      <c r="G56" s="6">
        <v>0.4</v>
      </c>
      <c r="H56" s="1">
        <v>40</v>
      </c>
      <c r="I56" s="1" t="s">
        <v>32</v>
      </c>
      <c r="J56" s="1">
        <v>119</v>
      </c>
      <c r="K56" s="1">
        <f t="shared" si="29"/>
        <v>-2</v>
      </c>
      <c r="L56" s="1"/>
      <c r="M56" s="1"/>
      <c r="N56" s="1"/>
      <c r="O56" s="1">
        <f t="shared" si="4"/>
        <v>23.4</v>
      </c>
      <c r="P56" s="5">
        <f t="shared" si="27"/>
        <v>125</v>
      </c>
      <c r="Q56" s="5">
        <f t="shared" si="30"/>
        <v>125</v>
      </c>
      <c r="R56" s="5">
        <f t="shared" si="33"/>
        <v>125</v>
      </c>
      <c r="S56" s="5"/>
      <c r="T56" s="5"/>
      <c r="U56" s="1"/>
      <c r="V56" s="1">
        <f t="shared" si="28"/>
        <v>10</v>
      </c>
      <c r="W56" s="1">
        <f t="shared" si="9"/>
        <v>4.6581196581196584</v>
      </c>
      <c r="X56" s="1">
        <v>16.8</v>
      </c>
      <c r="Y56" s="1">
        <v>28.4</v>
      </c>
      <c r="Z56" s="1">
        <v>30.4</v>
      </c>
      <c r="AA56" s="1">
        <v>39</v>
      </c>
      <c r="AB56" s="1">
        <v>40</v>
      </c>
      <c r="AC56" s="1">
        <v>32.799999999999997</v>
      </c>
      <c r="AD56" s="1"/>
      <c r="AE56" s="1">
        <f t="shared" si="10"/>
        <v>50</v>
      </c>
      <c r="AF56" s="1">
        <f t="shared" si="11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25">
      <c r="A57" s="1" t="s">
        <v>95</v>
      </c>
      <c r="B57" s="1" t="s">
        <v>31</v>
      </c>
      <c r="C57" s="1">
        <v>540.94399999999996</v>
      </c>
      <c r="D57" s="1">
        <v>1.35</v>
      </c>
      <c r="E57" s="1">
        <v>271.07100000000003</v>
      </c>
      <c r="F57" s="1">
        <v>269.38099999999997</v>
      </c>
      <c r="G57" s="6">
        <v>1</v>
      </c>
      <c r="H57" s="1">
        <v>50</v>
      </c>
      <c r="I57" s="1" t="s">
        <v>32</v>
      </c>
      <c r="J57" s="1">
        <v>262.55</v>
      </c>
      <c r="K57" s="1">
        <f t="shared" si="29"/>
        <v>8.521000000000015</v>
      </c>
      <c r="L57" s="1"/>
      <c r="M57" s="1"/>
      <c r="N57" s="1"/>
      <c r="O57" s="1">
        <f t="shared" si="4"/>
        <v>54.214200000000005</v>
      </c>
      <c r="P57" s="5">
        <f t="shared" si="27"/>
        <v>272.76100000000008</v>
      </c>
      <c r="Q57" s="5">
        <f t="shared" si="30"/>
        <v>272.76100000000008</v>
      </c>
      <c r="R57" s="5">
        <f t="shared" si="33"/>
        <v>272.76100000000008</v>
      </c>
      <c r="S57" s="5"/>
      <c r="T57" s="5"/>
      <c r="U57" s="1"/>
      <c r="V57" s="1">
        <f t="shared" si="28"/>
        <v>10</v>
      </c>
      <c r="W57" s="1">
        <f t="shared" si="9"/>
        <v>4.9688273551947635</v>
      </c>
      <c r="X57" s="1">
        <v>83.122600000000006</v>
      </c>
      <c r="Y57" s="1">
        <v>78.103200000000001</v>
      </c>
      <c r="Z57" s="1">
        <v>94.293199999999999</v>
      </c>
      <c r="AA57" s="1">
        <v>114.96420000000001</v>
      </c>
      <c r="AB57" s="1">
        <v>100.44280000000001</v>
      </c>
      <c r="AC57" s="1">
        <v>105.0338</v>
      </c>
      <c r="AD57" s="1"/>
      <c r="AE57" s="1">
        <f t="shared" si="10"/>
        <v>273</v>
      </c>
      <c r="AF57" s="1">
        <f t="shared" si="11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25">
      <c r="A58" s="27" t="s">
        <v>96</v>
      </c>
      <c r="B58" s="27" t="s">
        <v>31</v>
      </c>
      <c r="C58" s="27">
        <v>1145.5119999999999</v>
      </c>
      <c r="D58" s="27">
        <v>2.8149999999999999</v>
      </c>
      <c r="E58" s="27">
        <v>810.06399999999996</v>
      </c>
      <c r="F58" s="27">
        <v>332.767</v>
      </c>
      <c r="G58" s="28">
        <v>1</v>
      </c>
      <c r="H58" s="27">
        <v>50</v>
      </c>
      <c r="I58" s="27" t="s">
        <v>32</v>
      </c>
      <c r="J58" s="27">
        <v>880</v>
      </c>
      <c r="K58" s="27">
        <f t="shared" si="29"/>
        <v>-69.936000000000035</v>
      </c>
      <c r="L58" s="27"/>
      <c r="M58" s="27"/>
      <c r="N58" s="27"/>
      <c r="O58" s="27">
        <f t="shared" si="4"/>
        <v>162.0128</v>
      </c>
      <c r="P58" s="29">
        <f>12*O58-F58</f>
        <v>1611.3866</v>
      </c>
      <c r="Q58" s="5">
        <f t="shared" si="30"/>
        <v>1611.3866</v>
      </c>
      <c r="R58" s="5">
        <f t="shared" si="33"/>
        <v>1111.3866</v>
      </c>
      <c r="S58" s="5">
        <v>500</v>
      </c>
      <c r="T58" s="29"/>
      <c r="U58" s="27"/>
      <c r="V58" s="27">
        <f t="shared" si="28"/>
        <v>12</v>
      </c>
      <c r="W58" s="27">
        <f t="shared" si="9"/>
        <v>2.0539549961484527</v>
      </c>
      <c r="X58" s="27">
        <v>124.8678</v>
      </c>
      <c r="Y58" s="27">
        <v>136.8706</v>
      </c>
      <c r="Z58" s="27">
        <v>147.4032</v>
      </c>
      <c r="AA58" s="27">
        <v>172.83080000000001</v>
      </c>
      <c r="AB58" s="27">
        <v>171.2062</v>
      </c>
      <c r="AC58" s="27">
        <v>159.16679999999999</v>
      </c>
      <c r="AD58" s="27" t="s">
        <v>47</v>
      </c>
      <c r="AE58" s="27">
        <f t="shared" si="10"/>
        <v>1111</v>
      </c>
      <c r="AF58" s="27">
        <f t="shared" si="11"/>
        <v>500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5">
      <c r="A59" s="1" t="s">
        <v>97</v>
      </c>
      <c r="B59" s="1" t="s">
        <v>31</v>
      </c>
      <c r="C59" s="1">
        <v>400.80900000000003</v>
      </c>
      <c r="D59" s="1"/>
      <c r="E59" s="1">
        <v>111.58</v>
      </c>
      <c r="F59" s="1">
        <v>289.22899999999998</v>
      </c>
      <c r="G59" s="6">
        <v>1</v>
      </c>
      <c r="H59" s="1">
        <v>50</v>
      </c>
      <c r="I59" s="1" t="s">
        <v>32</v>
      </c>
      <c r="J59" s="1">
        <v>105.25</v>
      </c>
      <c r="K59" s="1">
        <f t="shared" si="29"/>
        <v>6.3299999999999983</v>
      </c>
      <c r="L59" s="1"/>
      <c r="M59" s="1"/>
      <c r="N59" s="1"/>
      <c r="O59" s="1">
        <f t="shared" si="4"/>
        <v>22.315999999999999</v>
      </c>
      <c r="P59" s="5"/>
      <c r="Q59" s="5">
        <f t="shared" si="30"/>
        <v>0</v>
      </c>
      <c r="R59" s="5"/>
      <c r="S59" s="5"/>
      <c r="T59" s="5"/>
      <c r="U59" s="1"/>
      <c r="V59" s="1">
        <f t="shared" si="28"/>
        <v>12.960611220648861</v>
      </c>
      <c r="W59" s="1">
        <f t="shared" si="9"/>
        <v>12.960611220648861</v>
      </c>
      <c r="X59" s="1">
        <v>22.030200000000001</v>
      </c>
      <c r="Y59" s="1">
        <v>56.595999999999997</v>
      </c>
      <c r="Z59" s="1">
        <v>56.111600000000003</v>
      </c>
      <c r="AA59" s="1">
        <v>26.069800000000001</v>
      </c>
      <c r="AB59" s="1">
        <v>27.117599999999999</v>
      </c>
      <c r="AC59" s="1">
        <v>41.967799999999997</v>
      </c>
      <c r="AD59" s="1"/>
      <c r="AE59" s="1">
        <f t="shared" si="10"/>
        <v>0</v>
      </c>
      <c r="AF59" s="1">
        <f t="shared" si="11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25">
      <c r="A60" s="1" t="s">
        <v>98</v>
      </c>
      <c r="B60" s="1" t="s">
        <v>39</v>
      </c>
      <c r="C60" s="1">
        <v>470</v>
      </c>
      <c r="D60" s="1"/>
      <c r="E60" s="1">
        <v>212</v>
      </c>
      <c r="F60" s="1">
        <v>258</v>
      </c>
      <c r="G60" s="6">
        <v>0.4</v>
      </c>
      <c r="H60" s="1">
        <v>50</v>
      </c>
      <c r="I60" s="1" t="s">
        <v>32</v>
      </c>
      <c r="J60" s="1">
        <v>197</v>
      </c>
      <c r="K60" s="1">
        <f t="shared" si="29"/>
        <v>15</v>
      </c>
      <c r="L60" s="1"/>
      <c r="M60" s="1"/>
      <c r="N60" s="1"/>
      <c r="O60" s="1">
        <f t="shared" si="4"/>
        <v>42.4</v>
      </c>
      <c r="P60" s="5">
        <f t="shared" si="27"/>
        <v>166</v>
      </c>
      <c r="Q60" s="5">
        <f t="shared" si="30"/>
        <v>166</v>
      </c>
      <c r="R60" s="5">
        <f t="shared" ref="R60:R69" si="34">Q60-S60</f>
        <v>166</v>
      </c>
      <c r="S60" s="5"/>
      <c r="T60" s="5"/>
      <c r="U60" s="1"/>
      <c r="V60" s="1">
        <f t="shared" si="28"/>
        <v>10</v>
      </c>
      <c r="W60" s="1">
        <f t="shared" si="9"/>
        <v>6.084905660377359</v>
      </c>
      <c r="X60" s="1">
        <v>51.6</v>
      </c>
      <c r="Y60" s="1">
        <v>51.8</v>
      </c>
      <c r="Z60" s="1">
        <v>72.8</v>
      </c>
      <c r="AA60" s="1">
        <v>80.2</v>
      </c>
      <c r="AB60" s="1">
        <v>27.6</v>
      </c>
      <c r="AC60" s="1">
        <v>41.2</v>
      </c>
      <c r="AD60" s="1" t="s">
        <v>99</v>
      </c>
      <c r="AE60" s="1">
        <f t="shared" si="10"/>
        <v>66</v>
      </c>
      <c r="AF60" s="1">
        <f t="shared" si="11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25">
      <c r="A61" s="1" t="s">
        <v>100</v>
      </c>
      <c r="B61" s="1" t="s">
        <v>39</v>
      </c>
      <c r="C61" s="1">
        <v>1544</v>
      </c>
      <c r="D61" s="1">
        <v>1</v>
      </c>
      <c r="E61" s="1">
        <v>683</v>
      </c>
      <c r="F61" s="1">
        <v>861</v>
      </c>
      <c r="G61" s="6">
        <v>0.4</v>
      </c>
      <c r="H61" s="1">
        <v>40</v>
      </c>
      <c r="I61" s="1" t="s">
        <v>32</v>
      </c>
      <c r="J61" s="1">
        <v>689</v>
      </c>
      <c r="K61" s="1">
        <f t="shared" si="29"/>
        <v>-6</v>
      </c>
      <c r="L61" s="1"/>
      <c r="M61" s="1"/>
      <c r="N61" s="1"/>
      <c r="O61" s="1">
        <f t="shared" si="4"/>
        <v>136.6</v>
      </c>
      <c r="P61" s="5">
        <f t="shared" si="27"/>
        <v>505</v>
      </c>
      <c r="Q61" s="5">
        <f t="shared" si="30"/>
        <v>505</v>
      </c>
      <c r="R61" s="5">
        <f t="shared" si="34"/>
        <v>505</v>
      </c>
      <c r="S61" s="5"/>
      <c r="T61" s="5"/>
      <c r="U61" s="1"/>
      <c r="V61" s="1">
        <f t="shared" si="28"/>
        <v>10</v>
      </c>
      <c r="W61" s="1">
        <f t="shared" si="9"/>
        <v>6.3030746705710108</v>
      </c>
      <c r="X61" s="1">
        <v>129</v>
      </c>
      <c r="Y61" s="1">
        <v>212.4</v>
      </c>
      <c r="Z61" s="1">
        <v>220</v>
      </c>
      <c r="AA61" s="1">
        <v>216.4</v>
      </c>
      <c r="AB61" s="1">
        <v>218.6</v>
      </c>
      <c r="AC61" s="1">
        <v>230.6</v>
      </c>
      <c r="AD61" s="1"/>
      <c r="AE61" s="1">
        <f t="shared" si="10"/>
        <v>202</v>
      </c>
      <c r="AF61" s="1">
        <f t="shared" si="11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25">
      <c r="A62" s="1" t="s">
        <v>101</v>
      </c>
      <c r="B62" s="1" t="s">
        <v>39</v>
      </c>
      <c r="C62" s="1">
        <v>1436</v>
      </c>
      <c r="D62" s="1">
        <v>1</v>
      </c>
      <c r="E62" s="1">
        <v>628</v>
      </c>
      <c r="F62" s="1">
        <v>808</v>
      </c>
      <c r="G62" s="6">
        <v>0.4</v>
      </c>
      <c r="H62" s="1">
        <v>40</v>
      </c>
      <c r="I62" s="1" t="s">
        <v>32</v>
      </c>
      <c r="J62" s="1">
        <v>634</v>
      </c>
      <c r="K62" s="1">
        <f t="shared" si="29"/>
        <v>-6</v>
      </c>
      <c r="L62" s="1"/>
      <c r="M62" s="1"/>
      <c r="N62" s="1"/>
      <c r="O62" s="1">
        <f t="shared" si="4"/>
        <v>125.6</v>
      </c>
      <c r="P62" s="5">
        <f t="shared" si="27"/>
        <v>448</v>
      </c>
      <c r="Q62" s="5">
        <f t="shared" si="30"/>
        <v>448</v>
      </c>
      <c r="R62" s="5">
        <f t="shared" si="34"/>
        <v>448</v>
      </c>
      <c r="S62" s="5"/>
      <c r="T62" s="5"/>
      <c r="U62" s="1"/>
      <c r="V62" s="1">
        <f t="shared" si="28"/>
        <v>10</v>
      </c>
      <c r="W62" s="1">
        <f t="shared" si="9"/>
        <v>6.4331210191082802</v>
      </c>
      <c r="X62" s="1">
        <v>114.8</v>
      </c>
      <c r="Y62" s="1">
        <v>190.4</v>
      </c>
      <c r="Z62" s="1">
        <v>201.6</v>
      </c>
      <c r="AA62" s="1">
        <v>190</v>
      </c>
      <c r="AB62" s="1">
        <v>190.8</v>
      </c>
      <c r="AC62" s="1">
        <v>194.2</v>
      </c>
      <c r="AD62" s="1"/>
      <c r="AE62" s="1">
        <f t="shared" si="10"/>
        <v>179</v>
      </c>
      <c r="AF62" s="1">
        <f t="shared" si="11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25">
      <c r="A63" s="1" t="s">
        <v>102</v>
      </c>
      <c r="B63" s="1" t="s">
        <v>31</v>
      </c>
      <c r="C63" s="1">
        <v>951.91300000000001</v>
      </c>
      <c r="D63" s="1">
        <v>0.80800000000000005</v>
      </c>
      <c r="E63" s="1">
        <v>357.74799999999999</v>
      </c>
      <c r="F63" s="1">
        <v>594.16499999999996</v>
      </c>
      <c r="G63" s="6">
        <v>1</v>
      </c>
      <c r="H63" s="1">
        <v>40</v>
      </c>
      <c r="I63" s="1" t="s">
        <v>32</v>
      </c>
      <c r="J63" s="1">
        <v>339</v>
      </c>
      <c r="K63" s="1">
        <f t="shared" si="29"/>
        <v>18.74799999999999</v>
      </c>
      <c r="L63" s="1"/>
      <c r="M63" s="1"/>
      <c r="N63" s="1"/>
      <c r="O63" s="1">
        <f t="shared" si="4"/>
        <v>71.549599999999998</v>
      </c>
      <c r="P63" s="5">
        <f t="shared" si="27"/>
        <v>121.33100000000002</v>
      </c>
      <c r="Q63" s="5">
        <v>200</v>
      </c>
      <c r="R63" s="5">
        <f t="shared" si="34"/>
        <v>200</v>
      </c>
      <c r="S63" s="5"/>
      <c r="T63" s="5">
        <v>200</v>
      </c>
      <c r="U63" s="1" t="s">
        <v>151</v>
      </c>
      <c r="V63" s="1">
        <f t="shared" si="28"/>
        <v>11.099503002113218</v>
      </c>
      <c r="W63" s="1">
        <f t="shared" si="9"/>
        <v>8.3042392969352719</v>
      </c>
      <c r="X63" s="1">
        <v>82.926599999999993</v>
      </c>
      <c r="Y63" s="1">
        <v>128.79179999999999</v>
      </c>
      <c r="Z63" s="1">
        <v>137.63579999999999</v>
      </c>
      <c r="AA63" s="1">
        <v>103.14960000000001</v>
      </c>
      <c r="AB63" s="1">
        <v>94.616399999999999</v>
      </c>
      <c r="AC63" s="1">
        <v>153.0102</v>
      </c>
      <c r="AD63" s="1"/>
      <c r="AE63" s="1">
        <f t="shared" si="10"/>
        <v>200</v>
      </c>
      <c r="AF63" s="1">
        <f t="shared" si="11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25">
      <c r="A64" s="1" t="s">
        <v>103</v>
      </c>
      <c r="B64" s="1" t="s">
        <v>31</v>
      </c>
      <c r="C64" s="1">
        <v>699.10400000000004</v>
      </c>
      <c r="D64" s="1">
        <v>15.413</v>
      </c>
      <c r="E64" s="1">
        <v>216.995</v>
      </c>
      <c r="F64" s="1">
        <v>486.16199999999998</v>
      </c>
      <c r="G64" s="6">
        <v>1</v>
      </c>
      <c r="H64" s="1">
        <v>40</v>
      </c>
      <c r="I64" s="1" t="s">
        <v>32</v>
      </c>
      <c r="J64" s="1">
        <v>226.45</v>
      </c>
      <c r="K64" s="1">
        <f t="shared" si="29"/>
        <v>-9.4549999999999841</v>
      </c>
      <c r="L64" s="1"/>
      <c r="M64" s="1"/>
      <c r="N64" s="1"/>
      <c r="O64" s="1">
        <f t="shared" si="4"/>
        <v>43.399000000000001</v>
      </c>
      <c r="P64" s="5"/>
      <c r="Q64" s="5">
        <v>200</v>
      </c>
      <c r="R64" s="5">
        <f t="shared" si="34"/>
        <v>200</v>
      </c>
      <c r="S64" s="5"/>
      <c r="T64" s="5">
        <v>200</v>
      </c>
      <c r="U64" s="1" t="s">
        <v>151</v>
      </c>
      <c r="V64" s="1">
        <f t="shared" si="28"/>
        <v>15.81054863015277</v>
      </c>
      <c r="W64" s="1">
        <f t="shared" si="9"/>
        <v>11.202147514919698</v>
      </c>
      <c r="X64" s="1">
        <v>63.494600000000013</v>
      </c>
      <c r="Y64" s="1">
        <v>101.7856</v>
      </c>
      <c r="Z64" s="1">
        <v>102.9936</v>
      </c>
      <c r="AA64" s="1">
        <v>73.129400000000004</v>
      </c>
      <c r="AB64" s="1">
        <v>73.080799999999996</v>
      </c>
      <c r="AC64" s="1">
        <v>105.9414</v>
      </c>
      <c r="AD64" s="1"/>
      <c r="AE64" s="1">
        <f t="shared" si="10"/>
        <v>200</v>
      </c>
      <c r="AF64" s="1">
        <f t="shared" si="11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25">
      <c r="A65" s="1" t="s">
        <v>104</v>
      </c>
      <c r="B65" s="1" t="s">
        <v>31</v>
      </c>
      <c r="C65" s="1">
        <v>754.73699999999997</v>
      </c>
      <c r="D65" s="1"/>
      <c r="E65" s="1">
        <v>273.37400000000002</v>
      </c>
      <c r="F65" s="1">
        <v>481.363</v>
      </c>
      <c r="G65" s="6">
        <v>1</v>
      </c>
      <c r="H65" s="1">
        <v>40</v>
      </c>
      <c r="I65" s="1" t="s">
        <v>32</v>
      </c>
      <c r="J65" s="1">
        <v>269.2</v>
      </c>
      <c r="K65" s="1">
        <f t="shared" si="29"/>
        <v>4.174000000000035</v>
      </c>
      <c r="L65" s="1"/>
      <c r="M65" s="1"/>
      <c r="N65" s="1"/>
      <c r="O65" s="1">
        <f t="shared" si="4"/>
        <v>54.674800000000005</v>
      </c>
      <c r="P65" s="5">
        <f t="shared" si="27"/>
        <v>65.385000000000048</v>
      </c>
      <c r="Q65" s="5">
        <v>200</v>
      </c>
      <c r="R65" s="5">
        <f t="shared" si="34"/>
        <v>200</v>
      </c>
      <c r="S65" s="5"/>
      <c r="T65" s="5">
        <v>200</v>
      </c>
      <c r="U65" s="1" t="s">
        <v>151</v>
      </c>
      <c r="V65" s="1">
        <f t="shared" si="28"/>
        <v>12.462103199280108</v>
      </c>
      <c r="W65" s="1">
        <f t="shared" si="9"/>
        <v>8.8041108518000968</v>
      </c>
      <c r="X65" s="1">
        <v>80.097400000000007</v>
      </c>
      <c r="Y65" s="1">
        <v>114.02500000000001</v>
      </c>
      <c r="Z65" s="1">
        <v>116.8844</v>
      </c>
      <c r="AA65" s="1">
        <v>85.436199999999999</v>
      </c>
      <c r="AB65" s="1">
        <v>84.974199999999996</v>
      </c>
      <c r="AC65" s="1">
        <v>120.3014</v>
      </c>
      <c r="AD65" s="1"/>
      <c r="AE65" s="1">
        <f t="shared" si="10"/>
        <v>200</v>
      </c>
      <c r="AF65" s="1">
        <f t="shared" si="11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25">
      <c r="A66" s="1" t="s">
        <v>105</v>
      </c>
      <c r="B66" s="1" t="s">
        <v>31</v>
      </c>
      <c r="C66" s="1">
        <v>202.923</v>
      </c>
      <c r="D66" s="1"/>
      <c r="E66" s="1">
        <v>96.403000000000006</v>
      </c>
      <c r="F66" s="1">
        <v>106.52</v>
      </c>
      <c r="G66" s="6">
        <v>1</v>
      </c>
      <c r="H66" s="1">
        <v>30</v>
      </c>
      <c r="I66" s="1" t="s">
        <v>32</v>
      </c>
      <c r="J66" s="1">
        <v>95</v>
      </c>
      <c r="K66" s="1">
        <f t="shared" si="29"/>
        <v>1.4030000000000058</v>
      </c>
      <c r="L66" s="1"/>
      <c r="M66" s="1"/>
      <c r="N66" s="1"/>
      <c r="O66" s="1">
        <f t="shared" si="4"/>
        <v>19.2806</v>
      </c>
      <c r="P66" s="5">
        <f t="shared" si="27"/>
        <v>86.285999999999987</v>
      </c>
      <c r="Q66" s="5">
        <f t="shared" si="30"/>
        <v>86.285999999999987</v>
      </c>
      <c r="R66" s="5">
        <f t="shared" si="34"/>
        <v>86.285999999999987</v>
      </c>
      <c r="S66" s="5"/>
      <c r="T66" s="5"/>
      <c r="U66" s="1"/>
      <c r="V66" s="1">
        <f t="shared" si="28"/>
        <v>10</v>
      </c>
      <c r="W66" s="1">
        <f t="shared" si="9"/>
        <v>5.524724334304949</v>
      </c>
      <c r="X66" s="1">
        <v>12.179399999999999</v>
      </c>
      <c r="Y66" s="1">
        <v>26.062200000000001</v>
      </c>
      <c r="Z66" s="1">
        <v>28.6648</v>
      </c>
      <c r="AA66" s="1">
        <v>32.317799999999998</v>
      </c>
      <c r="AB66" s="1">
        <v>30.964200000000002</v>
      </c>
      <c r="AC66" s="1">
        <v>24.5806</v>
      </c>
      <c r="AD66" s="11" t="s">
        <v>74</v>
      </c>
      <c r="AE66" s="1">
        <f t="shared" si="10"/>
        <v>86</v>
      </c>
      <c r="AF66" s="1">
        <f t="shared" si="11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25">
      <c r="A67" s="1" t="s">
        <v>106</v>
      </c>
      <c r="B67" s="1" t="s">
        <v>39</v>
      </c>
      <c r="C67" s="1">
        <v>22</v>
      </c>
      <c r="D67" s="1"/>
      <c r="E67" s="1">
        <v>20</v>
      </c>
      <c r="F67" s="1">
        <v>2</v>
      </c>
      <c r="G67" s="6">
        <v>0.6</v>
      </c>
      <c r="H67" s="1">
        <v>60</v>
      </c>
      <c r="I67" s="1" t="s">
        <v>32</v>
      </c>
      <c r="J67" s="1">
        <v>49</v>
      </c>
      <c r="K67" s="1">
        <f t="shared" si="29"/>
        <v>-29</v>
      </c>
      <c r="L67" s="1"/>
      <c r="M67" s="1"/>
      <c r="N67" s="1"/>
      <c r="O67" s="1">
        <f t="shared" si="4"/>
        <v>4</v>
      </c>
      <c r="P67" s="5">
        <f t="shared" si="27"/>
        <v>38</v>
      </c>
      <c r="Q67" s="5">
        <f t="shared" si="30"/>
        <v>38</v>
      </c>
      <c r="R67" s="5">
        <f t="shared" si="34"/>
        <v>38</v>
      </c>
      <c r="S67" s="5"/>
      <c r="T67" s="5"/>
      <c r="U67" s="1"/>
      <c r="V67" s="1">
        <f t="shared" si="28"/>
        <v>10</v>
      </c>
      <c r="W67" s="1">
        <f t="shared" si="9"/>
        <v>0.5</v>
      </c>
      <c r="X67" s="1">
        <v>12</v>
      </c>
      <c r="Y67" s="1">
        <v>14</v>
      </c>
      <c r="Z67" s="1">
        <v>4.4000000000000004</v>
      </c>
      <c r="AA67" s="1">
        <v>6</v>
      </c>
      <c r="AB67" s="1">
        <v>10.199999999999999</v>
      </c>
      <c r="AC67" s="1">
        <v>5.6</v>
      </c>
      <c r="AD67" s="1"/>
      <c r="AE67" s="1">
        <f t="shared" si="10"/>
        <v>23</v>
      </c>
      <c r="AF67" s="1">
        <f t="shared" si="11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25">
      <c r="A68" s="1" t="s">
        <v>107</v>
      </c>
      <c r="B68" s="1" t="s">
        <v>39</v>
      </c>
      <c r="C68" s="1">
        <v>112</v>
      </c>
      <c r="D68" s="1"/>
      <c r="E68" s="1">
        <v>96</v>
      </c>
      <c r="F68" s="1">
        <v>16</v>
      </c>
      <c r="G68" s="6">
        <v>0.35</v>
      </c>
      <c r="H68" s="1">
        <v>50</v>
      </c>
      <c r="I68" s="1" t="s">
        <v>32</v>
      </c>
      <c r="J68" s="1">
        <v>137</v>
      </c>
      <c r="K68" s="1">
        <f t="shared" si="29"/>
        <v>-41</v>
      </c>
      <c r="L68" s="1"/>
      <c r="M68" s="1"/>
      <c r="N68" s="1"/>
      <c r="O68" s="1">
        <f t="shared" si="4"/>
        <v>19.2</v>
      </c>
      <c r="P68" s="5">
        <f t="shared" si="27"/>
        <v>176</v>
      </c>
      <c r="Q68" s="5">
        <f t="shared" si="30"/>
        <v>176</v>
      </c>
      <c r="R68" s="5">
        <f t="shared" si="34"/>
        <v>176</v>
      </c>
      <c r="S68" s="5"/>
      <c r="T68" s="5"/>
      <c r="U68" s="1"/>
      <c r="V68" s="1">
        <f t="shared" si="28"/>
        <v>10</v>
      </c>
      <c r="W68" s="1">
        <f t="shared" si="9"/>
        <v>0.83333333333333337</v>
      </c>
      <c r="X68" s="1">
        <v>26.2</v>
      </c>
      <c r="Y68" s="1">
        <v>37.4</v>
      </c>
      <c r="Z68" s="1">
        <v>35.4</v>
      </c>
      <c r="AA68" s="1">
        <v>33</v>
      </c>
      <c r="AB68" s="1">
        <v>35.4</v>
      </c>
      <c r="AC68" s="1">
        <v>29.8</v>
      </c>
      <c r="AD68" s="1"/>
      <c r="AE68" s="1">
        <f t="shared" si="10"/>
        <v>62</v>
      </c>
      <c r="AF68" s="1">
        <f t="shared" si="11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25">
      <c r="A69" s="1" t="s">
        <v>108</v>
      </c>
      <c r="B69" s="1" t="s">
        <v>39</v>
      </c>
      <c r="C69" s="1">
        <v>445</v>
      </c>
      <c r="D69" s="1"/>
      <c r="E69" s="1">
        <v>445</v>
      </c>
      <c r="F69" s="1"/>
      <c r="G69" s="6">
        <v>0.37</v>
      </c>
      <c r="H69" s="1">
        <v>50</v>
      </c>
      <c r="I69" s="1" t="s">
        <v>32</v>
      </c>
      <c r="J69" s="1">
        <v>427</v>
      </c>
      <c r="K69" s="1">
        <f t="shared" si="29"/>
        <v>18</v>
      </c>
      <c r="L69" s="1"/>
      <c r="M69" s="1"/>
      <c r="N69" s="1"/>
      <c r="O69" s="1">
        <f t="shared" si="4"/>
        <v>89</v>
      </c>
      <c r="P69" s="5">
        <f t="shared" si="27"/>
        <v>890</v>
      </c>
      <c r="Q69" s="5">
        <f t="shared" si="30"/>
        <v>890</v>
      </c>
      <c r="R69" s="5">
        <f t="shared" si="34"/>
        <v>890</v>
      </c>
      <c r="S69" s="5"/>
      <c r="T69" s="5"/>
      <c r="U69" s="1"/>
      <c r="V69" s="1">
        <f t="shared" si="28"/>
        <v>10</v>
      </c>
      <c r="W69" s="1">
        <f t="shared" si="9"/>
        <v>0</v>
      </c>
      <c r="X69" s="1">
        <v>75.599999999999994</v>
      </c>
      <c r="Y69" s="1">
        <v>80.2</v>
      </c>
      <c r="Z69" s="1">
        <v>82.110799999999998</v>
      </c>
      <c r="AA69" s="1">
        <v>82.510800000000003</v>
      </c>
      <c r="AB69" s="1">
        <v>60.4</v>
      </c>
      <c r="AC69" s="1">
        <v>83.4</v>
      </c>
      <c r="AD69" s="1"/>
      <c r="AE69" s="1">
        <f t="shared" si="10"/>
        <v>329</v>
      </c>
      <c r="AF69" s="1">
        <f t="shared" si="11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25">
      <c r="A70" s="1" t="s">
        <v>109</v>
      </c>
      <c r="B70" s="1" t="s">
        <v>39</v>
      </c>
      <c r="C70" s="1">
        <v>128</v>
      </c>
      <c r="D70" s="1"/>
      <c r="E70" s="1">
        <v>38</v>
      </c>
      <c r="F70" s="1">
        <v>88</v>
      </c>
      <c r="G70" s="6">
        <v>0.4</v>
      </c>
      <c r="H70" s="1">
        <v>30</v>
      </c>
      <c r="I70" s="1" t="s">
        <v>32</v>
      </c>
      <c r="J70" s="1">
        <v>59</v>
      </c>
      <c r="K70" s="1">
        <f t="shared" ref="K70:K98" si="35">E70-J70</f>
        <v>-21</v>
      </c>
      <c r="L70" s="1"/>
      <c r="M70" s="1"/>
      <c r="N70" s="1"/>
      <c r="O70" s="1">
        <f t="shared" si="4"/>
        <v>7.6</v>
      </c>
      <c r="P70" s="5"/>
      <c r="Q70" s="5">
        <f t="shared" si="30"/>
        <v>0</v>
      </c>
      <c r="R70" s="5"/>
      <c r="S70" s="5"/>
      <c r="T70" s="5"/>
      <c r="U70" s="1"/>
      <c r="V70" s="1">
        <f t="shared" si="28"/>
        <v>11.578947368421053</v>
      </c>
      <c r="W70" s="1">
        <f t="shared" si="9"/>
        <v>11.578947368421053</v>
      </c>
      <c r="X70" s="1">
        <v>7.2</v>
      </c>
      <c r="Y70" s="1">
        <v>14.6</v>
      </c>
      <c r="Z70" s="1">
        <v>17.2</v>
      </c>
      <c r="AA70" s="1">
        <v>10.8</v>
      </c>
      <c r="AB70" s="1">
        <v>9.1999999999999993</v>
      </c>
      <c r="AC70" s="1">
        <v>13.2</v>
      </c>
      <c r="AD70" s="1"/>
      <c r="AE70" s="1">
        <f t="shared" si="10"/>
        <v>0</v>
      </c>
      <c r="AF70" s="1">
        <f t="shared" si="11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25">
      <c r="A71" s="1" t="s">
        <v>110</v>
      </c>
      <c r="B71" s="1" t="s">
        <v>39</v>
      </c>
      <c r="C71" s="1">
        <v>289</v>
      </c>
      <c r="D71" s="1"/>
      <c r="E71" s="1">
        <v>157</v>
      </c>
      <c r="F71" s="1">
        <v>132</v>
      </c>
      <c r="G71" s="6">
        <v>0.6</v>
      </c>
      <c r="H71" s="1">
        <v>55</v>
      </c>
      <c r="I71" s="1" t="s">
        <v>32</v>
      </c>
      <c r="J71" s="1">
        <v>150</v>
      </c>
      <c r="K71" s="1">
        <f t="shared" si="35"/>
        <v>7</v>
      </c>
      <c r="L71" s="1"/>
      <c r="M71" s="1"/>
      <c r="N71" s="1"/>
      <c r="O71" s="1">
        <f t="shared" ref="O71:O98" si="36">E71/5</f>
        <v>31.4</v>
      </c>
      <c r="P71" s="5">
        <f t="shared" si="27"/>
        <v>182</v>
      </c>
      <c r="Q71" s="5">
        <f t="shared" si="30"/>
        <v>182</v>
      </c>
      <c r="R71" s="5">
        <f t="shared" ref="R71:R74" si="37">Q71-S71</f>
        <v>182</v>
      </c>
      <c r="S71" s="5"/>
      <c r="T71" s="5"/>
      <c r="U71" s="1"/>
      <c r="V71" s="1">
        <f t="shared" si="28"/>
        <v>10</v>
      </c>
      <c r="W71" s="1">
        <f t="shared" ref="W71:W98" si="38">F71/O71</f>
        <v>4.2038216560509554</v>
      </c>
      <c r="X71" s="1">
        <v>49</v>
      </c>
      <c r="Y71" s="1">
        <v>51.2</v>
      </c>
      <c r="Z71" s="1">
        <v>43</v>
      </c>
      <c r="AA71" s="1">
        <v>31.4</v>
      </c>
      <c r="AB71" s="1">
        <v>78.599999999999994</v>
      </c>
      <c r="AC71" s="1">
        <v>49.4</v>
      </c>
      <c r="AD71" s="1" t="s">
        <v>74</v>
      </c>
      <c r="AE71" s="1">
        <f t="shared" ref="AE71:AE98" si="39">ROUND(R71*G71,0)</f>
        <v>109</v>
      </c>
      <c r="AF71" s="1">
        <f t="shared" ref="AF71:AF98" si="40">ROUND(S71*G71,0)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25">
      <c r="A72" s="1" t="s">
        <v>111</v>
      </c>
      <c r="B72" s="1" t="s">
        <v>39</v>
      </c>
      <c r="C72" s="1">
        <v>30</v>
      </c>
      <c r="D72" s="1"/>
      <c r="E72" s="1">
        <v>30</v>
      </c>
      <c r="F72" s="1"/>
      <c r="G72" s="6">
        <v>0.45</v>
      </c>
      <c r="H72" s="1">
        <v>40</v>
      </c>
      <c r="I72" s="1" t="s">
        <v>32</v>
      </c>
      <c r="J72" s="1">
        <v>59</v>
      </c>
      <c r="K72" s="1">
        <f t="shared" si="35"/>
        <v>-29</v>
      </c>
      <c r="L72" s="1"/>
      <c r="M72" s="1"/>
      <c r="N72" s="1"/>
      <c r="O72" s="1">
        <f t="shared" si="36"/>
        <v>6</v>
      </c>
      <c r="P72" s="5">
        <f t="shared" si="27"/>
        <v>60</v>
      </c>
      <c r="Q72" s="5">
        <f t="shared" si="30"/>
        <v>60</v>
      </c>
      <c r="R72" s="5">
        <f t="shared" si="37"/>
        <v>60</v>
      </c>
      <c r="S72" s="5"/>
      <c r="T72" s="5"/>
      <c r="U72" s="1"/>
      <c r="V72" s="1">
        <f t="shared" si="28"/>
        <v>10</v>
      </c>
      <c r="W72" s="1">
        <f t="shared" si="38"/>
        <v>0</v>
      </c>
      <c r="X72" s="1">
        <v>13.8</v>
      </c>
      <c r="Y72" s="1">
        <v>15</v>
      </c>
      <c r="Z72" s="1">
        <v>12.6</v>
      </c>
      <c r="AA72" s="1">
        <v>11.4</v>
      </c>
      <c r="AB72" s="1">
        <v>15.8</v>
      </c>
      <c r="AC72" s="1">
        <v>15.8</v>
      </c>
      <c r="AD72" s="11" t="s">
        <v>147</v>
      </c>
      <c r="AE72" s="1">
        <f t="shared" si="39"/>
        <v>27</v>
      </c>
      <c r="AF72" s="1">
        <f t="shared" si="40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25">
      <c r="A73" s="22" t="s">
        <v>112</v>
      </c>
      <c r="B73" s="1" t="s">
        <v>39</v>
      </c>
      <c r="C73" s="1">
        <v>55</v>
      </c>
      <c r="D73" s="1">
        <v>2</v>
      </c>
      <c r="E73" s="1">
        <v>55</v>
      </c>
      <c r="F73" s="1">
        <v>2</v>
      </c>
      <c r="G73" s="6">
        <v>0.4</v>
      </c>
      <c r="H73" s="1">
        <v>50</v>
      </c>
      <c r="I73" s="1" t="s">
        <v>32</v>
      </c>
      <c r="J73" s="1">
        <v>163</v>
      </c>
      <c r="K73" s="1">
        <f t="shared" si="35"/>
        <v>-108</v>
      </c>
      <c r="L73" s="1"/>
      <c r="M73" s="1"/>
      <c r="N73" s="1"/>
      <c r="O73" s="1">
        <f t="shared" si="36"/>
        <v>11</v>
      </c>
      <c r="P73" s="21">
        <v>100</v>
      </c>
      <c r="Q73" s="5">
        <f t="shared" si="30"/>
        <v>100</v>
      </c>
      <c r="R73" s="5">
        <f t="shared" si="37"/>
        <v>100</v>
      </c>
      <c r="S73" s="5"/>
      <c r="T73" s="5"/>
      <c r="U73" s="1"/>
      <c r="V73" s="1">
        <f t="shared" si="28"/>
        <v>9.2727272727272734</v>
      </c>
      <c r="W73" s="1">
        <f t="shared" si="38"/>
        <v>0.18181818181818182</v>
      </c>
      <c r="X73" s="1">
        <v>31.4</v>
      </c>
      <c r="Y73" s="1">
        <v>38.6</v>
      </c>
      <c r="Z73" s="1">
        <v>39</v>
      </c>
      <c r="AA73" s="1">
        <v>33.6</v>
      </c>
      <c r="AB73" s="1">
        <v>26.8</v>
      </c>
      <c r="AC73" s="1">
        <v>42.6</v>
      </c>
      <c r="AD73" s="22" t="s">
        <v>113</v>
      </c>
      <c r="AE73" s="1">
        <f t="shared" si="39"/>
        <v>40</v>
      </c>
      <c r="AF73" s="1">
        <f t="shared" si="40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25">
      <c r="A74" s="22" t="s">
        <v>114</v>
      </c>
      <c r="B74" s="1" t="s">
        <v>39</v>
      </c>
      <c r="C74" s="1"/>
      <c r="D74" s="1"/>
      <c r="E74" s="1"/>
      <c r="F74" s="1"/>
      <c r="G74" s="6">
        <v>0.11</v>
      </c>
      <c r="H74" s="1">
        <v>150</v>
      </c>
      <c r="I74" s="1" t="s">
        <v>32</v>
      </c>
      <c r="J74" s="1"/>
      <c r="K74" s="1">
        <f t="shared" si="35"/>
        <v>0</v>
      </c>
      <c r="L74" s="1"/>
      <c r="M74" s="1"/>
      <c r="N74" s="1"/>
      <c r="O74" s="1">
        <f t="shared" si="36"/>
        <v>0</v>
      </c>
      <c r="P74" s="21">
        <v>20</v>
      </c>
      <c r="Q74" s="5">
        <f t="shared" si="30"/>
        <v>20</v>
      </c>
      <c r="R74" s="5">
        <f t="shared" si="37"/>
        <v>20</v>
      </c>
      <c r="S74" s="5"/>
      <c r="T74" s="5"/>
      <c r="U74" s="1"/>
      <c r="V74" s="1" t="e">
        <f t="shared" si="28"/>
        <v>#DIV/0!</v>
      </c>
      <c r="W74" s="1" t="e">
        <f t="shared" si="38"/>
        <v>#DIV/0!</v>
      </c>
      <c r="X74" s="1">
        <v>-0.6</v>
      </c>
      <c r="Y74" s="1">
        <v>0</v>
      </c>
      <c r="Z74" s="1">
        <v>0.2</v>
      </c>
      <c r="AA74" s="1">
        <v>2</v>
      </c>
      <c r="AB74" s="1">
        <v>2.2000000000000002</v>
      </c>
      <c r="AC74" s="1">
        <v>1.6</v>
      </c>
      <c r="AD74" s="22" t="s">
        <v>113</v>
      </c>
      <c r="AE74" s="1">
        <f t="shared" si="39"/>
        <v>2</v>
      </c>
      <c r="AF74" s="1">
        <f t="shared" si="40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25">
      <c r="A75" s="1" t="s">
        <v>115</v>
      </c>
      <c r="B75" s="1" t="s">
        <v>39</v>
      </c>
      <c r="C75" s="1">
        <v>101</v>
      </c>
      <c r="D75" s="1"/>
      <c r="E75" s="1">
        <v>17</v>
      </c>
      <c r="F75" s="1">
        <v>84</v>
      </c>
      <c r="G75" s="6">
        <v>0.06</v>
      </c>
      <c r="H75" s="1">
        <v>60</v>
      </c>
      <c r="I75" s="1" t="s">
        <v>32</v>
      </c>
      <c r="J75" s="1">
        <v>32</v>
      </c>
      <c r="K75" s="1">
        <f t="shared" si="35"/>
        <v>-15</v>
      </c>
      <c r="L75" s="1"/>
      <c r="M75" s="1"/>
      <c r="N75" s="1"/>
      <c r="O75" s="1">
        <f t="shared" si="36"/>
        <v>3.4</v>
      </c>
      <c r="P75" s="5"/>
      <c r="Q75" s="5">
        <f t="shared" si="30"/>
        <v>0</v>
      </c>
      <c r="R75" s="5"/>
      <c r="S75" s="5"/>
      <c r="T75" s="5"/>
      <c r="U75" s="1"/>
      <c r="V75" s="1">
        <f t="shared" si="28"/>
        <v>24.705882352941178</v>
      </c>
      <c r="W75" s="1">
        <f t="shared" si="38"/>
        <v>24.705882352941178</v>
      </c>
      <c r="X75" s="1">
        <v>3</v>
      </c>
      <c r="Y75" s="1">
        <v>10</v>
      </c>
      <c r="Z75" s="1">
        <v>9.6</v>
      </c>
      <c r="AA75" s="1">
        <v>2.4</v>
      </c>
      <c r="AB75" s="1">
        <v>1.8</v>
      </c>
      <c r="AC75" s="1">
        <v>-0.2</v>
      </c>
      <c r="AD75" s="1" t="s">
        <v>116</v>
      </c>
      <c r="AE75" s="1">
        <f t="shared" si="39"/>
        <v>0</v>
      </c>
      <c r="AF75" s="1">
        <f t="shared" si="40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25">
      <c r="A76" s="22" t="s">
        <v>117</v>
      </c>
      <c r="B76" s="1" t="s">
        <v>39</v>
      </c>
      <c r="C76" s="1"/>
      <c r="D76" s="1"/>
      <c r="E76" s="1"/>
      <c r="F76" s="1"/>
      <c r="G76" s="6">
        <v>0.15</v>
      </c>
      <c r="H76" s="1">
        <v>60</v>
      </c>
      <c r="I76" s="1" t="s">
        <v>32</v>
      </c>
      <c r="J76" s="1"/>
      <c r="K76" s="1">
        <f t="shared" si="35"/>
        <v>0</v>
      </c>
      <c r="L76" s="1"/>
      <c r="M76" s="1"/>
      <c r="N76" s="1"/>
      <c r="O76" s="1">
        <f t="shared" si="36"/>
        <v>0</v>
      </c>
      <c r="P76" s="21">
        <v>20</v>
      </c>
      <c r="Q76" s="5">
        <f t="shared" si="30"/>
        <v>20</v>
      </c>
      <c r="R76" s="5">
        <f>Q76-S76</f>
        <v>20</v>
      </c>
      <c r="S76" s="5"/>
      <c r="T76" s="5"/>
      <c r="U76" s="1"/>
      <c r="V76" s="1" t="e">
        <f t="shared" si="28"/>
        <v>#DIV/0!</v>
      </c>
      <c r="W76" s="1" t="e">
        <f t="shared" si="38"/>
        <v>#DIV/0!</v>
      </c>
      <c r="X76" s="1">
        <v>0</v>
      </c>
      <c r="Y76" s="1">
        <v>0</v>
      </c>
      <c r="Z76" s="1">
        <v>0</v>
      </c>
      <c r="AA76" s="1">
        <v>0</v>
      </c>
      <c r="AB76" s="1">
        <v>-0.2</v>
      </c>
      <c r="AC76" s="1">
        <v>-0.2</v>
      </c>
      <c r="AD76" s="22" t="s">
        <v>113</v>
      </c>
      <c r="AE76" s="1">
        <f t="shared" si="39"/>
        <v>3</v>
      </c>
      <c r="AF76" s="1">
        <f t="shared" si="40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25">
      <c r="A77" s="1" t="s">
        <v>118</v>
      </c>
      <c r="B77" s="1" t="s">
        <v>31</v>
      </c>
      <c r="C77" s="1">
        <v>35.881999999999998</v>
      </c>
      <c r="D77" s="1"/>
      <c r="E77" s="1">
        <v>7.9820000000000002</v>
      </c>
      <c r="F77" s="1">
        <v>27.9</v>
      </c>
      <c r="G77" s="6">
        <v>1</v>
      </c>
      <c r="H77" s="1">
        <v>55</v>
      </c>
      <c r="I77" s="1" t="s">
        <v>32</v>
      </c>
      <c r="J77" s="1">
        <v>7.8</v>
      </c>
      <c r="K77" s="1">
        <f t="shared" si="35"/>
        <v>0.18200000000000038</v>
      </c>
      <c r="L77" s="1"/>
      <c r="M77" s="1"/>
      <c r="N77" s="1"/>
      <c r="O77" s="1">
        <f t="shared" si="36"/>
        <v>1.5964</v>
      </c>
      <c r="P77" s="5"/>
      <c r="Q77" s="5">
        <f t="shared" si="30"/>
        <v>0</v>
      </c>
      <c r="R77" s="5"/>
      <c r="S77" s="5"/>
      <c r="T77" s="5"/>
      <c r="U77" s="1"/>
      <c r="V77" s="1">
        <f t="shared" si="28"/>
        <v>17.476822851415683</v>
      </c>
      <c r="W77" s="1">
        <f t="shared" si="38"/>
        <v>17.476822851415683</v>
      </c>
      <c r="X77" s="1">
        <v>8.3894000000000002</v>
      </c>
      <c r="Y77" s="1">
        <v>3.8584000000000001</v>
      </c>
      <c r="Z77" s="1">
        <v>4.6608000000000001</v>
      </c>
      <c r="AA77" s="1">
        <v>6.1017999999999999</v>
      </c>
      <c r="AB77" s="1">
        <v>5.5663999999999998</v>
      </c>
      <c r="AC77" s="1">
        <v>13.7014</v>
      </c>
      <c r="AD77" s="16" t="s">
        <v>68</v>
      </c>
      <c r="AE77" s="1">
        <f t="shared" si="39"/>
        <v>0</v>
      </c>
      <c r="AF77" s="1">
        <f t="shared" si="40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25">
      <c r="A78" s="1" t="s">
        <v>119</v>
      </c>
      <c r="B78" s="1" t="s">
        <v>39</v>
      </c>
      <c r="C78" s="1">
        <v>97</v>
      </c>
      <c r="D78" s="1"/>
      <c r="E78" s="1">
        <v>45</v>
      </c>
      <c r="F78" s="1">
        <v>52</v>
      </c>
      <c r="G78" s="6">
        <v>0.4</v>
      </c>
      <c r="H78" s="1">
        <v>55</v>
      </c>
      <c r="I78" s="1" t="s">
        <v>32</v>
      </c>
      <c r="J78" s="1">
        <v>37</v>
      </c>
      <c r="K78" s="1">
        <f t="shared" si="35"/>
        <v>8</v>
      </c>
      <c r="L78" s="1"/>
      <c r="M78" s="1"/>
      <c r="N78" s="1"/>
      <c r="O78" s="1">
        <f t="shared" si="36"/>
        <v>9</v>
      </c>
      <c r="P78" s="5">
        <f t="shared" si="27"/>
        <v>38</v>
      </c>
      <c r="Q78" s="5">
        <v>0</v>
      </c>
      <c r="R78" s="5"/>
      <c r="S78" s="5"/>
      <c r="T78" s="5">
        <v>0</v>
      </c>
      <c r="U78" s="1" t="s">
        <v>152</v>
      </c>
      <c r="V78" s="1">
        <f t="shared" si="28"/>
        <v>5.7777777777777777</v>
      </c>
      <c r="W78" s="1">
        <f t="shared" si="38"/>
        <v>5.7777777777777777</v>
      </c>
      <c r="X78" s="1">
        <v>15.6</v>
      </c>
      <c r="Y78" s="1">
        <v>4.5999999999999996</v>
      </c>
      <c r="Z78" s="1">
        <v>4.5999999999999996</v>
      </c>
      <c r="AA78" s="1">
        <v>16.399999999999999</v>
      </c>
      <c r="AB78" s="1">
        <v>14.4</v>
      </c>
      <c r="AC78" s="1">
        <v>11</v>
      </c>
      <c r="AD78" s="1" t="s">
        <v>158</v>
      </c>
      <c r="AE78" s="1">
        <f t="shared" si="39"/>
        <v>0</v>
      </c>
      <c r="AF78" s="1">
        <f t="shared" si="40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25">
      <c r="A79" s="1" t="s">
        <v>120</v>
      </c>
      <c r="B79" s="1" t="s">
        <v>31</v>
      </c>
      <c r="C79" s="1">
        <v>753.94799999999998</v>
      </c>
      <c r="D79" s="1"/>
      <c r="E79" s="1">
        <v>300.77</v>
      </c>
      <c r="F79" s="1">
        <v>453.178</v>
      </c>
      <c r="G79" s="6">
        <v>1</v>
      </c>
      <c r="H79" s="1">
        <v>55</v>
      </c>
      <c r="I79" s="1" t="s">
        <v>32</v>
      </c>
      <c r="J79" s="1">
        <v>295.89999999999998</v>
      </c>
      <c r="K79" s="1">
        <f t="shared" si="35"/>
        <v>4.8700000000000045</v>
      </c>
      <c r="L79" s="1"/>
      <c r="M79" s="1"/>
      <c r="N79" s="1"/>
      <c r="O79" s="1">
        <f t="shared" si="36"/>
        <v>60.153999999999996</v>
      </c>
      <c r="P79" s="5">
        <f t="shared" si="27"/>
        <v>148.36199999999997</v>
      </c>
      <c r="Q79" s="5">
        <v>300</v>
      </c>
      <c r="R79" s="5">
        <f>Q79-S79</f>
        <v>300</v>
      </c>
      <c r="S79" s="5"/>
      <c r="T79" s="5">
        <v>300</v>
      </c>
      <c r="U79" s="1" t="s">
        <v>153</v>
      </c>
      <c r="V79" s="1">
        <f t="shared" si="28"/>
        <v>12.520829870000334</v>
      </c>
      <c r="W79" s="1">
        <f t="shared" si="38"/>
        <v>7.5336303487714869</v>
      </c>
      <c r="X79" s="1">
        <v>80.347000000000008</v>
      </c>
      <c r="Y79" s="1">
        <v>136.55879999999999</v>
      </c>
      <c r="Z79" s="1">
        <v>115.30159999999999</v>
      </c>
      <c r="AA79" s="1">
        <v>84.022199999999998</v>
      </c>
      <c r="AB79" s="1">
        <v>105.6844</v>
      </c>
      <c r="AC79" s="1">
        <v>58.459600000000002</v>
      </c>
      <c r="AD79" s="1"/>
      <c r="AE79" s="1">
        <f t="shared" si="39"/>
        <v>300</v>
      </c>
      <c r="AF79" s="1">
        <f t="shared" si="40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25">
      <c r="A80" s="18" t="s">
        <v>121</v>
      </c>
      <c r="B80" s="18" t="s">
        <v>39</v>
      </c>
      <c r="C80" s="18">
        <v>5</v>
      </c>
      <c r="D80" s="18"/>
      <c r="E80" s="18">
        <v>3</v>
      </c>
      <c r="F80" s="18">
        <v>2</v>
      </c>
      <c r="G80" s="19">
        <v>0</v>
      </c>
      <c r="H80" s="18">
        <v>55</v>
      </c>
      <c r="I80" s="18" t="s">
        <v>32</v>
      </c>
      <c r="J80" s="18">
        <v>3</v>
      </c>
      <c r="K80" s="18">
        <f t="shared" si="35"/>
        <v>0</v>
      </c>
      <c r="L80" s="18"/>
      <c r="M80" s="18"/>
      <c r="N80" s="18"/>
      <c r="O80" s="18">
        <f t="shared" si="36"/>
        <v>0.6</v>
      </c>
      <c r="P80" s="20">
        <f t="shared" si="27"/>
        <v>4</v>
      </c>
      <c r="Q80" s="20">
        <v>0</v>
      </c>
      <c r="R80" s="20"/>
      <c r="S80" s="20"/>
      <c r="T80" s="20">
        <v>0</v>
      </c>
      <c r="U80" s="18" t="s">
        <v>128</v>
      </c>
      <c r="V80" s="18">
        <f t="shared" si="28"/>
        <v>3.3333333333333335</v>
      </c>
      <c r="W80" s="18">
        <f t="shared" si="38"/>
        <v>3.3333333333333335</v>
      </c>
      <c r="X80" s="18">
        <v>1</v>
      </c>
      <c r="Y80" s="18">
        <v>0.2</v>
      </c>
      <c r="Z80" s="18">
        <v>0.2</v>
      </c>
      <c r="AA80" s="18">
        <v>0.8</v>
      </c>
      <c r="AB80" s="18">
        <v>0.8</v>
      </c>
      <c r="AC80" s="18">
        <v>1</v>
      </c>
      <c r="AD80" s="18" t="s">
        <v>156</v>
      </c>
      <c r="AE80" s="18">
        <f t="shared" si="39"/>
        <v>0</v>
      </c>
      <c r="AF80" s="18">
        <f t="shared" si="40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25">
      <c r="A81" s="1" t="s">
        <v>122</v>
      </c>
      <c r="B81" s="1" t="s">
        <v>31</v>
      </c>
      <c r="C81" s="1">
        <v>367.72399999999999</v>
      </c>
      <c r="D81" s="1"/>
      <c r="E81" s="1">
        <v>239.72800000000001</v>
      </c>
      <c r="F81" s="1">
        <v>127.996</v>
      </c>
      <c r="G81" s="6">
        <v>1</v>
      </c>
      <c r="H81" s="1">
        <v>50</v>
      </c>
      <c r="I81" s="1" t="s">
        <v>32</v>
      </c>
      <c r="J81" s="1">
        <v>277.55</v>
      </c>
      <c r="K81" s="1">
        <f t="shared" si="35"/>
        <v>-37.822000000000003</v>
      </c>
      <c r="L81" s="1"/>
      <c r="M81" s="1"/>
      <c r="N81" s="1"/>
      <c r="O81" s="1">
        <f t="shared" si="36"/>
        <v>47.945599999999999</v>
      </c>
      <c r="P81" s="5">
        <f t="shared" si="27"/>
        <v>351.46000000000004</v>
      </c>
      <c r="Q81" s="5">
        <f t="shared" si="30"/>
        <v>351.46000000000004</v>
      </c>
      <c r="R81" s="5">
        <f>Q81-S81</f>
        <v>351.46000000000004</v>
      </c>
      <c r="S81" s="5"/>
      <c r="T81" s="5"/>
      <c r="U81" s="1"/>
      <c r="V81" s="1">
        <f t="shared" si="28"/>
        <v>10</v>
      </c>
      <c r="W81" s="1">
        <f t="shared" si="38"/>
        <v>2.6696088900754189</v>
      </c>
      <c r="X81" s="1">
        <v>72.809799999999996</v>
      </c>
      <c r="Y81" s="1">
        <v>70.376800000000003</v>
      </c>
      <c r="Z81" s="1">
        <v>74.305999999999997</v>
      </c>
      <c r="AA81" s="1">
        <v>80.218999999999994</v>
      </c>
      <c r="AB81" s="1">
        <v>74.342399999999998</v>
      </c>
      <c r="AC81" s="1">
        <v>68.657799999999995</v>
      </c>
      <c r="AD81" s="1"/>
      <c r="AE81" s="1">
        <f t="shared" si="39"/>
        <v>351</v>
      </c>
      <c r="AF81" s="1">
        <f t="shared" si="40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25">
      <c r="A82" s="1" t="s">
        <v>123</v>
      </c>
      <c r="B82" s="1" t="s">
        <v>39</v>
      </c>
      <c r="C82" s="1">
        <v>475</v>
      </c>
      <c r="D82" s="1"/>
      <c r="E82" s="1">
        <v>89</v>
      </c>
      <c r="F82" s="1">
        <v>386</v>
      </c>
      <c r="G82" s="6">
        <v>0.2</v>
      </c>
      <c r="H82" s="1">
        <v>40</v>
      </c>
      <c r="I82" s="1" t="s">
        <v>32</v>
      </c>
      <c r="J82" s="1">
        <v>85</v>
      </c>
      <c r="K82" s="1">
        <f t="shared" si="35"/>
        <v>4</v>
      </c>
      <c r="L82" s="1"/>
      <c r="M82" s="1"/>
      <c r="N82" s="1"/>
      <c r="O82" s="1">
        <f t="shared" si="36"/>
        <v>17.8</v>
      </c>
      <c r="P82" s="5"/>
      <c r="Q82" s="5">
        <f t="shared" si="30"/>
        <v>0</v>
      </c>
      <c r="R82" s="5"/>
      <c r="S82" s="5"/>
      <c r="T82" s="5"/>
      <c r="U82" s="1"/>
      <c r="V82" s="1">
        <f t="shared" si="28"/>
        <v>21.685393258426966</v>
      </c>
      <c r="W82" s="1">
        <f t="shared" si="38"/>
        <v>21.685393258426966</v>
      </c>
      <c r="X82" s="1">
        <v>39</v>
      </c>
      <c r="Y82" s="1">
        <v>18.8</v>
      </c>
      <c r="Z82" s="1">
        <v>12.6</v>
      </c>
      <c r="AA82" s="1">
        <v>0</v>
      </c>
      <c r="AB82" s="1">
        <v>0</v>
      </c>
      <c r="AC82" s="1">
        <v>0</v>
      </c>
      <c r="AD82" s="30" t="s">
        <v>146</v>
      </c>
      <c r="AE82" s="1">
        <f t="shared" si="39"/>
        <v>0</v>
      </c>
      <c r="AF82" s="1">
        <f t="shared" si="40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25">
      <c r="A83" s="1" t="s">
        <v>125</v>
      </c>
      <c r="B83" s="1" t="s">
        <v>39</v>
      </c>
      <c r="C83" s="1">
        <v>388</v>
      </c>
      <c r="D83" s="1"/>
      <c r="E83" s="1">
        <v>196</v>
      </c>
      <c r="F83" s="1">
        <v>192</v>
      </c>
      <c r="G83" s="6">
        <v>0.2</v>
      </c>
      <c r="H83" s="1">
        <v>35</v>
      </c>
      <c r="I83" s="1" t="s">
        <v>32</v>
      </c>
      <c r="J83" s="1">
        <v>188</v>
      </c>
      <c r="K83" s="1">
        <f t="shared" si="35"/>
        <v>8</v>
      </c>
      <c r="L83" s="1"/>
      <c r="M83" s="1"/>
      <c r="N83" s="1"/>
      <c r="O83" s="1">
        <f t="shared" si="36"/>
        <v>39.200000000000003</v>
      </c>
      <c r="P83" s="5">
        <f t="shared" si="27"/>
        <v>200</v>
      </c>
      <c r="Q83" s="5">
        <f t="shared" si="30"/>
        <v>200</v>
      </c>
      <c r="R83" s="5">
        <f t="shared" ref="R83:R84" si="41">Q83-S83</f>
        <v>200</v>
      </c>
      <c r="S83" s="5"/>
      <c r="T83" s="5"/>
      <c r="U83" s="1"/>
      <c r="V83" s="1">
        <f t="shared" si="28"/>
        <v>10</v>
      </c>
      <c r="W83" s="1">
        <f t="shared" si="38"/>
        <v>4.8979591836734686</v>
      </c>
      <c r="X83" s="1">
        <v>51</v>
      </c>
      <c r="Y83" s="1">
        <v>26.2</v>
      </c>
      <c r="Z83" s="1">
        <v>17.8</v>
      </c>
      <c r="AA83" s="1">
        <v>0</v>
      </c>
      <c r="AB83" s="1">
        <v>0</v>
      </c>
      <c r="AC83" s="1">
        <v>0</v>
      </c>
      <c r="AD83" s="1" t="s">
        <v>124</v>
      </c>
      <c r="AE83" s="1">
        <f t="shared" si="39"/>
        <v>40</v>
      </c>
      <c r="AF83" s="1">
        <f t="shared" si="40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25">
      <c r="A84" s="27" t="s">
        <v>126</v>
      </c>
      <c r="B84" s="27" t="s">
        <v>31</v>
      </c>
      <c r="C84" s="27">
        <v>1275.758</v>
      </c>
      <c r="D84" s="27"/>
      <c r="E84" s="27">
        <v>746.197</v>
      </c>
      <c r="F84" s="27">
        <v>529.56100000000004</v>
      </c>
      <c r="G84" s="28">
        <v>1</v>
      </c>
      <c r="H84" s="27">
        <v>60</v>
      </c>
      <c r="I84" s="27" t="s">
        <v>32</v>
      </c>
      <c r="J84" s="27">
        <v>745.46</v>
      </c>
      <c r="K84" s="27">
        <f t="shared" si="35"/>
        <v>0.73699999999996635</v>
      </c>
      <c r="L84" s="27"/>
      <c r="M84" s="27"/>
      <c r="N84" s="27"/>
      <c r="O84" s="27">
        <f t="shared" si="36"/>
        <v>149.23939999999999</v>
      </c>
      <c r="P84" s="29">
        <f>12*O84-F84</f>
        <v>1261.3117999999999</v>
      </c>
      <c r="Q84" s="5">
        <f t="shared" si="30"/>
        <v>1261.3117999999999</v>
      </c>
      <c r="R84" s="5">
        <f t="shared" si="41"/>
        <v>761.31179999999995</v>
      </c>
      <c r="S84" s="5">
        <v>500</v>
      </c>
      <c r="T84" s="29"/>
      <c r="U84" s="27"/>
      <c r="V84" s="27">
        <f t="shared" si="28"/>
        <v>12.000000000000002</v>
      </c>
      <c r="W84" s="27">
        <f t="shared" si="38"/>
        <v>3.548399417312051</v>
      </c>
      <c r="X84" s="27">
        <v>101.2212</v>
      </c>
      <c r="Y84" s="27">
        <v>134.02199999999999</v>
      </c>
      <c r="Z84" s="27">
        <v>148.38900000000001</v>
      </c>
      <c r="AA84" s="27">
        <v>157.72499999999999</v>
      </c>
      <c r="AB84" s="27">
        <v>147.74979999999999</v>
      </c>
      <c r="AC84" s="27">
        <v>158.95320000000001</v>
      </c>
      <c r="AD84" s="27" t="s">
        <v>47</v>
      </c>
      <c r="AE84" s="27">
        <f t="shared" si="39"/>
        <v>761</v>
      </c>
      <c r="AF84" s="27">
        <f t="shared" si="40"/>
        <v>500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25">
      <c r="A85" s="18" t="s">
        <v>127</v>
      </c>
      <c r="B85" s="18" t="s">
        <v>39</v>
      </c>
      <c r="C85" s="18"/>
      <c r="D85" s="18"/>
      <c r="E85" s="18"/>
      <c r="F85" s="18"/>
      <c r="G85" s="19">
        <v>0</v>
      </c>
      <c r="H85" s="18">
        <v>40</v>
      </c>
      <c r="I85" s="18" t="s">
        <v>32</v>
      </c>
      <c r="J85" s="18"/>
      <c r="K85" s="18">
        <f t="shared" si="35"/>
        <v>0</v>
      </c>
      <c r="L85" s="18"/>
      <c r="M85" s="18"/>
      <c r="N85" s="18"/>
      <c r="O85" s="18">
        <f t="shared" si="36"/>
        <v>0</v>
      </c>
      <c r="P85" s="20"/>
      <c r="Q85" s="20"/>
      <c r="R85" s="20"/>
      <c r="S85" s="20"/>
      <c r="T85" s="20"/>
      <c r="U85" s="18"/>
      <c r="V85" s="18" t="e">
        <f t="shared" ref="V85:V95" si="42">(F85+P85)/O85</f>
        <v>#DIV/0!</v>
      </c>
      <c r="W85" s="18" t="e">
        <f t="shared" si="38"/>
        <v>#DIV/0!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 t="s">
        <v>128</v>
      </c>
      <c r="AE85" s="18">
        <f t="shared" si="39"/>
        <v>0</v>
      </c>
      <c r="AF85" s="18">
        <f t="shared" si="40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25">
      <c r="A86" s="1" t="s">
        <v>129</v>
      </c>
      <c r="B86" s="1" t="s">
        <v>31</v>
      </c>
      <c r="C86" s="1">
        <v>2827.864</v>
      </c>
      <c r="D86" s="1"/>
      <c r="E86" s="1">
        <v>985.45</v>
      </c>
      <c r="F86" s="1">
        <v>1842.414</v>
      </c>
      <c r="G86" s="6">
        <v>1</v>
      </c>
      <c r="H86" s="1">
        <v>60</v>
      </c>
      <c r="I86" s="1" t="s">
        <v>32</v>
      </c>
      <c r="J86" s="1">
        <v>960.5</v>
      </c>
      <c r="K86" s="1">
        <f t="shared" si="35"/>
        <v>24.950000000000045</v>
      </c>
      <c r="L86" s="1"/>
      <c r="M86" s="1"/>
      <c r="N86" s="1"/>
      <c r="O86" s="1">
        <f t="shared" si="36"/>
        <v>197.09</v>
      </c>
      <c r="P86" s="5">
        <f t="shared" ref="P86:P92" si="43">10*O86-F86</f>
        <v>128.4860000000001</v>
      </c>
      <c r="Q86" s="5">
        <f t="shared" ref="Q86:Q92" si="44">P86</f>
        <v>128.4860000000001</v>
      </c>
      <c r="R86" s="5">
        <f t="shared" ref="R86:R88" si="45">Q86-S86</f>
        <v>128.4860000000001</v>
      </c>
      <c r="S86" s="5"/>
      <c r="T86" s="5"/>
      <c r="U86" s="1"/>
      <c r="V86" s="1">
        <f t="shared" ref="V86:V94" si="46">(F86+Q86)/O86</f>
        <v>10</v>
      </c>
      <c r="W86" s="1">
        <f t="shared" si="38"/>
        <v>9.3480846313866763</v>
      </c>
      <c r="X86" s="1">
        <v>213.0018</v>
      </c>
      <c r="Y86" s="1">
        <v>313.07499999999999</v>
      </c>
      <c r="Z86" s="1">
        <v>323.41199999999998</v>
      </c>
      <c r="AA86" s="1">
        <v>332.60919999999999</v>
      </c>
      <c r="AB86" s="1">
        <v>320.17540000000002</v>
      </c>
      <c r="AC86" s="1">
        <v>295.29379999999998</v>
      </c>
      <c r="AD86" s="1"/>
      <c r="AE86" s="1">
        <f t="shared" si="39"/>
        <v>128</v>
      </c>
      <c r="AF86" s="1">
        <f t="shared" si="40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25">
      <c r="A87" s="23" t="s">
        <v>130</v>
      </c>
      <c r="B87" s="23" t="s">
        <v>31</v>
      </c>
      <c r="C87" s="23">
        <v>1670.49</v>
      </c>
      <c r="D87" s="23"/>
      <c r="E87" s="23">
        <v>1351.027</v>
      </c>
      <c r="F87" s="23">
        <v>319.46300000000002</v>
      </c>
      <c r="G87" s="24">
        <v>1</v>
      </c>
      <c r="H87" s="23">
        <v>60</v>
      </c>
      <c r="I87" s="23" t="s">
        <v>32</v>
      </c>
      <c r="J87" s="23">
        <v>1332.6</v>
      </c>
      <c r="K87" s="23">
        <f t="shared" si="35"/>
        <v>18.427000000000135</v>
      </c>
      <c r="L87" s="23"/>
      <c r="M87" s="23"/>
      <c r="N87" s="23"/>
      <c r="O87" s="23">
        <f t="shared" si="36"/>
        <v>270.2054</v>
      </c>
      <c r="P87" s="25">
        <f>6*O87-F87</f>
        <v>1301.7693999999999</v>
      </c>
      <c r="Q87" s="5">
        <f t="shared" si="44"/>
        <v>1301.7693999999999</v>
      </c>
      <c r="R87" s="5">
        <f t="shared" si="45"/>
        <v>801.76939999999991</v>
      </c>
      <c r="S87" s="5">
        <v>500</v>
      </c>
      <c r="T87" s="25"/>
      <c r="U87" s="23"/>
      <c r="V87" s="23">
        <f t="shared" si="46"/>
        <v>6</v>
      </c>
      <c r="W87" s="23">
        <f t="shared" si="38"/>
        <v>1.1822968748959126</v>
      </c>
      <c r="X87" s="23">
        <v>393.45359999999999</v>
      </c>
      <c r="Y87" s="23">
        <v>520.40359999999998</v>
      </c>
      <c r="Z87" s="23">
        <v>536.04380000000003</v>
      </c>
      <c r="AA87" s="23">
        <v>474.58139999999997</v>
      </c>
      <c r="AB87" s="23">
        <v>446.5068</v>
      </c>
      <c r="AC87" s="23">
        <v>589.92939999999999</v>
      </c>
      <c r="AD87" s="23" t="s">
        <v>131</v>
      </c>
      <c r="AE87" s="23">
        <f t="shared" si="39"/>
        <v>802</v>
      </c>
      <c r="AF87" s="23">
        <f t="shared" si="40"/>
        <v>500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25">
      <c r="A88" s="23" t="s">
        <v>132</v>
      </c>
      <c r="B88" s="23" t="s">
        <v>31</v>
      </c>
      <c r="C88" s="23">
        <v>1926.4010000000001</v>
      </c>
      <c r="D88" s="23">
        <v>2.577</v>
      </c>
      <c r="E88" s="23">
        <v>1196.404</v>
      </c>
      <c r="F88" s="23">
        <v>729.99699999999996</v>
      </c>
      <c r="G88" s="24">
        <v>1</v>
      </c>
      <c r="H88" s="23">
        <v>60</v>
      </c>
      <c r="I88" s="23" t="s">
        <v>32</v>
      </c>
      <c r="J88" s="23">
        <v>1170.7</v>
      </c>
      <c r="K88" s="23">
        <f t="shared" si="35"/>
        <v>25.703999999999951</v>
      </c>
      <c r="L88" s="23"/>
      <c r="M88" s="23"/>
      <c r="N88" s="23"/>
      <c r="O88" s="23">
        <f t="shared" si="36"/>
        <v>239.2808</v>
      </c>
      <c r="P88" s="25">
        <f t="shared" ref="P88" si="47">8*O88-F88</f>
        <v>1184.2494000000002</v>
      </c>
      <c r="Q88" s="5">
        <f t="shared" si="44"/>
        <v>1184.2494000000002</v>
      </c>
      <c r="R88" s="5">
        <f t="shared" si="45"/>
        <v>884.24940000000015</v>
      </c>
      <c r="S88" s="5">
        <v>300</v>
      </c>
      <c r="T88" s="25"/>
      <c r="U88" s="23"/>
      <c r="V88" s="23">
        <f t="shared" si="46"/>
        <v>8</v>
      </c>
      <c r="W88" s="23">
        <f t="shared" si="38"/>
        <v>3.050796386504893</v>
      </c>
      <c r="X88" s="23">
        <v>291.86559999999997</v>
      </c>
      <c r="Y88" s="23">
        <v>423.86099999999999</v>
      </c>
      <c r="Z88" s="23">
        <v>444.4984</v>
      </c>
      <c r="AA88" s="23">
        <v>460.90440000000001</v>
      </c>
      <c r="AB88" s="23">
        <v>448.00940000000003</v>
      </c>
      <c r="AC88" s="23">
        <v>459.74160000000001</v>
      </c>
      <c r="AD88" s="23" t="s">
        <v>36</v>
      </c>
      <c r="AE88" s="23">
        <f t="shared" si="39"/>
        <v>884</v>
      </c>
      <c r="AF88" s="23">
        <f t="shared" si="40"/>
        <v>300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25">
      <c r="A89" s="1" t="s">
        <v>133</v>
      </c>
      <c r="B89" s="1" t="s">
        <v>31</v>
      </c>
      <c r="C89" s="1">
        <v>103.28700000000001</v>
      </c>
      <c r="D89" s="1"/>
      <c r="E89" s="1">
        <v>29.045000000000002</v>
      </c>
      <c r="F89" s="1">
        <v>74.242000000000004</v>
      </c>
      <c r="G89" s="6">
        <v>1</v>
      </c>
      <c r="H89" s="1">
        <v>55</v>
      </c>
      <c r="I89" s="1" t="s">
        <v>32</v>
      </c>
      <c r="J89" s="1">
        <v>59.2</v>
      </c>
      <c r="K89" s="1">
        <f t="shared" si="35"/>
        <v>-30.155000000000001</v>
      </c>
      <c r="L89" s="1"/>
      <c r="M89" s="1"/>
      <c r="N89" s="1"/>
      <c r="O89" s="1">
        <f t="shared" si="36"/>
        <v>5.8090000000000002</v>
      </c>
      <c r="P89" s="5"/>
      <c r="Q89" s="5">
        <f t="shared" si="44"/>
        <v>0</v>
      </c>
      <c r="R89" s="5"/>
      <c r="S89" s="5"/>
      <c r="T89" s="5"/>
      <c r="U89" s="1"/>
      <c r="V89" s="1">
        <f t="shared" si="46"/>
        <v>12.780512997073506</v>
      </c>
      <c r="W89" s="1">
        <f t="shared" si="38"/>
        <v>12.780512997073506</v>
      </c>
      <c r="X89" s="1">
        <v>21.055599999999998</v>
      </c>
      <c r="Y89" s="1">
        <v>20.055599999999998</v>
      </c>
      <c r="Z89" s="1">
        <v>20.237400000000001</v>
      </c>
      <c r="AA89" s="1">
        <v>20.248999999999999</v>
      </c>
      <c r="AB89" s="1">
        <v>22.386600000000001</v>
      </c>
      <c r="AC89" s="1">
        <v>21.332599999999999</v>
      </c>
      <c r="AD89" s="1" t="s">
        <v>134</v>
      </c>
      <c r="AE89" s="1">
        <f t="shared" si="39"/>
        <v>0</v>
      </c>
      <c r="AF89" s="1">
        <f t="shared" si="40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25">
      <c r="A90" s="1" t="s">
        <v>135</v>
      </c>
      <c r="B90" s="1" t="s">
        <v>31</v>
      </c>
      <c r="C90" s="1">
        <v>146.35300000000001</v>
      </c>
      <c r="D90" s="1"/>
      <c r="E90" s="1">
        <v>61.948999999999998</v>
      </c>
      <c r="F90" s="1">
        <v>84.403999999999996</v>
      </c>
      <c r="G90" s="6">
        <v>1</v>
      </c>
      <c r="H90" s="1">
        <v>55</v>
      </c>
      <c r="I90" s="1" t="s">
        <v>32</v>
      </c>
      <c r="J90" s="1">
        <v>88.4</v>
      </c>
      <c r="K90" s="1">
        <f t="shared" si="35"/>
        <v>-26.451000000000008</v>
      </c>
      <c r="L90" s="1"/>
      <c r="M90" s="1"/>
      <c r="N90" s="1"/>
      <c r="O90" s="1">
        <f t="shared" si="36"/>
        <v>12.389799999999999</v>
      </c>
      <c r="P90" s="5">
        <f t="shared" si="43"/>
        <v>39.494</v>
      </c>
      <c r="Q90" s="5">
        <v>0</v>
      </c>
      <c r="R90" s="5"/>
      <c r="S90" s="5"/>
      <c r="T90" s="5">
        <v>0</v>
      </c>
      <c r="U90" s="1" t="s">
        <v>152</v>
      </c>
      <c r="V90" s="1">
        <f t="shared" si="46"/>
        <v>6.8123779237760091</v>
      </c>
      <c r="W90" s="1">
        <f t="shared" si="38"/>
        <v>6.8123779237760091</v>
      </c>
      <c r="X90" s="1">
        <v>8.3369999999999997</v>
      </c>
      <c r="Y90" s="1">
        <v>20.261600000000001</v>
      </c>
      <c r="Z90" s="1">
        <v>19.161999999999999</v>
      </c>
      <c r="AA90" s="1">
        <v>15.0558</v>
      </c>
      <c r="AB90" s="1">
        <v>21.489599999999999</v>
      </c>
      <c r="AC90" s="1">
        <v>24.188400000000001</v>
      </c>
      <c r="AD90" s="1" t="s">
        <v>158</v>
      </c>
      <c r="AE90" s="1">
        <f t="shared" si="39"/>
        <v>0</v>
      </c>
      <c r="AF90" s="1">
        <f t="shared" si="40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25">
      <c r="A91" s="1" t="s">
        <v>136</v>
      </c>
      <c r="B91" s="1" t="s">
        <v>31</v>
      </c>
      <c r="C91" s="1">
        <v>98.593999999999994</v>
      </c>
      <c r="D91" s="1"/>
      <c r="E91" s="1">
        <v>29.768000000000001</v>
      </c>
      <c r="F91" s="1">
        <v>68.825999999999993</v>
      </c>
      <c r="G91" s="6">
        <v>1</v>
      </c>
      <c r="H91" s="1">
        <v>55</v>
      </c>
      <c r="I91" s="1" t="s">
        <v>32</v>
      </c>
      <c r="J91" s="1">
        <v>28.8</v>
      </c>
      <c r="K91" s="1">
        <f t="shared" si="35"/>
        <v>0.96799999999999997</v>
      </c>
      <c r="L91" s="1"/>
      <c r="M91" s="1"/>
      <c r="N91" s="1"/>
      <c r="O91" s="1">
        <f t="shared" si="36"/>
        <v>5.9535999999999998</v>
      </c>
      <c r="P91" s="5"/>
      <c r="Q91" s="5">
        <f t="shared" si="44"/>
        <v>0</v>
      </c>
      <c r="R91" s="5"/>
      <c r="S91" s="5"/>
      <c r="T91" s="5"/>
      <c r="U91" s="1"/>
      <c r="V91" s="1">
        <f t="shared" si="46"/>
        <v>11.560400429991937</v>
      </c>
      <c r="W91" s="1">
        <f t="shared" si="38"/>
        <v>11.560400429991937</v>
      </c>
      <c r="X91" s="1">
        <v>13.528</v>
      </c>
      <c r="Y91" s="1">
        <v>11.6388</v>
      </c>
      <c r="Z91" s="1">
        <v>12.4396</v>
      </c>
      <c r="AA91" s="1">
        <v>17.57</v>
      </c>
      <c r="AB91" s="1">
        <v>19.4724</v>
      </c>
      <c r="AC91" s="1">
        <v>14.501200000000001</v>
      </c>
      <c r="AD91" s="1"/>
      <c r="AE91" s="1">
        <f t="shared" si="39"/>
        <v>0</v>
      </c>
      <c r="AF91" s="1">
        <f t="shared" si="40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25">
      <c r="A92" s="1" t="s">
        <v>137</v>
      </c>
      <c r="B92" s="1" t="s">
        <v>31</v>
      </c>
      <c r="C92" s="1">
        <v>21.844999999999999</v>
      </c>
      <c r="D92" s="1">
        <v>13.816000000000001</v>
      </c>
      <c r="E92" s="1">
        <v>35.661000000000001</v>
      </c>
      <c r="F92" s="1"/>
      <c r="G92" s="6">
        <v>1</v>
      </c>
      <c r="H92" s="1">
        <v>60</v>
      </c>
      <c r="I92" s="1" t="s">
        <v>32</v>
      </c>
      <c r="J92" s="1">
        <v>57.5</v>
      </c>
      <c r="K92" s="1">
        <f t="shared" si="35"/>
        <v>-21.838999999999999</v>
      </c>
      <c r="L92" s="1"/>
      <c r="M92" s="1"/>
      <c r="N92" s="1"/>
      <c r="O92" s="1">
        <f t="shared" si="36"/>
        <v>7.1322000000000001</v>
      </c>
      <c r="P92" s="5">
        <f t="shared" si="43"/>
        <v>71.322000000000003</v>
      </c>
      <c r="Q92" s="5">
        <f t="shared" si="44"/>
        <v>71.322000000000003</v>
      </c>
      <c r="R92" s="5">
        <f t="shared" ref="R92:R94" si="48">Q92-S92</f>
        <v>71.322000000000003</v>
      </c>
      <c r="S92" s="5"/>
      <c r="T92" s="5"/>
      <c r="U92" s="1"/>
      <c r="V92" s="1">
        <f t="shared" si="46"/>
        <v>10</v>
      </c>
      <c r="W92" s="1">
        <f t="shared" si="38"/>
        <v>0</v>
      </c>
      <c r="X92" s="1">
        <v>20.6328</v>
      </c>
      <c r="Y92" s="1">
        <v>18.837</v>
      </c>
      <c r="Z92" s="1">
        <v>10.2752</v>
      </c>
      <c r="AA92" s="1">
        <v>10.436999999999999</v>
      </c>
      <c r="AB92" s="1">
        <v>12.3476</v>
      </c>
      <c r="AC92" s="1">
        <v>18.840399999999999</v>
      </c>
      <c r="AD92" s="1"/>
      <c r="AE92" s="1">
        <f t="shared" si="39"/>
        <v>71</v>
      </c>
      <c r="AF92" s="1">
        <f t="shared" si="40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25">
      <c r="A93" s="1" t="s">
        <v>138</v>
      </c>
      <c r="B93" s="1" t="s">
        <v>39</v>
      </c>
      <c r="C93" s="1">
        <v>272</v>
      </c>
      <c r="D93" s="1"/>
      <c r="E93" s="1">
        <v>84</v>
      </c>
      <c r="F93" s="1">
        <v>187</v>
      </c>
      <c r="G93" s="6">
        <v>0.3</v>
      </c>
      <c r="H93" s="1">
        <v>40</v>
      </c>
      <c r="I93" s="1" t="s">
        <v>32</v>
      </c>
      <c r="J93" s="1">
        <v>86</v>
      </c>
      <c r="K93" s="1">
        <f t="shared" si="35"/>
        <v>-2</v>
      </c>
      <c r="L93" s="1"/>
      <c r="M93" s="1"/>
      <c r="N93" s="1"/>
      <c r="O93" s="1">
        <f t="shared" si="36"/>
        <v>16.8</v>
      </c>
      <c r="P93" s="5"/>
      <c r="Q93" s="5">
        <v>200</v>
      </c>
      <c r="R93" s="5">
        <f t="shared" si="48"/>
        <v>200</v>
      </c>
      <c r="S93" s="5"/>
      <c r="T93" s="5">
        <v>200</v>
      </c>
      <c r="U93" s="1" t="s">
        <v>153</v>
      </c>
      <c r="V93" s="1">
        <f t="shared" si="46"/>
        <v>23.035714285714285</v>
      </c>
      <c r="W93" s="1">
        <f t="shared" si="38"/>
        <v>11.13095238095238</v>
      </c>
      <c r="X93" s="1">
        <v>19</v>
      </c>
      <c r="Y93" s="1">
        <v>35.799999999999997</v>
      </c>
      <c r="Z93" s="1">
        <v>42</v>
      </c>
      <c r="AA93" s="1">
        <v>58.2</v>
      </c>
      <c r="AB93" s="1">
        <v>62.4</v>
      </c>
      <c r="AC93" s="1">
        <v>60.8</v>
      </c>
      <c r="AD93" s="1" t="s">
        <v>62</v>
      </c>
      <c r="AE93" s="1">
        <f t="shared" si="39"/>
        <v>60</v>
      </c>
      <c r="AF93" s="1">
        <f t="shared" si="40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25">
      <c r="A94" s="1" t="s">
        <v>139</v>
      </c>
      <c r="B94" s="1" t="s">
        <v>39</v>
      </c>
      <c r="C94" s="1">
        <v>300</v>
      </c>
      <c r="D94" s="1"/>
      <c r="E94" s="1">
        <v>94</v>
      </c>
      <c r="F94" s="1">
        <v>206</v>
      </c>
      <c r="G94" s="6">
        <v>0.3</v>
      </c>
      <c r="H94" s="1">
        <v>40</v>
      </c>
      <c r="I94" s="1" t="s">
        <v>32</v>
      </c>
      <c r="J94" s="1">
        <v>95</v>
      </c>
      <c r="K94" s="1">
        <f t="shared" si="35"/>
        <v>-1</v>
      </c>
      <c r="L94" s="1"/>
      <c r="M94" s="1"/>
      <c r="N94" s="1"/>
      <c r="O94" s="1">
        <f t="shared" si="36"/>
        <v>18.8</v>
      </c>
      <c r="P94" s="5"/>
      <c r="Q94" s="5">
        <v>200</v>
      </c>
      <c r="R94" s="5">
        <f t="shared" si="48"/>
        <v>200</v>
      </c>
      <c r="S94" s="5"/>
      <c r="T94" s="5">
        <v>200</v>
      </c>
      <c r="U94" s="1" t="s">
        <v>153</v>
      </c>
      <c r="V94" s="1">
        <f t="shared" si="46"/>
        <v>21.595744680851062</v>
      </c>
      <c r="W94" s="1">
        <f t="shared" si="38"/>
        <v>10.957446808510637</v>
      </c>
      <c r="X94" s="1">
        <v>19</v>
      </c>
      <c r="Y94" s="1">
        <v>39</v>
      </c>
      <c r="Z94" s="1">
        <v>45.2</v>
      </c>
      <c r="AA94" s="1">
        <v>53</v>
      </c>
      <c r="AB94" s="1">
        <v>55.2</v>
      </c>
      <c r="AC94" s="1">
        <v>63.4</v>
      </c>
      <c r="AD94" s="1" t="s">
        <v>62</v>
      </c>
      <c r="AE94" s="1">
        <f t="shared" si="39"/>
        <v>60</v>
      </c>
      <c r="AF94" s="1">
        <f t="shared" si="40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25">
      <c r="A95" s="12" t="s">
        <v>140</v>
      </c>
      <c r="B95" s="12" t="s">
        <v>39</v>
      </c>
      <c r="C95" s="12">
        <v>501</v>
      </c>
      <c r="D95" s="12"/>
      <c r="E95" s="17">
        <v>205</v>
      </c>
      <c r="F95" s="17">
        <v>294</v>
      </c>
      <c r="G95" s="13">
        <v>0</v>
      </c>
      <c r="H95" s="12">
        <v>40</v>
      </c>
      <c r="I95" s="12" t="s">
        <v>58</v>
      </c>
      <c r="J95" s="12">
        <v>210</v>
      </c>
      <c r="K95" s="12">
        <f t="shared" si="35"/>
        <v>-5</v>
      </c>
      <c r="L95" s="12"/>
      <c r="M95" s="12"/>
      <c r="N95" s="12"/>
      <c r="O95" s="12">
        <f t="shared" si="36"/>
        <v>41</v>
      </c>
      <c r="P95" s="14"/>
      <c r="Q95" s="14"/>
      <c r="R95" s="14"/>
      <c r="S95" s="14"/>
      <c r="T95" s="14"/>
      <c r="U95" s="12"/>
      <c r="V95" s="12">
        <f t="shared" si="42"/>
        <v>7.1707317073170733</v>
      </c>
      <c r="W95" s="12">
        <f t="shared" si="38"/>
        <v>7.1707317073170733</v>
      </c>
      <c r="X95" s="12">
        <v>29.2</v>
      </c>
      <c r="Y95" s="12">
        <v>41.4</v>
      </c>
      <c r="Z95" s="12">
        <v>43.4</v>
      </c>
      <c r="AA95" s="12">
        <v>43</v>
      </c>
      <c r="AB95" s="12">
        <v>42.2</v>
      </c>
      <c r="AC95" s="12">
        <v>89.8</v>
      </c>
      <c r="AD95" s="16" t="s">
        <v>141</v>
      </c>
      <c r="AE95" s="12">
        <f t="shared" si="39"/>
        <v>0</v>
      </c>
      <c r="AF95" s="12">
        <f t="shared" si="40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25">
      <c r="A96" s="1" t="s">
        <v>142</v>
      </c>
      <c r="B96" s="1" t="s">
        <v>31</v>
      </c>
      <c r="C96" s="1">
        <v>234.99199999999999</v>
      </c>
      <c r="D96" s="1">
        <v>1.3520000000000001</v>
      </c>
      <c r="E96" s="1">
        <v>94.188999999999993</v>
      </c>
      <c r="F96" s="1">
        <v>140.803</v>
      </c>
      <c r="G96" s="6">
        <v>1</v>
      </c>
      <c r="H96" s="1">
        <v>45</v>
      </c>
      <c r="I96" s="1" t="s">
        <v>32</v>
      </c>
      <c r="J96" s="1">
        <v>93</v>
      </c>
      <c r="K96" s="1">
        <f t="shared" si="35"/>
        <v>1.188999999999993</v>
      </c>
      <c r="L96" s="1"/>
      <c r="M96" s="1"/>
      <c r="N96" s="1"/>
      <c r="O96" s="1">
        <f t="shared" si="36"/>
        <v>18.837799999999998</v>
      </c>
      <c r="P96" s="5">
        <f t="shared" ref="P96" si="49">10*O96-F96</f>
        <v>47.574999999999989</v>
      </c>
      <c r="Q96" s="5">
        <v>100</v>
      </c>
      <c r="R96" s="5">
        <f t="shared" ref="R96:R98" si="50">Q96-S96</f>
        <v>100</v>
      </c>
      <c r="S96" s="5"/>
      <c r="T96" s="5">
        <v>100</v>
      </c>
      <c r="U96" s="1" t="s">
        <v>154</v>
      </c>
      <c r="V96" s="1">
        <f t="shared" ref="V96:V98" si="51">(F96+Q96)/O96</f>
        <v>12.782968287167293</v>
      </c>
      <c r="W96" s="1">
        <f t="shared" si="38"/>
        <v>7.4744927751648289</v>
      </c>
      <c r="X96" s="1">
        <v>39.169800000000002</v>
      </c>
      <c r="Y96" s="1">
        <v>17.831600000000002</v>
      </c>
      <c r="Z96" s="1">
        <v>11.6976</v>
      </c>
      <c r="AA96" s="1">
        <v>0</v>
      </c>
      <c r="AB96" s="1">
        <v>0</v>
      </c>
      <c r="AC96" s="1">
        <v>0</v>
      </c>
      <c r="AD96" s="1" t="s">
        <v>124</v>
      </c>
      <c r="AE96" s="1">
        <f t="shared" si="39"/>
        <v>100</v>
      </c>
      <c r="AF96" s="1">
        <f t="shared" si="40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25">
      <c r="A97" s="16" t="s">
        <v>143</v>
      </c>
      <c r="B97" s="1" t="s">
        <v>39</v>
      </c>
      <c r="C97" s="1"/>
      <c r="D97" s="1"/>
      <c r="E97" s="1"/>
      <c r="F97" s="1"/>
      <c r="G97" s="6">
        <v>0.33</v>
      </c>
      <c r="H97" s="1">
        <v>40</v>
      </c>
      <c r="I97" s="1" t="s">
        <v>32</v>
      </c>
      <c r="J97" s="1"/>
      <c r="K97" s="1">
        <f t="shared" si="35"/>
        <v>0</v>
      </c>
      <c r="L97" s="1"/>
      <c r="M97" s="1"/>
      <c r="N97" s="1"/>
      <c r="O97" s="1">
        <f t="shared" si="36"/>
        <v>0</v>
      </c>
      <c r="P97" s="5">
        <v>18</v>
      </c>
      <c r="Q97" s="5">
        <v>600</v>
      </c>
      <c r="R97" s="5">
        <f t="shared" si="50"/>
        <v>600</v>
      </c>
      <c r="S97" s="5"/>
      <c r="T97" s="5">
        <v>600</v>
      </c>
      <c r="U97" s="1" t="s">
        <v>154</v>
      </c>
      <c r="V97" s="1" t="e">
        <f t="shared" si="51"/>
        <v>#DIV/0!</v>
      </c>
      <c r="W97" s="1" t="e">
        <f t="shared" si="38"/>
        <v>#DIV/0!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 t="s">
        <v>124</v>
      </c>
      <c r="AE97" s="1">
        <f t="shared" si="39"/>
        <v>198</v>
      </c>
      <c r="AF97" s="1">
        <f t="shared" si="40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25">
      <c r="A98" s="16" t="s">
        <v>144</v>
      </c>
      <c r="B98" s="1" t="s">
        <v>39</v>
      </c>
      <c r="C98" s="1"/>
      <c r="D98" s="1"/>
      <c r="E98" s="1"/>
      <c r="F98" s="1"/>
      <c r="G98" s="6">
        <v>0.33</v>
      </c>
      <c r="H98" s="1">
        <v>50</v>
      </c>
      <c r="I98" s="1" t="s">
        <v>32</v>
      </c>
      <c r="J98" s="1"/>
      <c r="K98" s="1">
        <f t="shared" si="35"/>
        <v>0</v>
      </c>
      <c r="L98" s="1"/>
      <c r="M98" s="1"/>
      <c r="N98" s="1"/>
      <c r="O98" s="1">
        <f t="shared" si="36"/>
        <v>0</v>
      </c>
      <c r="P98" s="5">
        <v>18</v>
      </c>
      <c r="Q98" s="5">
        <v>200</v>
      </c>
      <c r="R98" s="5">
        <f t="shared" si="50"/>
        <v>200</v>
      </c>
      <c r="S98" s="5"/>
      <c r="T98" s="5">
        <v>200</v>
      </c>
      <c r="U98" s="1" t="s">
        <v>154</v>
      </c>
      <c r="V98" s="1" t="e">
        <f t="shared" si="51"/>
        <v>#DIV/0!</v>
      </c>
      <c r="W98" s="1" t="e">
        <f t="shared" si="38"/>
        <v>#DIV/0!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 t="s">
        <v>124</v>
      </c>
      <c r="AE98" s="1">
        <f t="shared" si="39"/>
        <v>66</v>
      </c>
      <c r="AF98" s="1">
        <f t="shared" si="40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 spans="1:54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 spans="1:54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 spans="1:54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 spans="1:54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 spans="1:54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 spans="1:54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 spans="1:54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 spans="1:54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 spans="1:54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 spans="1:54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 spans="1:54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 spans="1:54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 spans="1:54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 spans="1:54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 spans="1:54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 spans="1:54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 spans="1:54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 spans="1:54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 spans="1:54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 spans="1:54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 spans="1:54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 spans="1:54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 spans="1:54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 spans="1:54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 spans="1:54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 spans="1:54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 spans="1:54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 spans="1:54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 spans="1:54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 spans="1:54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 spans="1:54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 spans="1:54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 spans="1:54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 spans="1:54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 spans="1:54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 spans="1:54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 spans="1:54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 spans="1:54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  <row r="482" spans="1:54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</row>
    <row r="483" spans="1:54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</row>
    <row r="484" spans="1:54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</row>
    <row r="485" spans="1:54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</row>
    <row r="486" spans="1:54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</row>
    <row r="487" spans="1:54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</row>
    <row r="488" spans="1:54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</row>
    <row r="489" spans="1:54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</row>
    <row r="490" spans="1:54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</row>
    <row r="491" spans="1:54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</row>
    <row r="492" spans="1:54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</row>
    <row r="493" spans="1:54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</row>
    <row r="494" spans="1:54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</row>
    <row r="495" spans="1:54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</row>
    <row r="496" spans="1:54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</row>
    <row r="497" spans="1:54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</row>
    <row r="498" spans="1:54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</row>
    <row r="499" spans="1:54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</row>
    <row r="500" spans="1:54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</row>
  </sheetData>
  <autoFilter ref="A3:AE9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2024-11-06T13:43:02Z</dcterms:created>
  <dcterms:modified xsi:type="dcterms:W3CDTF">2024-11-07T07:04:35Z</dcterms:modified>
</cp:coreProperties>
</file>