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11,24 ПОКОМ КИ филиалы\"/>
    </mc:Choice>
  </mc:AlternateContent>
  <xr:revisionPtr revIDLastSave="0" documentId="13_ncr:1_{9F0D6EC9-54D1-4C01-9A1B-E3DC4BF3AD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8" i="1" l="1"/>
  <c r="S97" i="1"/>
  <c r="AF97" i="1" s="1"/>
  <c r="S96" i="1"/>
  <c r="S92" i="1"/>
  <c r="AF92" i="1" s="1"/>
  <c r="S91" i="1"/>
  <c r="S90" i="1"/>
  <c r="AF90" i="1" s="1"/>
  <c r="S86" i="1"/>
  <c r="AF86" i="1" s="1"/>
  <c r="S84" i="1"/>
  <c r="AF84" i="1" s="1"/>
  <c r="S83" i="1"/>
  <c r="S82" i="1"/>
  <c r="AF82" i="1" s="1"/>
  <c r="S81" i="1"/>
  <c r="S80" i="1"/>
  <c r="AF80" i="1" s="1"/>
  <c r="S79" i="1"/>
  <c r="S78" i="1"/>
  <c r="AF78" i="1" s="1"/>
  <c r="S77" i="1"/>
  <c r="S76" i="1"/>
  <c r="AF76" i="1" s="1"/>
  <c r="S75" i="1"/>
  <c r="S72" i="1"/>
  <c r="S68" i="1"/>
  <c r="AF68" i="1" s="1"/>
  <c r="S67" i="1"/>
  <c r="S59" i="1"/>
  <c r="S57" i="1"/>
  <c r="S53" i="1"/>
  <c r="AF53" i="1" s="1"/>
  <c r="S50" i="1"/>
  <c r="S46" i="1"/>
  <c r="S44" i="1"/>
  <c r="S19" i="1"/>
  <c r="S18" i="1"/>
  <c r="S16" i="1"/>
  <c r="S13" i="1"/>
  <c r="AF13" i="1" s="1"/>
  <c r="S12" i="1"/>
  <c r="S9" i="1"/>
  <c r="AF9" i="1" s="1"/>
  <c r="S8" i="1"/>
  <c r="S7" i="1"/>
  <c r="AF7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6" i="1"/>
  <c r="AF8" i="1"/>
  <c r="AF12" i="1"/>
  <c r="AF15" i="1"/>
  <c r="AF16" i="1"/>
  <c r="AF18" i="1"/>
  <c r="AF19" i="1"/>
  <c r="AF20" i="1"/>
  <c r="AF22" i="1"/>
  <c r="AF26" i="1"/>
  <c r="AF27" i="1"/>
  <c r="AF28" i="1"/>
  <c r="AF30" i="1"/>
  <c r="AF32" i="1"/>
  <c r="AF33" i="1"/>
  <c r="AF34" i="1"/>
  <c r="AF35" i="1"/>
  <c r="AF40" i="1"/>
  <c r="AF42" i="1"/>
  <c r="AF44" i="1"/>
  <c r="AF46" i="1"/>
  <c r="AF50" i="1"/>
  <c r="AF52" i="1"/>
  <c r="AF54" i="1"/>
  <c r="AF57" i="1"/>
  <c r="AF59" i="1"/>
  <c r="AF60" i="1"/>
  <c r="AF66" i="1"/>
  <c r="AF67" i="1"/>
  <c r="AF69" i="1"/>
  <c r="AF70" i="1"/>
  <c r="AF71" i="1"/>
  <c r="AF72" i="1"/>
  <c r="AF73" i="1"/>
  <c r="AF75" i="1"/>
  <c r="AF77" i="1"/>
  <c r="AF79" i="1"/>
  <c r="AF81" i="1"/>
  <c r="AF83" i="1"/>
  <c r="AF91" i="1"/>
  <c r="AF93" i="1"/>
  <c r="AF96" i="1"/>
  <c r="AF98" i="1"/>
  <c r="T5" i="1"/>
  <c r="AG5" i="1" l="1"/>
  <c r="Q7" i="1"/>
  <c r="Q8" i="1"/>
  <c r="Q9" i="1"/>
  <c r="Q10" i="1"/>
  <c r="R10" i="1" s="1"/>
  <c r="S10" i="1" s="1"/>
  <c r="AF10" i="1" s="1"/>
  <c r="Q11" i="1"/>
  <c r="R11" i="1" s="1"/>
  <c r="S11" i="1" s="1"/>
  <c r="AF11" i="1" s="1"/>
  <c r="Q12" i="1"/>
  <c r="Q13" i="1"/>
  <c r="Q14" i="1"/>
  <c r="R14" i="1" s="1"/>
  <c r="S14" i="1" s="1"/>
  <c r="AF14" i="1" s="1"/>
  <c r="Q15" i="1"/>
  <c r="W15" i="1" s="1"/>
  <c r="Q16" i="1"/>
  <c r="Q17" i="1"/>
  <c r="R17" i="1" s="1"/>
  <c r="S17" i="1" s="1"/>
  <c r="AF17" i="1" s="1"/>
  <c r="Q18" i="1"/>
  <c r="Q19" i="1"/>
  <c r="Q20" i="1"/>
  <c r="W20" i="1" s="1"/>
  <c r="Q21" i="1"/>
  <c r="R21" i="1" s="1"/>
  <c r="S21" i="1" s="1"/>
  <c r="AF21" i="1" s="1"/>
  <c r="Q22" i="1"/>
  <c r="W22" i="1" s="1"/>
  <c r="Q23" i="1"/>
  <c r="R23" i="1" s="1"/>
  <c r="S23" i="1" s="1"/>
  <c r="AF23" i="1" s="1"/>
  <c r="Q24" i="1"/>
  <c r="R24" i="1" s="1"/>
  <c r="S24" i="1" s="1"/>
  <c r="AF24" i="1" s="1"/>
  <c r="Q25" i="1"/>
  <c r="R25" i="1" s="1"/>
  <c r="S25" i="1" s="1"/>
  <c r="AF25" i="1" s="1"/>
  <c r="Q26" i="1"/>
  <c r="W26" i="1" s="1"/>
  <c r="Q27" i="1"/>
  <c r="W27" i="1" s="1"/>
  <c r="Q28" i="1"/>
  <c r="W28" i="1" s="1"/>
  <c r="Q29" i="1"/>
  <c r="R29" i="1" s="1"/>
  <c r="S29" i="1" s="1"/>
  <c r="AF29" i="1" s="1"/>
  <c r="Q30" i="1"/>
  <c r="W30" i="1" s="1"/>
  <c r="Q31" i="1"/>
  <c r="R31" i="1" s="1"/>
  <c r="S31" i="1" s="1"/>
  <c r="AF31" i="1" s="1"/>
  <c r="Q32" i="1"/>
  <c r="W32" i="1" s="1"/>
  <c r="Q33" i="1"/>
  <c r="W33" i="1" s="1"/>
  <c r="Q34" i="1"/>
  <c r="W34" i="1" s="1"/>
  <c r="Q35" i="1"/>
  <c r="W35" i="1" s="1"/>
  <c r="Q36" i="1"/>
  <c r="R36" i="1" s="1"/>
  <c r="S36" i="1" s="1"/>
  <c r="AF36" i="1" s="1"/>
  <c r="Q37" i="1"/>
  <c r="R37" i="1" s="1"/>
  <c r="S37" i="1" s="1"/>
  <c r="AF37" i="1" s="1"/>
  <c r="Q38" i="1"/>
  <c r="R38" i="1" s="1"/>
  <c r="S38" i="1" s="1"/>
  <c r="AF38" i="1" s="1"/>
  <c r="Q39" i="1"/>
  <c r="R39" i="1" s="1"/>
  <c r="S39" i="1" s="1"/>
  <c r="AF39" i="1" s="1"/>
  <c r="Q40" i="1"/>
  <c r="W40" i="1" s="1"/>
  <c r="Q41" i="1"/>
  <c r="R41" i="1" s="1"/>
  <c r="S41" i="1" s="1"/>
  <c r="AF41" i="1" s="1"/>
  <c r="Q42" i="1"/>
  <c r="W42" i="1" s="1"/>
  <c r="Q43" i="1"/>
  <c r="R43" i="1" s="1"/>
  <c r="S43" i="1" s="1"/>
  <c r="AF43" i="1" s="1"/>
  <c r="Q44" i="1"/>
  <c r="Q45" i="1"/>
  <c r="R45" i="1" s="1"/>
  <c r="S45" i="1" s="1"/>
  <c r="AF45" i="1" s="1"/>
  <c r="Q46" i="1"/>
  <c r="Q47" i="1"/>
  <c r="R47" i="1" s="1"/>
  <c r="S47" i="1" s="1"/>
  <c r="AF47" i="1" s="1"/>
  <c r="Q48" i="1"/>
  <c r="R48" i="1" s="1"/>
  <c r="S48" i="1" s="1"/>
  <c r="AF48" i="1" s="1"/>
  <c r="Q49" i="1"/>
  <c r="R49" i="1" s="1"/>
  <c r="S49" i="1" s="1"/>
  <c r="AF49" i="1" s="1"/>
  <c r="Q50" i="1"/>
  <c r="Q51" i="1"/>
  <c r="R51" i="1" s="1"/>
  <c r="S51" i="1" s="1"/>
  <c r="AF51" i="1" s="1"/>
  <c r="Q52" i="1"/>
  <c r="W52" i="1" s="1"/>
  <c r="Q53" i="1"/>
  <c r="Q54" i="1"/>
  <c r="W54" i="1" s="1"/>
  <c r="Q55" i="1"/>
  <c r="R55" i="1" s="1"/>
  <c r="S55" i="1" s="1"/>
  <c r="AF55" i="1" s="1"/>
  <c r="Q56" i="1"/>
  <c r="R56" i="1" s="1"/>
  <c r="S56" i="1" s="1"/>
  <c r="AF56" i="1" s="1"/>
  <c r="Q57" i="1"/>
  <c r="Q58" i="1"/>
  <c r="R58" i="1" s="1"/>
  <c r="S58" i="1" s="1"/>
  <c r="AF58" i="1" s="1"/>
  <c r="Q59" i="1"/>
  <c r="Q60" i="1"/>
  <c r="W60" i="1" s="1"/>
  <c r="Q61" i="1"/>
  <c r="R61" i="1" s="1"/>
  <c r="S61" i="1" s="1"/>
  <c r="AF61" i="1" s="1"/>
  <c r="Q62" i="1"/>
  <c r="R62" i="1" s="1"/>
  <c r="S62" i="1" s="1"/>
  <c r="AF62" i="1" s="1"/>
  <c r="Q63" i="1"/>
  <c r="R63" i="1" s="1"/>
  <c r="S63" i="1" s="1"/>
  <c r="AF63" i="1" s="1"/>
  <c r="Q64" i="1"/>
  <c r="R64" i="1" s="1"/>
  <c r="S64" i="1" s="1"/>
  <c r="AF64" i="1" s="1"/>
  <c r="Q65" i="1"/>
  <c r="R65" i="1" s="1"/>
  <c r="S65" i="1" s="1"/>
  <c r="AF65" i="1" s="1"/>
  <c r="Q66" i="1"/>
  <c r="W66" i="1" s="1"/>
  <c r="Q67" i="1"/>
  <c r="Q68" i="1"/>
  <c r="Q69" i="1"/>
  <c r="W69" i="1" s="1"/>
  <c r="Q70" i="1"/>
  <c r="W70" i="1" s="1"/>
  <c r="Q71" i="1"/>
  <c r="W71" i="1" s="1"/>
  <c r="Q72" i="1"/>
  <c r="Q73" i="1"/>
  <c r="W73" i="1" s="1"/>
  <c r="Q74" i="1"/>
  <c r="R74" i="1" s="1"/>
  <c r="S74" i="1" s="1"/>
  <c r="AF74" i="1" s="1"/>
  <c r="Q75" i="1"/>
  <c r="Q76" i="1"/>
  <c r="Q77" i="1"/>
  <c r="Q78" i="1"/>
  <c r="Q79" i="1"/>
  <c r="Q80" i="1"/>
  <c r="Q81" i="1"/>
  <c r="Q82" i="1"/>
  <c r="Q83" i="1"/>
  <c r="Q84" i="1"/>
  <c r="Q85" i="1"/>
  <c r="R85" i="1" s="1"/>
  <c r="S85" i="1" s="1"/>
  <c r="AF85" i="1" s="1"/>
  <c r="Q86" i="1"/>
  <c r="Q87" i="1"/>
  <c r="R87" i="1" s="1"/>
  <c r="S87" i="1" s="1"/>
  <c r="AF87" i="1" s="1"/>
  <c r="Q88" i="1"/>
  <c r="R88" i="1" s="1"/>
  <c r="S88" i="1" s="1"/>
  <c r="AF88" i="1" s="1"/>
  <c r="Q89" i="1"/>
  <c r="R89" i="1" s="1"/>
  <c r="S89" i="1" s="1"/>
  <c r="AF89" i="1" s="1"/>
  <c r="Q90" i="1"/>
  <c r="Q91" i="1"/>
  <c r="Q92" i="1"/>
  <c r="Q93" i="1"/>
  <c r="X93" i="1" s="1"/>
  <c r="Q94" i="1"/>
  <c r="R94" i="1" s="1"/>
  <c r="S94" i="1" s="1"/>
  <c r="AF94" i="1" s="1"/>
  <c r="Q95" i="1"/>
  <c r="R95" i="1" s="1"/>
  <c r="S95" i="1" s="1"/>
  <c r="AF95" i="1" s="1"/>
  <c r="Q96" i="1"/>
  <c r="Q97" i="1"/>
  <c r="Q98" i="1"/>
  <c r="Q6" i="1"/>
  <c r="R6" i="1" s="1"/>
  <c r="S6" i="1" s="1"/>
  <c r="AF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X97" i="1"/>
  <c r="X95" i="1"/>
  <c r="X91" i="1"/>
  <c r="X89" i="1"/>
  <c r="X87" i="1"/>
  <c r="X85" i="1"/>
  <c r="X83" i="1"/>
  <c r="X81" i="1"/>
  <c r="X79" i="1"/>
  <c r="X77" i="1"/>
  <c r="X98" i="1"/>
  <c r="X96" i="1"/>
  <c r="X94" i="1"/>
  <c r="X92" i="1"/>
  <c r="X90" i="1"/>
  <c r="X88" i="1"/>
  <c r="X86" i="1"/>
  <c r="X84" i="1"/>
  <c r="X82" i="1"/>
  <c r="X80" i="1"/>
  <c r="X78" i="1"/>
  <c r="X76" i="1"/>
  <c r="W82" i="1"/>
  <c r="K5" i="1"/>
  <c r="W97" i="1"/>
  <c r="W85" i="1"/>
  <c r="X6" i="1"/>
  <c r="W95" i="1"/>
  <c r="W86" i="1"/>
  <c r="W80" i="1"/>
  <c r="W98" i="1"/>
  <c r="W94" i="1"/>
  <c r="W93" i="1"/>
  <c r="W91" i="1"/>
  <c r="W81" i="1"/>
  <c r="W78" i="1"/>
  <c r="X74" i="1"/>
  <c r="X72" i="1"/>
  <c r="X70" i="1"/>
  <c r="X68" i="1"/>
  <c r="X65" i="1"/>
  <c r="X63" i="1"/>
  <c r="X61" i="1"/>
  <c r="X59" i="1"/>
  <c r="X57" i="1"/>
  <c r="X55" i="1"/>
  <c r="X52" i="1"/>
  <c r="X50" i="1"/>
  <c r="X47" i="1"/>
  <c r="X45" i="1"/>
  <c r="X43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3" i="1"/>
  <c r="X12" i="1"/>
  <c r="X11" i="1"/>
  <c r="X8" i="1"/>
  <c r="X75" i="1"/>
  <c r="X73" i="1"/>
  <c r="X71" i="1"/>
  <c r="X69" i="1"/>
  <c r="X67" i="1"/>
  <c r="X66" i="1"/>
  <c r="X64" i="1"/>
  <c r="X62" i="1"/>
  <c r="X60" i="1"/>
  <c r="X58" i="1"/>
  <c r="X56" i="1"/>
  <c r="X54" i="1"/>
  <c r="X53" i="1"/>
  <c r="X51" i="1"/>
  <c r="X49" i="1"/>
  <c r="X48" i="1"/>
  <c r="X46" i="1"/>
  <c r="X44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4" i="1"/>
  <c r="X10" i="1"/>
  <c r="X9" i="1"/>
  <c r="X7" i="1"/>
  <c r="Q5" i="1"/>
  <c r="W87" i="1" l="1"/>
  <c r="AF5" i="1"/>
  <c r="R5" i="1"/>
  <c r="W76" i="1"/>
  <c r="W79" i="1"/>
  <c r="W83" i="1"/>
  <c r="W89" i="1"/>
  <c r="W96" i="1"/>
  <c r="W77" i="1"/>
  <c r="W84" i="1"/>
  <c r="W90" i="1"/>
  <c r="W92" i="1"/>
  <c r="W88" i="1"/>
  <c r="W8" i="1"/>
  <c r="W10" i="1"/>
  <c r="W12" i="1"/>
  <c r="W14" i="1"/>
  <c r="W16" i="1"/>
  <c r="W18" i="1"/>
  <c r="W24" i="1"/>
  <c r="W36" i="1"/>
  <c r="W38" i="1"/>
  <c r="W44" i="1"/>
  <c r="W46" i="1"/>
  <c r="W48" i="1"/>
  <c r="W50" i="1"/>
  <c r="W56" i="1"/>
  <c r="W58" i="1"/>
  <c r="W62" i="1"/>
  <c r="W64" i="1"/>
  <c r="W68" i="1"/>
  <c r="W72" i="1"/>
  <c r="W74" i="1"/>
  <c r="W7" i="1"/>
  <c r="W9" i="1"/>
  <c r="W11" i="1"/>
  <c r="W13" i="1"/>
  <c r="W17" i="1"/>
  <c r="W19" i="1"/>
  <c r="W21" i="1"/>
  <c r="W23" i="1"/>
  <c r="W25" i="1"/>
  <c r="W29" i="1"/>
  <c r="W31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75" i="1"/>
  <c r="W6" i="1"/>
</calcChain>
</file>

<file path=xl/sharedStrings.xml><?xml version="1.0" encoding="utf-8"?>
<sst xmlns="http://schemas.openxmlformats.org/spreadsheetml/2006/main" count="396" uniqueCount="154">
  <si>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</si>
  <si>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</si>
  <si>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</si>
  <si>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</si>
  <si>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</si>
  <si>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</si>
  <si>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</si>
  <si>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</si>
  <si>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</si>
  <si>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</si>
  <si>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</si>
  <si>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</si>
  <si>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</si>
  <si>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</si>
  <si>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</si>
  <si>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</si>
  <si>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</si>
  <si>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</si>
  <si>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</si>
  <si>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</si>
  <si>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</si>
  <si>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</si>
  <si>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</si>
  <si>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</si>
  <si>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09,11,(1)</t>
  </si>
  <si>
    <t>09,11,(2)</t>
  </si>
  <si>
    <t>07,11,</t>
  </si>
  <si>
    <t>06,11,</t>
  </si>
  <si>
    <t>31,10,</t>
  </si>
  <si>
    <t>30,10,</t>
  </si>
  <si>
    <t>24,10,</t>
  </si>
  <si>
    <t>23,10,</t>
  </si>
  <si>
    <t>17,10,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</si>
  <si>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</si>
  <si>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</si>
  <si>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</si>
  <si>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</si>
  <si>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</si>
  <si>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нужно увеличить продажи / ТМА октябрь</t>
  </si>
  <si>
    <t xml:space="preserve"> 018  Сосиски Рубленые, Вязанка вискофан  ВЕС.ПОКОМ</t>
  </si>
  <si>
    <t>нужно увеличить продажи!!!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</si>
  <si>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</si>
  <si>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</si>
  <si>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</si>
  <si>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</si>
  <si>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</si>
  <si>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</si>
  <si>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</si>
  <si>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</si>
  <si>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26,10,24 завод не отгрузил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</si>
  <si>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</si>
  <si>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</si>
  <si>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</si>
  <si>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 / с 10,10,24 заказываем / ТС Обжора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</si>
  <si>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</si>
  <si>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</si>
  <si>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</si>
  <si>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>ТМА октябрь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</si>
  <si>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</si>
  <si>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</si>
  <si>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</si>
  <si>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</si>
  <si>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</si>
  <si>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</si>
  <si>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</si>
  <si>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</si>
  <si>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</si>
  <si>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</si>
  <si>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</si>
  <si>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</si>
  <si>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</si>
  <si>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</si>
  <si>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</si>
  <si>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</si>
  <si>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</si>
  <si>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</si>
  <si>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</si>
  <si>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</si>
  <si>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</si>
  <si>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</si>
  <si>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</si>
  <si>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</si>
  <si>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</si>
  <si>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</si>
  <si>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</si>
  <si>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</si>
  <si>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</si>
  <si>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</si>
  <si>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</si>
  <si>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</si>
  <si>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</si>
  <si>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</si>
  <si>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</si>
  <si>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</si>
  <si>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</si>
  <si>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</si>
  <si>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</si>
  <si>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</si>
  <si>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</si>
  <si>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</si>
  <si>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</si>
  <si>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</si>
  <si>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</si>
  <si>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</si>
  <si>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</si>
  <si>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</si>
  <si>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</si>
  <si>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</si>
  <si>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</si>
  <si>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</si>
  <si>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</si>
  <si>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</si>
  <si>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</si>
  <si>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</si>
  <si>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</si>
  <si>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</si>
  <si>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</si>
  <si>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</si>
  <si>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</si>
  <si>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</si>
  <si>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</si>
  <si>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</si>
  <si>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</si>
  <si>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</si>
  <si>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</si>
  <si>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</si>
  <si>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</si>
  <si>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</si>
  <si>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</si>
  <si>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</si>
  <si>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новинка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</si>
  <si>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</si>
  <si>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</si>
  <si>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</si>
  <si>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</si>
  <si>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</si>
  <si>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октябрь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</si>
  <si>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</si>
  <si>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</si>
  <si>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</si>
  <si>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</si>
  <si>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</si>
  <si>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</si>
  <si>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</si>
  <si>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Ветчины «Мясорубская с окороком» Фикс.вес 0,33 фиброуз ТМ «Стародворье»</t>
  </si>
  <si>
    <t>Ветчины «Стародворская» ф/в 0,33 п/а ТМ «Стародворье»</t>
  </si>
  <si>
    <t>дубль на 394</t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</si>
  <si>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Луганска (снижение продаж)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</si>
  <si>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ТМА октябрь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</si>
  <si>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</si>
  <si>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11,10,24 появилась в бланке</t>
    </r>
  </si>
  <si>
    <t>заказ</t>
  </si>
  <si>
    <t>11,11,(1)</t>
  </si>
  <si>
    <t>11,11,(2)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</si>
</sst>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7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140625" style="8" customWidth="1"/>
    <col min="8" max="8" width="5.140625" customWidth="1"/>
    <col min="9" max="9" width="12.7109375" bestFit="1" customWidth="1"/>
    <col min="10" max="11" width="6.42578125" customWidth="1"/>
    <col min="12" max="13" width="6.42578125" hidden="1" customWidth="1"/>
    <col min="14" max="21" width="6.42578125" customWidth="1"/>
    <col min="22" max="22" width="21.85546875" customWidth="1"/>
    <col min="23" max="24" width="5.28515625" customWidth="1"/>
    <col min="25" max="30" width="6" customWidth="1"/>
    <col min="31" max="31" width="47" customWidth="1"/>
    <col min="32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151</v>
      </c>
      <c r="T3" s="3" t="s">
        <v>151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152</v>
      </c>
      <c r="T4" s="1" t="s">
        <v>153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 t="s">
        <v>152</v>
      </c>
      <c r="AG4" s="1" t="s">
        <v>153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SUM(E6:E478)</f>
        <v>35815.006000000001</v>
      </c>
      <c r="F5" s="4">
        <f>SUM(F6:F478)</f>
        <v>36839.233000000007</v>
      </c>
      <c r="G5" s="6"/>
      <c r="H5" s="1"/>
      <c r="I5" s="1"/>
      <c r="J5" s="4">
        <f t="shared" ref="J5:U5" si="0">SUM(J6:J478)</f>
        <v>35432.057999999997</v>
      </c>
      <c r="K5" s="4">
        <f t="shared" si="0"/>
        <v>382.94800000000038</v>
      </c>
      <c r="L5" s="4">
        <f t="shared" si="0"/>
        <v>0</v>
      </c>
      <c r="M5" s="4">
        <f t="shared" si="0"/>
        <v>0</v>
      </c>
      <c r="N5" s="4">
        <f t="shared" si="0"/>
        <v>8255.5457200000001</v>
      </c>
      <c r="O5" s="4">
        <f t="shared" si="0"/>
        <v>15369.855040000002</v>
      </c>
      <c r="P5" s="4">
        <f t="shared" si="0"/>
        <v>7200</v>
      </c>
      <c r="Q5" s="4">
        <f t="shared" si="0"/>
        <v>7163.0012000000033</v>
      </c>
      <c r="R5" s="4">
        <f t="shared" si="0"/>
        <v>22633.174879999999</v>
      </c>
      <c r="S5" s="4">
        <f t="shared" si="0"/>
        <v>14833.174879999997</v>
      </c>
      <c r="T5" s="4">
        <f t="shared" ref="T5" si="1">SUM(T6:T478)</f>
        <v>7800</v>
      </c>
      <c r="U5" s="4">
        <f t="shared" si="0"/>
        <v>0</v>
      </c>
      <c r="V5" s="1"/>
      <c r="W5" s="1"/>
      <c r="X5" s="1"/>
      <c r="Y5" s="4">
        <f t="shared" ref="Y5:AD5" si="2">SUM(Y6:Y478)</f>
        <v>6701.8464000000004</v>
      </c>
      <c r="Z5" s="4">
        <f t="shared" si="2"/>
        <v>5651.3194000000021</v>
      </c>
      <c r="AA5" s="4">
        <f t="shared" si="2"/>
        <v>5616.1167999999998</v>
      </c>
      <c r="AB5" s="4">
        <f t="shared" si="2"/>
        <v>6841.6511999999975</v>
      </c>
      <c r="AC5" s="4">
        <f t="shared" si="2"/>
        <v>6948.9597999999996</v>
      </c>
      <c r="AD5" s="4">
        <f t="shared" si="2"/>
        <v>5610.3913999999995</v>
      </c>
      <c r="AE5" s="1"/>
      <c r="AF5" s="4">
        <f>SUM(AF6:AF478)</f>
        <v>12392</v>
      </c>
      <c r="AG5" s="4">
        <f>SUM(AG6:AG478)</f>
        <v>7800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615.49</v>
      </c>
      <c r="D6" s="1">
        <v>879.49300000000005</v>
      </c>
      <c r="E6" s="1">
        <v>449.11099999999999</v>
      </c>
      <c r="F6" s="1">
        <v>962.28599999999994</v>
      </c>
      <c r="G6" s="6">
        <v>1</v>
      </c>
      <c r="H6" s="1">
        <v>50</v>
      </c>
      <c r="I6" s="1" t="s">
        <v>35</v>
      </c>
      <c r="J6" s="1">
        <v>437.5</v>
      </c>
      <c r="K6" s="1">
        <f t="shared" ref="K6:K31" si="3">E6-J6</f>
        <v>11.61099999999999</v>
      </c>
      <c r="L6" s="1"/>
      <c r="M6" s="1"/>
      <c r="N6" s="1"/>
      <c r="O6" s="1"/>
      <c r="P6" s="1"/>
      <c r="Q6" s="1">
        <f>E6/5</f>
        <v>89.822199999999995</v>
      </c>
      <c r="R6" s="5">
        <f>12*Q6-P6-O6-N6-F6</f>
        <v>115.58039999999994</v>
      </c>
      <c r="S6" s="5">
        <f>R6-T6</f>
        <v>115.58039999999994</v>
      </c>
      <c r="T6" s="5"/>
      <c r="U6" s="5"/>
      <c r="V6" s="1"/>
      <c r="W6" s="1">
        <f>(F6+N6+O6+P6+R6)/Q6</f>
        <v>12</v>
      </c>
      <c r="X6" s="1">
        <f>(F6+N6+O6+P6)/Q6</f>
        <v>10.713231250180913</v>
      </c>
      <c r="Y6" s="1">
        <v>79.587999999999994</v>
      </c>
      <c r="Z6" s="1">
        <v>75.899599999999992</v>
      </c>
      <c r="AA6" s="1">
        <v>57.739400000000003</v>
      </c>
      <c r="AB6" s="1">
        <v>63.826800000000013</v>
      </c>
      <c r="AC6" s="1">
        <v>62.594799999999999</v>
      </c>
      <c r="AD6" s="1">
        <v>43.234000000000002</v>
      </c>
      <c r="AE6" s="1"/>
      <c r="AF6" s="1">
        <f>ROUND(S6*G6,0)</f>
        <v>116</v>
      </c>
      <c r="AG6" s="1">
        <f>ROUND(T6*G6,0)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349.11500000000001</v>
      </c>
      <c r="D7" s="1">
        <v>120.779</v>
      </c>
      <c r="E7" s="1">
        <v>228.77199999999999</v>
      </c>
      <c r="F7" s="1">
        <v>225.48699999999999</v>
      </c>
      <c r="G7" s="6">
        <v>1</v>
      </c>
      <c r="H7" s="1">
        <v>45</v>
      </c>
      <c r="I7" s="1" t="s">
        <v>35</v>
      </c>
      <c r="J7" s="1">
        <v>213.4</v>
      </c>
      <c r="K7" s="1">
        <f t="shared" si="3"/>
        <v>15.371999999999986</v>
      </c>
      <c r="L7" s="1"/>
      <c r="M7" s="1"/>
      <c r="N7" s="1">
        <v>347.69479999999987</v>
      </c>
      <c r="O7" s="1"/>
      <c r="P7" s="1"/>
      <c r="Q7" s="1">
        <f t="shared" ref="Q7:Q61" si="4">E7/5</f>
        <v>45.754399999999997</v>
      </c>
      <c r="R7" s="5"/>
      <c r="S7" s="5">
        <f t="shared" ref="S7:S14" si="5">R7-T7</f>
        <v>0</v>
      </c>
      <c r="T7" s="5"/>
      <c r="U7" s="5"/>
      <c r="V7" s="1"/>
      <c r="W7" s="1">
        <f t="shared" ref="W7:W61" si="6">(F7+N7+O7+P7+R7)/Q7</f>
        <v>12.527359117374502</v>
      </c>
      <c r="X7" s="1">
        <f t="shared" ref="X7:X61" si="7">(F7+N7+O7+P7)/Q7</f>
        <v>12.527359117374502</v>
      </c>
      <c r="Y7" s="1">
        <v>43.206800000000001</v>
      </c>
      <c r="Z7" s="1">
        <v>48.327800000000003</v>
      </c>
      <c r="AA7" s="1">
        <v>37.244799999999998</v>
      </c>
      <c r="AB7" s="1">
        <v>41.7562</v>
      </c>
      <c r="AC7" s="1">
        <v>43.445999999999998</v>
      </c>
      <c r="AD7" s="1">
        <v>25.565000000000001</v>
      </c>
      <c r="AE7" s="1"/>
      <c r="AF7" s="1">
        <f t="shared" ref="AF7:AF70" si="8">ROUND(S7*G7,0)</f>
        <v>0</v>
      </c>
      <c r="AG7" s="1">
        <f t="shared" ref="AG7:AG70" si="9">ROUND(T7*G7,0)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1" t="s">
        <v>37</v>
      </c>
      <c r="B8" s="21" t="s">
        <v>34</v>
      </c>
      <c r="C8" s="21">
        <v>1215.058</v>
      </c>
      <c r="D8" s="21">
        <v>1728.778</v>
      </c>
      <c r="E8" s="21">
        <v>609.26400000000001</v>
      </c>
      <c r="F8" s="21">
        <v>1935.7180000000001</v>
      </c>
      <c r="G8" s="22">
        <v>1</v>
      </c>
      <c r="H8" s="21">
        <v>45</v>
      </c>
      <c r="I8" s="21" t="s">
        <v>35</v>
      </c>
      <c r="J8" s="21">
        <v>584.6</v>
      </c>
      <c r="K8" s="21">
        <f t="shared" si="3"/>
        <v>24.663999999999987</v>
      </c>
      <c r="L8" s="1"/>
      <c r="M8" s="1"/>
      <c r="N8" s="21">
        <v>745.07539999999995</v>
      </c>
      <c r="O8" s="21"/>
      <c r="P8" s="21"/>
      <c r="Q8" s="21">
        <f t="shared" si="4"/>
        <v>121.8528</v>
      </c>
      <c r="R8" s="23"/>
      <c r="S8" s="5">
        <f t="shared" si="5"/>
        <v>0</v>
      </c>
      <c r="T8" s="23"/>
      <c r="U8" s="23"/>
      <c r="V8" s="21"/>
      <c r="W8" s="21">
        <f t="shared" si="6"/>
        <v>22.000260970613724</v>
      </c>
      <c r="X8" s="21">
        <f t="shared" si="7"/>
        <v>22.000260970613724</v>
      </c>
      <c r="Y8" s="21">
        <v>171.90520000000001</v>
      </c>
      <c r="Z8" s="21">
        <v>411.16520000000003</v>
      </c>
      <c r="AA8" s="21">
        <v>393.90480000000002</v>
      </c>
      <c r="AB8" s="21">
        <v>356.93439999999998</v>
      </c>
      <c r="AC8" s="21">
        <v>346.08179999999999</v>
      </c>
      <c r="AD8" s="21">
        <v>212.65639999999999</v>
      </c>
      <c r="AE8" s="17" t="s">
        <v>148</v>
      </c>
      <c r="AF8" s="21">
        <f t="shared" si="8"/>
        <v>0</v>
      </c>
      <c r="AG8" s="21">
        <f t="shared" si="9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39</v>
      </c>
      <c r="B9" s="1" t="s">
        <v>34</v>
      </c>
      <c r="C9" s="1">
        <v>39.951000000000001</v>
      </c>
      <c r="D9" s="1">
        <v>8.4350000000000005</v>
      </c>
      <c r="E9" s="1">
        <v>12.619</v>
      </c>
      <c r="F9" s="1">
        <v>34.488999999999997</v>
      </c>
      <c r="G9" s="6">
        <v>1</v>
      </c>
      <c r="H9" s="1">
        <v>40</v>
      </c>
      <c r="I9" s="1" t="s">
        <v>35</v>
      </c>
      <c r="J9" s="1">
        <v>12.8</v>
      </c>
      <c r="K9" s="1">
        <f t="shared" si="3"/>
        <v>-0.18100000000000094</v>
      </c>
      <c r="L9" s="1"/>
      <c r="M9" s="1"/>
      <c r="N9" s="1"/>
      <c r="O9" s="1"/>
      <c r="P9" s="1"/>
      <c r="Q9" s="1">
        <f t="shared" si="4"/>
        <v>2.5238</v>
      </c>
      <c r="R9" s="5"/>
      <c r="S9" s="5">
        <f t="shared" si="5"/>
        <v>0</v>
      </c>
      <c r="T9" s="5"/>
      <c r="U9" s="5"/>
      <c r="V9" s="1"/>
      <c r="W9" s="1">
        <f t="shared" si="6"/>
        <v>13.665504398129803</v>
      </c>
      <c r="X9" s="1">
        <f t="shared" si="7"/>
        <v>13.665504398129803</v>
      </c>
      <c r="Y9" s="1">
        <v>1.2707999999999999</v>
      </c>
      <c r="Z9" s="1">
        <v>2.2372000000000001</v>
      </c>
      <c r="AA9" s="1">
        <v>3.7437999999999998</v>
      </c>
      <c r="AB9" s="1">
        <v>4.0423999999999998</v>
      </c>
      <c r="AC9" s="1">
        <v>3.8054000000000001</v>
      </c>
      <c r="AD9" s="1">
        <v>3.9064000000000001</v>
      </c>
      <c r="AE9" s="27" t="s">
        <v>40</v>
      </c>
      <c r="AF9" s="1">
        <f t="shared" si="8"/>
        <v>0</v>
      </c>
      <c r="AG9" s="1">
        <f t="shared" si="9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43</v>
      </c>
      <c r="B10" s="1" t="s">
        <v>41</v>
      </c>
      <c r="C10" s="1">
        <v>1407</v>
      </c>
      <c r="D10" s="1">
        <v>186</v>
      </c>
      <c r="E10" s="1">
        <v>823</v>
      </c>
      <c r="F10" s="1">
        <v>630</v>
      </c>
      <c r="G10" s="6">
        <v>0.45</v>
      </c>
      <c r="H10" s="1">
        <v>45</v>
      </c>
      <c r="I10" s="1" t="s">
        <v>35</v>
      </c>
      <c r="J10" s="1">
        <v>844</v>
      </c>
      <c r="K10" s="1">
        <f t="shared" si="3"/>
        <v>-21</v>
      </c>
      <c r="L10" s="1"/>
      <c r="M10" s="1"/>
      <c r="N10" s="1">
        <v>1003.04</v>
      </c>
      <c r="O10" s="1"/>
      <c r="P10" s="1"/>
      <c r="Q10" s="1">
        <f t="shared" si="4"/>
        <v>164.6</v>
      </c>
      <c r="R10" s="5">
        <f t="shared" ref="R10:R11" si="10">12*Q10-P10-O10-N10-F10</f>
        <v>342.15999999999985</v>
      </c>
      <c r="S10" s="5">
        <f t="shared" si="5"/>
        <v>342.15999999999985</v>
      </c>
      <c r="T10" s="5"/>
      <c r="U10" s="5"/>
      <c r="V10" s="1"/>
      <c r="W10" s="1">
        <f t="shared" si="6"/>
        <v>12</v>
      </c>
      <c r="X10" s="1">
        <f t="shared" si="7"/>
        <v>9.9212636695018226</v>
      </c>
      <c r="Y10" s="1">
        <v>162</v>
      </c>
      <c r="Z10" s="1">
        <v>158.80000000000001</v>
      </c>
      <c r="AA10" s="1">
        <v>143.6</v>
      </c>
      <c r="AB10" s="1">
        <v>166.4</v>
      </c>
      <c r="AC10" s="1">
        <v>170.4</v>
      </c>
      <c r="AD10" s="1">
        <v>148</v>
      </c>
      <c r="AE10" s="1"/>
      <c r="AF10" s="1">
        <f t="shared" si="8"/>
        <v>154</v>
      </c>
      <c r="AG10" s="1">
        <f t="shared" si="9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44</v>
      </c>
      <c r="B11" s="1" t="s">
        <v>41</v>
      </c>
      <c r="C11" s="1">
        <v>1694.5239999999999</v>
      </c>
      <c r="D11" s="1">
        <v>1140</v>
      </c>
      <c r="E11" s="1">
        <v>1117</v>
      </c>
      <c r="F11" s="1">
        <v>1522.5239999999999</v>
      </c>
      <c r="G11" s="6">
        <v>0.45</v>
      </c>
      <c r="H11" s="1">
        <v>45</v>
      </c>
      <c r="I11" s="1" t="s">
        <v>35</v>
      </c>
      <c r="J11" s="1">
        <v>1125</v>
      </c>
      <c r="K11" s="1">
        <f t="shared" si="3"/>
        <v>-8</v>
      </c>
      <c r="L11" s="1"/>
      <c r="M11" s="1"/>
      <c r="N11" s="1">
        <v>827.67600000000084</v>
      </c>
      <c r="O11" s="1"/>
      <c r="P11" s="1"/>
      <c r="Q11" s="1">
        <f t="shared" si="4"/>
        <v>223.4</v>
      </c>
      <c r="R11" s="5">
        <f t="shared" si="10"/>
        <v>330.59999999999945</v>
      </c>
      <c r="S11" s="5">
        <f t="shared" si="5"/>
        <v>330.59999999999945</v>
      </c>
      <c r="T11" s="5"/>
      <c r="U11" s="5"/>
      <c r="V11" s="1"/>
      <c r="W11" s="1">
        <f t="shared" si="6"/>
        <v>12</v>
      </c>
      <c r="X11" s="1">
        <f t="shared" si="7"/>
        <v>10.520143240823637</v>
      </c>
      <c r="Y11" s="1">
        <v>223.6</v>
      </c>
      <c r="Z11" s="1">
        <v>230.2</v>
      </c>
      <c r="AA11" s="1">
        <v>221.2</v>
      </c>
      <c r="AB11" s="1">
        <v>219.8</v>
      </c>
      <c r="AC11" s="1">
        <v>222.8</v>
      </c>
      <c r="AD11" s="1">
        <v>265.49520000000001</v>
      </c>
      <c r="AE11" s="1" t="s">
        <v>45</v>
      </c>
      <c r="AF11" s="1">
        <f t="shared" si="8"/>
        <v>149</v>
      </c>
      <c r="AG11" s="1">
        <f t="shared" si="9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46</v>
      </c>
      <c r="B12" s="1" t="s">
        <v>41</v>
      </c>
      <c r="C12" s="1">
        <v>428</v>
      </c>
      <c r="D12" s="1">
        <v>45</v>
      </c>
      <c r="E12" s="1">
        <v>114</v>
      </c>
      <c r="F12" s="1">
        <v>322</v>
      </c>
      <c r="G12" s="6">
        <v>0.17</v>
      </c>
      <c r="H12" s="1">
        <v>180</v>
      </c>
      <c r="I12" s="1" t="s">
        <v>35</v>
      </c>
      <c r="J12" s="1">
        <v>117</v>
      </c>
      <c r="K12" s="1">
        <f t="shared" si="3"/>
        <v>-3</v>
      </c>
      <c r="L12" s="1"/>
      <c r="M12" s="1"/>
      <c r="N12" s="1"/>
      <c r="O12" s="1"/>
      <c r="P12" s="1"/>
      <c r="Q12" s="1">
        <f t="shared" si="4"/>
        <v>22.8</v>
      </c>
      <c r="R12" s="5"/>
      <c r="S12" s="5">
        <f t="shared" si="5"/>
        <v>0</v>
      </c>
      <c r="T12" s="5"/>
      <c r="U12" s="5"/>
      <c r="V12" s="1"/>
      <c r="W12" s="1">
        <f t="shared" si="6"/>
        <v>14.12280701754386</v>
      </c>
      <c r="X12" s="1">
        <f t="shared" si="7"/>
        <v>14.12280701754386</v>
      </c>
      <c r="Y12" s="1">
        <v>26.2</v>
      </c>
      <c r="Z12" s="1">
        <v>18.2</v>
      </c>
      <c r="AA12" s="1">
        <v>14.6</v>
      </c>
      <c r="AB12" s="1">
        <v>35.799999999999997</v>
      </c>
      <c r="AC12" s="1">
        <v>38.799999999999997</v>
      </c>
      <c r="AD12" s="1">
        <v>10</v>
      </c>
      <c r="AE12" s="1" t="s">
        <v>45</v>
      </c>
      <c r="AF12" s="1">
        <f t="shared" si="8"/>
        <v>0</v>
      </c>
      <c r="AG12" s="1">
        <f t="shared" si="9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47</v>
      </c>
      <c r="B13" s="1" t="s">
        <v>41</v>
      </c>
      <c r="C13" s="1">
        <v>86</v>
      </c>
      <c r="D13" s="1">
        <v>24</v>
      </c>
      <c r="E13" s="1">
        <v>14</v>
      </c>
      <c r="F13" s="1">
        <v>89</v>
      </c>
      <c r="G13" s="6">
        <v>0.3</v>
      </c>
      <c r="H13" s="1">
        <v>40</v>
      </c>
      <c r="I13" s="1" t="s">
        <v>35</v>
      </c>
      <c r="J13" s="1">
        <v>14</v>
      </c>
      <c r="K13" s="1">
        <f t="shared" si="3"/>
        <v>0</v>
      </c>
      <c r="L13" s="1"/>
      <c r="M13" s="1"/>
      <c r="N13" s="1"/>
      <c r="O13" s="1"/>
      <c r="P13" s="1"/>
      <c r="Q13" s="1">
        <f t="shared" si="4"/>
        <v>2.8</v>
      </c>
      <c r="R13" s="5"/>
      <c r="S13" s="5">
        <f t="shared" si="5"/>
        <v>0</v>
      </c>
      <c r="T13" s="5"/>
      <c r="U13" s="5"/>
      <c r="V13" s="1"/>
      <c r="W13" s="1">
        <f t="shared" si="6"/>
        <v>31.785714285714288</v>
      </c>
      <c r="X13" s="1">
        <f t="shared" si="7"/>
        <v>31.785714285714288</v>
      </c>
      <c r="Y13" s="1">
        <v>2.6</v>
      </c>
      <c r="Z13" s="1">
        <v>2</v>
      </c>
      <c r="AA13" s="1">
        <v>3</v>
      </c>
      <c r="AB13" s="1">
        <v>7</v>
      </c>
      <c r="AC13" s="1">
        <v>6</v>
      </c>
      <c r="AD13" s="1">
        <v>3</v>
      </c>
      <c r="AE13" s="27" t="s">
        <v>40</v>
      </c>
      <c r="AF13" s="1">
        <f t="shared" si="8"/>
        <v>0</v>
      </c>
      <c r="AG13" s="1">
        <f t="shared" si="9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48</v>
      </c>
      <c r="B14" s="1" t="s">
        <v>41</v>
      </c>
      <c r="C14" s="1">
        <v>60</v>
      </c>
      <c r="D14" s="1">
        <v>105</v>
      </c>
      <c r="E14" s="1">
        <v>103</v>
      </c>
      <c r="F14" s="1">
        <v>52</v>
      </c>
      <c r="G14" s="6">
        <v>0.17</v>
      </c>
      <c r="H14" s="1">
        <v>180</v>
      </c>
      <c r="I14" s="1" t="s">
        <v>35</v>
      </c>
      <c r="J14" s="1">
        <v>112</v>
      </c>
      <c r="K14" s="1">
        <f t="shared" si="3"/>
        <v>-9</v>
      </c>
      <c r="L14" s="1"/>
      <c r="M14" s="1"/>
      <c r="N14" s="1"/>
      <c r="O14" s="1">
        <v>102</v>
      </c>
      <c r="P14" s="1"/>
      <c r="Q14" s="1">
        <f t="shared" si="4"/>
        <v>20.6</v>
      </c>
      <c r="R14" s="5">
        <f>12*Q14-P14-O14-N14-F14</f>
        <v>93.200000000000017</v>
      </c>
      <c r="S14" s="5">
        <f t="shared" si="5"/>
        <v>93.200000000000017</v>
      </c>
      <c r="T14" s="5"/>
      <c r="U14" s="5"/>
      <c r="V14" s="1"/>
      <c r="W14" s="1">
        <f t="shared" si="6"/>
        <v>12</v>
      </c>
      <c r="X14" s="1">
        <f t="shared" si="7"/>
        <v>7.4757281553398052</v>
      </c>
      <c r="Y14" s="1">
        <v>17.8</v>
      </c>
      <c r="Z14" s="1">
        <v>1.8</v>
      </c>
      <c r="AA14" s="1">
        <v>-1.2</v>
      </c>
      <c r="AB14" s="1">
        <v>27</v>
      </c>
      <c r="AC14" s="1">
        <v>32.799999999999997</v>
      </c>
      <c r="AD14" s="1">
        <v>17.600000000000001</v>
      </c>
      <c r="AE14" s="1" t="s">
        <v>49</v>
      </c>
      <c r="AF14" s="1">
        <f t="shared" si="8"/>
        <v>16</v>
      </c>
      <c r="AG14" s="1">
        <f t="shared" si="9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3" t="s">
        <v>50</v>
      </c>
      <c r="B15" s="13" t="s">
        <v>41</v>
      </c>
      <c r="C15" s="13"/>
      <c r="D15" s="13"/>
      <c r="E15" s="13"/>
      <c r="F15" s="13"/>
      <c r="G15" s="14">
        <v>0</v>
      </c>
      <c r="H15" s="13">
        <v>50</v>
      </c>
      <c r="I15" s="13" t="s">
        <v>35</v>
      </c>
      <c r="J15" s="13"/>
      <c r="K15" s="13">
        <f t="shared" si="3"/>
        <v>0</v>
      </c>
      <c r="L15" s="1"/>
      <c r="M15" s="1"/>
      <c r="N15" s="13"/>
      <c r="O15" s="13"/>
      <c r="P15" s="13"/>
      <c r="Q15" s="13">
        <f t="shared" si="4"/>
        <v>0</v>
      </c>
      <c r="R15" s="15"/>
      <c r="S15" s="15"/>
      <c r="T15" s="15"/>
      <c r="U15" s="15"/>
      <c r="V15" s="13"/>
      <c r="W15" s="13" t="e">
        <f t="shared" si="6"/>
        <v>#DIV/0!</v>
      </c>
      <c r="X15" s="13" t="e">
        <f t="shared" si="7"/>
        <v>#DIV/0!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 t="s">
        <v>51</v>
      </c>
      <c r="AF15" s="13">
        <f t="shared" si="8"/>
        <v>0</v>
      </c>
      <c r="AG15" s="13">
        <f t="shared" si="9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52</v>
      </c>
      <c r="B16" s="1" t="s">
        <v>41</v>
      </c>
      <c r="C16" s="1">
        <v>399</v>
      </c>
      <c r="D16" s="1">
        <v>48</v>
      </c>
      <c r="E16" s="1">
        <v>111</v>
      </c>
      <c r="F16" s="1">
        <v>315</v>
      </c>
      <c r="G16" s="6">
        <v>0.35</v>
      </c>
      <c r="H16" s="1">
        <v>50</v>
      </c>
      <c r="I16" s="1" t="s">
        <v>35</v>
      </c>
      <c r="J16" s="1">
        <v>111</v>
      </c>
      <c r="K16" s="1">
        <f t="shared" si="3"/>
        <v>0</v>
      </c>
      <c r="L16" s="1"/>
      <c r="M16" s="1"/>
      <c r="N16" s="1"/>
      <c r="O16" s="1"/>
      <c r="P16" s="1"/>
      <c r="Q16" s="1">
        <f t="shared" si="4"/>
        <v>22.2</v>
      </c>
      <c r="R16" s="5"/>
      <c r="S16" s="5">
        <f t="shared" ref="S16:S19" si="11">R16-T16</f>
        <v>0</v>
      </c>
      <c r="T16" s="5"/>
      <c r="U16" s="5"/>
      <c r="V16" s="1"/>
      <c r="W16" s="1">
        <f t="shared" si="6"/>
        <v>14.189189189189189</v>
      </c>
      <c r="X16" s="1">
        <f t="shared" si="7"/>
        <v>14.189189189189189</v>
      </c>
      <c r="Y16" s="1">
        <v>22.6</v>
      </c>
      <c r="Z16" s="1">
        <v>10.8</v>
      </c>
      <c r="AA16" s="1">
        <v>5.4</v>
      </c>
      <c r="AB16" s="1">
        <v>31</v>
      </c>
      <c r="AC16" s="1">
        <v>32.200000000000003</v>
      </c>
      <c r="AD16" s="1">
        <v>4.5999999999999996</v>
      </c>
      <c r="AE16" s="16" t="s">
        <v>53</v>
      </c>
      <c r="AF16" s="1">
        <f t="shared" si="8"/>
        <v>0</v>
      </c>
      <c r="AG16" s="1">
        <f t="shared" si="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4" t="s">
        <v>54</v>
      </c>
      <c r="B17" s="24" t="s">
        <v>34</v>
      </c>
      <c r="C17" s="24">
        <v>1729.7460000000001</v>
      </c>
      <c r="D17" s="24">
        <v>374.18400000000003</v>
      </c>
      <c r="E17" s="24">
        <v>1688.1079999999999</v>
      </c>
      <c r="F17" s="24">
        <v>308.49799999999999</v>
      </c>
      <c r="G17" s="25">
        <v>1</v>
      </c>
      <c r="H17" s="24">
        <v>55</v>
      </c>
      <c r="I17" s="24" t="s">
        <v>35</v>
      </c>
      <c r="J17" s="24">
        <v>1602.25</v>
      </c>
      <c r="K17" s="24">
        <f t="shared" si="3"/>
        <v>85.857999999999947</v>
      </c>
      <c r="L17" s="1"/>
      <c r="M17" s="1"/>
      <c r="N17" s="24">
        <v>222.7493599999998</v>
      </c>
      <c r="O17" s="24">
        <v>1294.4232400000001</v>
      </c>
      <c r="P17" s="24">
        <v>1400</v>
      </c>
      <c r="Q17" s="24">
        <f t="shared" si="4"/>
        <v>337.6216</v>
      </c>
      <c r="R17" s="26">
        <f>14*Q17-P17-O17-N17-F17</f>
        <v>1501.0318000000002</v>
      </c>
      <c r="S17" s="5">
        <f t="shared" si="11"/>
        <v>701.0318000000002</v>
      </c>
      <c r="T17" s="26">
        <v>800</v>
      </c>
      <c r="U17" s="26"/>
      <c r="V17" s="24"/>
      <c r="W17" s="24">
        <f t="shared" si="6"/>
        <v>14</v>
      </c>
      <c r="X17" s="24">
        <f t="shared" si="7"/>
        <v>9.5541002115978362</v>
      </c>
      <c r="Y17" s="24">
        <v>300.6508</v>
      </c>
      <c r="Z17" s="24">
        <v>138.30279999999999</v>
      </c>
      <c r="AA17" s="24">
        <v>153.1054</v>
      </c>
      <c r="AB17" s="24">
        <v>163.459</v>
      </c>
      <c r="AC17" s="24">
        <v>160.7672</v>
      </c>
      <c r="AD17" s="24">
        <v>144.67760000000001</v>
      </c>
      <c r="AE17" s="24" t="s">
        <v>55</v>
      </c>
      <c r="AF17" s="24">
        <f t="shared" si="8"/>
        <v>701</v>
      </c>
      <c r="AG17" s="24">
        <f t="shared" si="9"/>
        <v>800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21" t="s">
        <v>56</v>
      </c>
      <c r="B18" s="21" t="s">
        <v>34</v>
      </c>
      <c r="C18" s="21">
        <v>2856.3380000000002</v>
      </c>
      <c r="D18" s="21">
        <v>1656.11</v>
      </c>
      <c r="E18" s="21">
        <v>1845.777</v>
      </c>
      <c r="F18" s="21">
        <v>2412.038</v>
      </c>
      <c r="G18" s="22">
        <v>1</v>
      </c>
      <c r="H18" s="21">
        <v>50</v>
      </c>
      <c r="I18" s="21" t="s">
        <v>35</v>
      </c>
      <c r="J18" s="21">
        <v>1892.6</v>
      </c>
      <c r="K18" s="21">
        <f t="shared" si="3"/>
        <v>-46.822999999999865</v>
      </c>
      <c r="L18" s="1"/>
      <c r="M18" s="1"/>
      <c r="N18" s="21">
        <v>552.7189999999996</v>
      </c>
      <c r="O18" s="21"/>
      <c r="P18" s="21"/>
      <c r="Q18" s="21">
        <f t="shared" si="4"/>
        <v>369.15539999999999</v>
      </c>
      <c r="R18" s="23"/>
      <c r="S18" s="5">
        <f t="shared" si="11"/>
        <v>0</v>
      </c>
      <c r="T18" s="23"/>
      <c r="U18" s="23"/>
      <c r="V18" s="21"/>
      <c r="W18" s="21">
        <f t="shared" si="6"/>
        <v>8.0311895749053104</v>
      </c>
      <c r="X18" s="21">
        <f t="shared" si="7"/>
        <v>8.0311895749053104</v>
      </c>
      <c r="Y18" s="21">
        <v>387.57780000000002</v>
      </c>
      <c r="Z18" s="21">
        <v>529.80160000000001</v>
      </c>
      <c r="AA18" s="21">
        <v>523.26679999999999</v>
      </c>
      <c r="AB18" s="21">
        <v>593.3134</v>
      </c>
      <c r="AC18" s="21">
        <v>672.6508</v>
      </c>
      <c r="AD18" s="21">
        <v>591.54780000000005</v>
      </c>
      <c r="AE18" s="21" t="s">
        <v>57</v>
      </c>
      <c r="AF18" s="21">
        <f t="shared" si="8"/>
        <v>0</v>
      </c>
      <c r="AG18" s="21">
        <f t="shared" si="9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1" t="s">
        <v>58</v>
      </c>
      <c r="B19" s="21" t="s">
        <v>34</v>
      </c>
      <c r="C19" s="21">
        <v>653.04600000000005</v>
      </c>
      <c r="D19" s="21"/>
      <c r="E19" s="21">
        <v>188.11099999999999</v>
      </c>
      <c r="F19" s="21">
        <v>403.01100000000002</v>
      </c>
      <c r="G19" s="22">
        <v>1</v>
      </c>
      <c r="H19" s="21">
        <v>60</v>
      </c>
      <c r="I19" s="21" t="s">
        <v>35</v>
      </c>
      <c r="J19" s="21">
        <v>172.8</v>
      </c>
      <c r="K19" s="21">
        <f t="shared" si="3"/>
        <v>15.310999999999979</v>
      </c>
      <c r="L19" s="1"/>
      <c r="M19" s="1"/>
      <c r="N19" s="21"/>
      <c r="O19" s="21"/>
      <c r="P19" s="21"/>
      <c r="Q19" s="21">
        <f t="shared" si="4"/>
        <v>37.622199999999999</v>
      </c>
      <c r="R19" s="23"/>
      <c r="S19" s="5">
        <f t="shared" si="11"/>
        <v>0</v>
      </c>
      <c r="T19" s="23"/>
      <c r="U19" s="23"/>
      <c r="V19" s="21"/>
      <c r="W19" s="21">
        <f t="shared" si="6"/>
        <v>10.712052989989953</v>
      </c>
      <c r="X19" s="21">
        <f t="shared" si="7"/>
        <v>10.712052989989953</v>
      </c>
      <c r="Y19" s="21">
        <v>43.689399999999999</v>
      </c>
      <c r="Z19" s="21">
        <v>62.103599999999993</v>
      </c>
      <c r="AA19" s="21">
        <v>59.439</v>
      </c>
      <c r="AB19" s="21">
        <v>108.91200000000001</v>
      </c>
      <c r="AC19" s="21">
        <v>114.6032</v>
      </c>
      <c r="AD19" s="21">
        <v>57.459400000000002</v>
      </c>
      <c r="AE19" s="16" t="s">
        <v>38</v>
      </c>
      <c r="AF19" s="21">
        <f t="shared" si="8"/>
        <v>0</v>
      </c>
      <c r="AG19" s="2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3" t="s">
        <v>59</v>
      </c>
      <c r="B20" s="13" t="s">
        <v>34</v>
      </c>
      <c r="C20" s="13"/>
      <c r="D20" s="13">
        <v>98.078999999999994</v>
      </c>
      <c r="E20" s="13">
        <v>83.412999999999997</v>
      </c>
      <c r="F20" s="13">
        <v>14.666</v>
      </c>
      <c r="G20" s="14">
        <v>0</v>
      </c>
      <c r="H20" s="13">
        <v>60</v>
      </c>
      <c r="I20" s="13" t="s">
        <v>35</v>
      </c>
      <c r="J20" s="13">
        <v>73.599999999999994</v>
      </c>
      <c r="K20" s="13">
        <f t="shared" si="3"/>
        <v>9.8130000000000024</v>
      </c>
      <c r="L20" s="1"/>
      <c r="M20" s="1"/>
      <c r="N20" s="13"/>
      <c r="O20" s="13"/>
      <c r="P20" s="13"/>
      <c r="Q20" s="13">
        <f t="shared" si="4"/>
        <v>16.682600000000001</v>
      </c>
      <c r="R20" s="15"/>
      <c r="S20" s="15"/>
      <c r="T20" s="15"/>
      <c r="U20" s="15"/>
      <c r="V20" s="13"/>
      <c r="W20" s="13">
        <f t="shared" si="6"/>
        <v>0.87911956169901573</v>
      </c>
      <c r="X20" s="13">
        <f t="shared" si="7"/>
        <v>0.87911956169901573</v>
      </c>
      <c r="Y20" s="13">
        <v>11.1038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 t="s">
        <v>51</v>
      </c>
      <c r="AF20" s="13">
        <f t="shared" si="8"/>
        <v>0</v>
      </c>
      <c r="AG20" s="13">
        <f t="shared" si="9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4" t="s">
        <v>60</v>
      </c>
      <c r="B21" s="24" t="s">
        <v>34</v>
      </c>
      <c r="C21" s="24">
        <v>3173.4870000000001</v>
      </c>
      <c r="D21" s="24">
        <v>486.91</v>
      </c>
      <c r="E21" s="24">
        <v>2114.9290000000001</v>
      </c>
      <c r="F21" s="24">
        <v>1379.133</v>
      </c>
      <c r="G21" s="25">
        <v>1</v>
      </c>
      <c r="H21" s="24">
        <v>60</v>
      </c>
      <c r="I21" s="24" t="s">
        <v>35</v>
      </c>
      <c r="J21" s="24">
        <v>1982.55</v>
      </c>
      <c r="K21" s="24">
        <f t="shared" si="3"/>
        <v>132.37900000000013</v>
      </c>
      <c r="L21" s="1"/>
      <c r="M21" s="1"/>
      <c r="N21" s="24"/>
      <c r="O21" s="24">
        <v>1367.1858</v>
      </c>
      <c r="P21" s="24">
        <v>1400</v>
      </c>
      <c r="Q21" s="24">
        <f t="shared" si="4"/>
        <v>422.98580000000004</v>
      </c>
      <c r="R21" s="26">
        <f>14*Q21-P21-O21-N21-F21</f>
        <v>1775.4824000000006</v>
      </c>
      <c r="S21" s="5">
        <f>R21-T21</f>
        <v>775.48240000000055</v>
      </c>
      <c r="T21" s="26">
        <v>1000</v>
      </c>
      <c r="U21" s="26"/>
      <c r="V21" s="24"/>
      <c r="W21" s="24">
        <f t="shared" si="6"/>
        <v>14</v>
      </c>
      <c r="X21" s="24">
        <f t="shared" si="7"/>
        <v>9.8025011714341233</v>
      </c>
      <c r="Y21" s="24">
        <v>383.91840000000002</v>
      </c>
      <c r="Z21" s="24">
        <v>181.39779999999999</v>
      </c>
      <c r="AA21" s="24">
        <v>196.00020000000001</v>
      </c>
      <c r="AB21" s="24">
        <v>275.12020000000001</v>
      </c>
      <c r="AC21" s="24">
        <v>273.01400000000001</v>
      </c>
      <c r="AD21" s="24">
        <v>219.67259999999999</v>
      </c>
      <c r="AE21" s="24" t="s">
        <v>55</v>
      </c>
      <c r="AF21" s="24">
        <f t="shared" si="8"/>
        <v>775</v>
      </c>
      <c r="AG21" s="24">
        <f t="shared" si="9"/>
        <v>1000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0" t="s">
        <v>61</v>
      </c>
      <c r="B22" s="10" t="s">
        <v>34</v>
      </c>
      <c r="C22" s="10">
        <v>-2.56</v>
      </c>
      <c r="D22" s="10"/>
      <c r="E22" s="10"/>
      <c r="F22" s="10">
        <v>-2.56</v>
      </c>
      <c r="G22" s="11">
        <v>0</v>
      </c>
      <c r="H22" s="10" t="e">
        <v>#N/A</v>
      </c>
      <c r="I22" s="10" t="s">
        <v>42</v>
      </c>
      <c r="J22" s="10"/>
      <c r="K22" s="10">
        <f t="shared" si="3"/>
        <v>0</v>
      </c>
      <c r="L22" s="1"/>
      <c r="M22" s="1"/>
      <c r="N22" s="10"/>
      <c r="O22" s="10"/>
      <c r="P22" s="10"/>
      <c r="Q22" s="10">
        <f t="shared" si="4"/>
        <v>0</v>
      </c>
      <c r="R22" s="12"/>
      <c r="S22" s="12"/>
      <c r="T22" s="12"/>
      <c r="U22" s="12"/>
      <c r="V22" s="10"/>
      <c r="W22" s="10" t="e">
        <f t="shared" si="6"/>
        <v>#DIV/0!</v>
      </c>
      <c r="X22" s="10" t="e">
        <f t="shared" si="7"/>
        <v>#DIV/0!</v>
      </c>
      <c r="Y22" s="10">
        <v>0</v>
      </c>
      <c r="Z22" s="10">
        <v>0.51200000000000001</v>
      </c>
      <c r="AA22" s="10">
        <v>0.51200000000000001</v>
      </c>
      <c r="AB22" s="10">
        <v>0</v>
      </c>
      <c r="AC22" s="10">
        <v>0</v>
      </c>
      <c r="AD22" s="10">
        <v>0</v>
      </c>
      <c r="AE22" s="10" t="s">
        <v>62</v>
      </c>
      <c r="AF22" s="10">
        <f t="shared" si="8"/>
        <v>0</v>
      </c>
      <c r="AG22" s="10">
        <f t="shared" si="9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21" t="s">
        <v>63</v>
      </c>
      <c r="B23" s="21" t="s">
        <v>34</v>
      </c>
      <c r="C23" s="21">
        <v>1099.96</v>
      </c>
      <c r="D23" s="21"/>
      <c r="E23" s="21">
        <v>367.29599999999999</v>
      </c>
      <c r="F23" s="21">
        <v>615.31500000000005</v>
      </c>
      <c r="G23" s="22">
        <v>1</v>
      </c>
      <c r="H23" s="21">
        <v>60</v>
      </c>
      <c r="I23" s="21" t="s">
        <v>35</v>
      </c>
      <c r="J23" s="21">
        <v>340.05</v>
      </c>
      <c r="K23" s="21">
        <f t="shared" si="3"/>
        <v>27.245999999999981</v>
      </c>
      <c r="L23" s="1"/>
      <c r="M23" s="1"/>
      <c r="N23" s="21"/>
      <c r="O23" s="21"/>
      <c r="P23" s="21"/>
      <c r="Q23" s="21">
        <f t="shared" si="4"/>
        <v>73.459199999999996</v>
      </c>
      <c r="R23" s="23">
        <f>9*Q23-P23-O23-N23-F23</f>
        <v>45.81779999999992</v>
      </c>
      <c r="S23" s="5">
        <f t="shared" ref="S23:S25" si="12">R23-T23</f>
        <v>45.81779999999992</v>
      </c>
      <c r="T23" s="23"/>
      <c r="U23" s="23"/>
      <c r="V23" s="21"/>
      <c r="W23" s="21">
        <f t="shared" si="6"/>
        <v>9</v>
      </c>
      <c r="X23" s="21">
        <f t="shared" si="7"/>
        <v>8.3762823444851033</v>
      </c>
      <c r="Y23" s="21">
        <v>82.674199999999999</v>
      </c>
      <c r="Z23" s="21">
        <v>112.1</v>
      </c>
      <c r="AA23" s="21">
        <v>117.07080000000001</v>
      </c>
      <c r="AB23" s="21">
        <v>192.28899999999999</v>
      </c>
      <c r="AC23" s="21">
        <v>195.22020000000001</v>
      </c>
      <c r="AD23" s="21">
        <v>138.40280000000001</v>
      </c>
      <c r="AE23" s="21" t="s">
        <v>57</v>
      </c>
      <c r="AF23" s="21">
        <f t="shared" si="8"/>
        <v>46</v>
      </c>
      <c r="AG23" s="21">
        <f t="shared" si="9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64</v>
      </c>
      <c r="B24" s="1" t="s">
        <v>34</v>
      </c>
      <c r="C24" s="1">
        <v>2139.998</v>
      </c>
      <c r="D24" s="1">
        <v>147.80600000000001</v>
      </c>
      <c r="E24" s="1">
        <v>775.07100000000003</v>
      </c>
      <c r="F24" s="1">
        <v>1424.0709999999999</v>
      </c>
      <c r="G24" s="6">
        <v>1</v>
      </c>
      <c r="H24" s="1">
        <v>60</v>
      </c>
      <c r="I24" s="1" t="s">
        <v>35</v>
      </c>
      <c r="J24" s="1">
        <v>760.95</v>
      </c>
      <c r="K24" s="1">
        <f t="shared" si="3"/>
        <v>14.120999999999981</v>
      </c>
      <c r="L24" s="1"/>
      <c r="M24" s="1"/>
      <c r="N24" s="1"/>
      <c r="O24" s="1"/>
      <c r="P24" s="1"/>
      <c r="Q24" s="1">
        <f t="shared" si="4"/>
        <v>155.01420000000002</v>
      </c>
      <c r="R24" s="5">
        <f>12*Q24-P24-O24-N24-F24</f>
        <v>436.09940000000029</v>
      </c>
      <c r="S24" s="5">
        <f t="shared" si="12"/>
        <v>436.09940000000029</v>
      </c>
      <c r="T24" s="5"/>
      <c r="U24" s="5"/>
      <c r="V24" s="1"/>
      <c r="W24" s="1">
        <f t="shared" si="6"/>
        <v>12</v>
      </c>
      <c r="X24" s="1">
        <f t="shared" si="7"/>
        <v>9.186713217240742</v>
      </c>
      <c r="Y24" s="1">
        <v>132.22280000000001</v>
      </c>
      <c r="Z24" s="1">
        <v>44.849400000000003</v>
      </c>
      <c r="AA24" s="1">
        <v>50.821199999999997</v>
      </c>
      <c r="AB24" s="1">
        <v>175.47659999999999</v>
      </c>
      <c r="AC24" s="1">
        <v>172.05600000000001</v>
      </c>
      <c r="AD24" s="1">
        <v>82.606800000000007</v>
      </c>
      <c r="AE24" s="1"/>
      <c r="AF24" s="1">
        <f t="shared" si="8"/>
        <v>436</v>
      </c>
      <c r="AG24" s="1">
        <f t="shared" si="9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24" t="s">
        <v>65</v>
      </c>
      <c r="B25" s="24" t="s">
        <v>34</v>
      </c>
      <c r="C25" s="24">
        <v>1722.1959999999999</v>
      </c>
      <c r="D25" s="24">
        <v>121.101</v>
      </c>
      <c r="E25" s="24">
        <v>1387.0820000000001</v>
      </c>
      <c r="F25" s="24">
        <v>325.44499999999999</v>
      </c>
      <c r="G25" s="25">
        <v>1</v>
      </c>
      <c r="H25" s="24">
        <v>60</v>
      </c>
      <c r="I25" s="24" t="s">
        <v>35</v>
      </c>
      <c r="J25" s="24">
        <v>1309.95</v>
      </c>
      <c r="K25" s="24">
        <f t="shared" si="3"/>
        <v>77.132000000000062</v>
      </c>
      <c r="L25" s="1"/>
      <c r="M25" s="1"/>
      <c r="N25" s="24"/>
      <c r="O25" s="24">
        <v>1523.0308</v>
      </c>
      <c r="P25" s="24">
        <v>1000</v>
      </c>
      <c r="Q25" s="24">
        <f t="shared" si="4"/>
        <v>277.41640000000001</v>
      </c>
      <c r="R25" s="26">
        <f>14*Q25-P25-O25-N25-F25</f>
        <v>1035.3538000000001</v>
      </c>
      <c r="S25" s="5">
        <f t="shared" si="12"/>
        <v>635.35380000000009</v>
      </c>
      <c r="T25" s="26">
        <v>400</v>
      </c>
      <c r="U25" s="26"/>
      <c r="V25" s="24"/>
      <c r="W25" s="24">
        <f t="shared" si="6"/>
        <v>14</v>
      </c>
      <c r="X25" s="24">
        <f t="shared" si="7"/>
        <v>10.267870969416371</v>
      </c>
      <c r="Y25" s="24">
        <v>256.44139999999999</v>
      </c>
      <c r="Z25" s="24">
        <v>115.93600000000001</v>
      </c>
      <c r="AA25" s="24">
        <v>129.22880000000001</v>
      </c>
      <c r="AB25" s="24">
        <v>155.43860000000001</v>
      </c>
      <c r="AC25" s="24">
        <v>148.3604</v>
      </c>
      <c r="AD25" s="24">
        <v>137.4014</v>
      </c>
      <c r="AE25" s="24" t="s">
        <v>55</v>
      </c>
      <c r="AF25" s="24">
        <f t="shared" si="8"/>
        <v>635</v>
      </c>
      <c r="AG25" s="24">
        <f t="shared" si="9"/>
        <v>400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0" t="s">
        <v>66</v>
      </c>
      <c r="B26" s="10" t="s">
        <v>34</v>
      </c>
      <c r="C26" s="10">
        <v>59.298000000000002</v>
      </c>
      <c r="D26" s="10">
        <v>33.06</v>
      </c>
      <c r="E26" s="10">
        <v>37.192999999999998</v>
      </c>
      <c r="F26" s="10">
        <v>32.609000000000002</v>
      </c>
      <c r="G26" s="11">
        <v>0</v>
      </c>
      <c r="H26" s="10">
        <v>35</v>
      </c>
      <c r="I26" s="10" t="s">
        <v>42</v>
      </c>
      <c r="J26" s="10">
        <v>45.4</v>
      </c>
      <c r="K26" s="10">
        <f t="shared" si="3"/>
        <v>-8.2070000000000007</v>
      </c>
      <c r="L26" s="1"/>
      <c r="M26" s="1"/>
      <c r="N26" s="10"/>
      <c r="O26" s="10"/>
      <c r="P26" s="10"/>
      <c r="Q26" s="10">
        <f t="shared" si="4"/>
        <v>7.4385999999999992</v>
      </c>
      <c r="R26" s="12"/>
      <c r="S26" s="12"/>
      <c r="T26" s="12"/>
      <c r="U26" s="12"/>
      <c r="V26" s="10"/>
      <c r="W26" s="10">
        <f t="shared" si="6"/>
        <v>4.3837550076627325</v>
      </c>
      <c r="X26" s="10">
        <f t="shared" si="7"/>
        <v>4.3837550076627325</v>
      </c>
      <c r="Y26" s="10">
        <v>5.2447999999999997</v>
      </c>
      <c r="Z26" s="10">
        <v>5.8570000000000002</v>
      </c>
      <c r="AA26" s="10">
        <v>6.8273999999999999</v>
      </c>
      <c r="AB26" s="10">
        <v>6.866200000000001</v>
      </c>
      <c r="AC26" s="10">
        <v>5.7724000000000002</v>
      </c>
      <c r="AD26" s="10">
        <v>6.2892000000000001</v>
      </c>
      <c r="AE26" s="10" t="s">
        <v>67</v>
      </c>
      <c r="AF26" s="10">
        <f t="shared" si="8"/>
        <v>0</v>
      </c>
      <c r="AG26" s="10">
        <f t="shared" si="9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3" t="s">
        <v>68</v>
      </c>
      <c r="B27" s="13" t="s">
        <v>34</v>
      </c>
      <c r="C27" s="13"/>
      <c r="D27" s="13">
        <v>97.016000000000005</v>
      </c>
      <c r="E27" s="13">
        <v>9.4849999999999994</v>
      </c>
      <c r="F27" s="13">
        <v>87.531000000000006</v>
      </c>
      <c r="G27" s="14">
        <v>0</v>
      </c>
      <c r="H27" s="13">
        <v>30</v>
      </c>
      <c r="I27" s="13" t="s">
        <v>35</v>
      </c>
      <c r="J27" s="13">
        <v>10.4</v>
      </c>
      <c r="K27" s="13">
        <f t="shared" si="3"/>
        <v>-0.91500000000000092</v>
      </c>
      <c r="L27" s="1"/>
      <c r="M27" s="1"/>
      <c r="N27" s="13"/>
      <c r="O27" s="13"/>
      <c r="P27" s="13"/>
      <c r="Q27" s="13">
        <f t="shared" si="4"/>
        <v>1.8969999999999998</v>
      </c>
      <c r="R27" s="15"/>
      <c r="S27" s="15"/>
      <c r="T27" s="15"/>
      <c r="U27" s="15"/>
      <c r="V27" s="13"/>
      <c r="W27" s="13">
        <f t="shared" si="6"/>
        <v>46.141802846599901</v>
      </c>
      <c r="X27" s="13">
        <f t="shared" si="7"/>
        <v>46.141802846599901</v>
      </c>
      <c r="Y27" s="13">
        <v>1.3553999999999999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 t="s">
        <v>51</v>
      </c>
      <c r="AF27" s="13">
        <f t="shared" si="8"/>
        <v>0</v>
      </c>
      <c r="AG27" s="13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3" t="s">
        <v>69</v>
      </c>
      <c r="B28" s="13" t="s">
        <v>34</v>
      </c>
      <c r="C28" s="13">
        <v>125.624</v>
      </c>
      <c r="D28" s="13">
        <v>54.557000000000002</v>
      </c>
      <c r="E28" s="13">
        <v>8.5340000000000007</v>
      </c>
      <c r="F28" s="13">
        <v>170.87700000000001</v>
      </c>
      <c r="G28" s="14">
        <v>0</v>
      </c>
      <c r="H28" s="13">
        <v>30</v>
      </c>
      <c r="I28" s="13" t="s">
        <v>35</v>
      </c>
      <c r="J28" s="13">
        <v>113.9</v>
      </c>
      <c r="K28" s="13">
        <f t="shared" si="3"/>
        <v>-105.366</v>
      </c>
      <c r="L28" s="1"/>
      <c r="M28" s="1"/>
      <c r="N28" s="13"/>
      <c r="O28" s="13"/>
      <c r="P28" s="13"/>
      <c r="Q28" s="13">
        <f t="shared" si="4"/>
        <v>1.7068000000000001</v>
      </c>
      <c r="R28" s="15"/>
      <c r="S28" s="15"/>
      <c r="T28" s="15"/>
      <c r="U28" s="15"/>
      <c r="V28" s="13"/>
      <c r="W28" s="13">
        <f t="shared" si="6"/>
        <v>100.11542067026014</v>
      </c>
      <c r="X28" s="13">
        <f t="shared" si="7"/>
        <v>100.11542067026014</v>
      </c>
      <c r="Y28" s="13">
        <v>0.12839999999999999</v>
      </c>
      <c r="Z28" s="13">
        <v>0.16059999999999949</v>
      </c>
      <c r="AA28" s="13">
        <v>2.8127999999999931</v>
      </c>
      <c r="AB28" s="13">
        <v>9.0538000000000007</v>
      </c>
      <c r="AC28" s="13">
        <v>8.5251999999999999</v>
      </c>
      <c r="AD28" s="13">
        <v>6.0801999999999898</v>
      </c>
      <c r="AE28" s="17" t="s">
        <v>147</v>
      </c>
      <c r="AF28" s="13">
        <f t="shared" si="8"/>
        <v>0</v>
      </c>
      <c r="AG28" s="13">
        <f t="shared" si="9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70</v>
      </c>
      <c r="B29" s="21" t="s">
        <v>34</v>
      </c>
      <c r="C29" s="21">
        <v>1070.7</v>
      </c>
      <c r="D29" s="21">
        <v>625.68200000000002</v>
      </c>
      <c r="E29" s="21">
        <v>791.09100000000001</v>
      </c>
      <c r="F29" s="21">
        <v>733.726</v>
      </c>
      <c r="G29" s="22">
        <v>1</v>
      </c>
      <c r="H29" s="21">
        <v>30</v>
      </c>
      <c r="I29" s="21" t="s">
        <v>35</v>
      </c>
      <c r="J29" s="21">
        <v>813.4</v>
      </c>
      <c r="K29" s="21">
        <f t="shared" si="3"/>
        <v>-22.308999999999969</v>
      </c>
      <c r="L29" s="1"/>
      <c r="M29" s="1"/>
      <c r="N29" s="21">
        <v>76.569719999999393</v>
      </c>
      <c r="O29" s="21"/>
      <c r="P29" s="21"/>
      <c r="Q29" s="21">
        <f t="shared" si="4"/>
        <v>158.2182</v>
      </c>
      <c r="R29" s="23">
        <f>8*Q29-P29-O29-N29-F29</f>
        <v>455.44988000000069</v>
      </c>
      <c r="S29" s="5">
        <f>R29-T29</f>
        <v>455.44988000000069</v>
      </c>
      <c r="T29" s="23"/>
      <c r="U29" s="23"/>
      <c r="V29" s="21"/>
      <c r="W29" s="21">
        <f t="shared" si="6"/>
        <v>8.0000000000000018</v>
      </c>
      <c r="X29" s="21">
        <f t="shared" si="7"/>
        <v>5.1213812317419833</v>
      </c>
      <c r="Y29" s="21">
        <v>134.60419999999999</v>
      </c>
      <c r="Z29" s="21">
        <v>202.6266</v>
      </c>
      <c r="AA29" s="21">
        <v>211.476</v>
      </c>
      <c r="AB29" s="21">
        <v>244.07140000000001</v>
      </c>
      <c r="AC29" s="21">
        <v>235.29339999999999</v>
      </c>
      <c r="AD29" s="21">
        <v>159.3338</v>
      </c>
      <c r="AE29" s="21" t="s">
        <v>57</v>
      </c>
      <c r="AF29" s="21">
        <f t="shared" si="8"/>
        <v>455</v>
      </c>
      <c r="AG29" s="21">
        <f t="shared" si="9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3" t="s">
        <v>71</v>
      </c>
      <c r="B30" s="13" t="s">
        <v>34</v>
      </c>
      <c r="C30" s="13"/>
      <c r="D30" s="13">
        <v>7.9189999999999996</v>
      </c>
      <c r="E30" s="13"/>
      <c r="F30" s="13">
        <v>7.9189999999999996</v>
      </c>
      <c r="G30" s="14">
        <v>0</v>
      </c>
      <c r="H30" s="13">
        <v>45</v>
      </c>
      <c r="I30" s="13" t="s">
        <v>35</v>
      </c>
      <c r="J30" s="13">
        <v>1.3</v>
      </c>
      <c r="K30" s="13">
        <f t="shared" si="3"/>
        <v>-1.3</v>
      </c>
      <c r="L30" s="1"/>
      <c r="M30" s="1"/>
      <c r="N30" s="13"/>
      <c r="O30" s="13"/>
      <c r="P30" s="13"/>
      <c r="Q30" s="13">
        <f t="shared" si="4"/>
        <v>0</v>
      </c>
      <c r="R30" s="15"/>
      <c r="S30" s="15"/>
      <c r="T30" s="15"/>
      <c r="U30" s="15"/>
      <c r="V30" s="13"/>
      <c r="W30" s="13" t="e">
        <f t="shared" si="6"/>
        <v>#DIV/0!</v>
      </c>
      <c r="X30" s="13" t="e">
        <f t="shared" si="7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 t="s">
        <v>51</v>
      </c>
      <c r="AF30" s="13">
        <f t="shared" si="8"/>
        <v>0</v>
      </c>
      <c r="AG30" s="13">
        <f t="shared" si="9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24" t="s">
        <v>72</v>
      </c>
      <c r="B31" s="24" t="s">
        <v>34</v>
      </c>
      <c r="C31" s="24">
        <v>5577.491</v>
      </c>
      <c r="D31" s="24">
        <v>717.61800000000005</v>
      </c>
      <c r="E31" s="24">
        <v>3274.1379999999999</v>
      </c>
      <c r="F31" s="24">
        <v>2393.9740000000002</v>
      </c>
      <c r="G31" s="25">
        <v>1</v>
      </c>
      <c r="H31" s="24">
        <v>40</v>
      </c>
      <c r="I31" s="24" t="s">
        <v>35</v>
      </c>
      <c r="J31" s="24">
        <v>3326.85</v>
      </c>
      <c r="K31" s="24">
        <f t="shared" si="3"/>
        <v>-52.711999999999989</v>
      </c>
      <c r="L31" s="1"/>
      <c r="M31" s="1"/>
      <c r="N31" s="24"/>
      <c r="O31" s="24">
        <v>1640.1364000000001</v>
      </c>
      <c r="P31" s="24">
        <v>2000</v>
      </c>
      <c r="Q31" s="24">
        <f t="shared" si="4"/>
        <v>654.82759999999996</v>
      </c>
      <c r="R31" s="26">
        <f>13*Q31-P31-O31-N31-F31</f>
        <v>2478.6483999999991</v>
      </c>
      <c r="S31" s="5">
        <f>R31-T31</f>
        <v>1078.6483999999991</v>
      </c>
      <c r="T31" s="26">
        <v>1400</v>
      </c>
      <c r="U31" s="26"/>
      <c r="V31" s="24"/>
      <c r="W31" s="24">
        <f t="shared" si="6"/>
        <v>13</v>
      </c>
      <c r="X31" s="24">
        <f t="shared" si="7"/>
        <v>9.2148076837323298</v>
      </c>
      <c r="Y31" s="24">
        <v>583.95820000000003</v>
      </c>
      <c r="Z31" s="24">
        <v>239.46</v>
      </c>
      <c r="AA31" s="24">
        <v>259.7482</v>
      </c>
      <c r="AB31" s="24">
        <v>509.19619999999998</v>
      </c>
      <c r="AC31" s="24">
        <v>509.0068</v>
      </c>
      <c r="AD31" s="24">
        <v>295.1558</v>
      </c>
      <c r="AE31" s="24" t="s">
        <v>55</v>
      </c>
      <c r="AF31" s="24">
        <f t="shared" si="8"/>
        <v>1079</v>
      </c>
      <c r="AG31" s="24">
        <f t="shared" si="9"/>
        <v>1400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3" t="s">
        <v>73</v>
      </c>
      <c r="B32" s="13" t="s">
        <v>34</v>
      </c>
      <c r="C32" s="13"/>
      <c r="D32" s="13"/>
      <c r="E32" s="13"/>
      <c r="F32" s="13"/>
      <c r="G32" s="14">
        <v>0</v>
      </c>
      <c r="H32" s="13">
        <v>40</v>
      </c>
      <c r="I32" s="13" t="s">
        <v>35</v>
      </c>
      <c r="J32" s="13"/>
      <c r="K32" s="13">
        <f t="shared" ref="K32:K60" si="13">E32-J32</f>
        <v>0</v>
      </c>
      <c r="L32" s="1"/>
      <c r="M32" s="1"/>
      <c r="N32" s="13"/>
      <c r="O32" s="13"/>
      <c r="P32" s="13"/>
      <c r="Q32" s="13">
        <f t="shared" si="4"/>
        <v>0</v>
      </c>
      <c r="R32" s="15"/>
      <c r="S32" s="15"/>
      <c r="T32" s="15"/>
      <c r="U32" s="15"/>
      <c r="V32" s="13"/>
      <c r="W32" s="13" t="e">
        <f t="shared" si="6"/>
        <v>#DIV/0!</v>
      </c>
      <c r="X32" s="13" t="e">
        <f t="shared" si="7"/>
        <v>#DIV/0!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 t="s">
        <v>51</v>
      </c>
      <c r="AF32" s="13">
        <f t="shared" si="8"/>
        <v>0</v>
      </c>
      <c r="AG32" s="13">
        <f t="shared" si="9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3" t="s">
        <v>74</v>
      </c>
      <c r="B33" s="13" t="s">
        <v>34</v>
      </c>
      <c r="C33" s="13"/>
      <c r="D33" s="13">
        <v>25.117000000000001</v>
      </c>
      <c r="E33" s="13"/>
      <c r="F33" s="13">
        <v>25.117000000000001</v>
      </c>
      <c r="G33" s="14">
        <v>0</v>
      </c>
      <c r="H33" s="13">
        <v>30</v>
      </c>
      <c r="I33" s="13" t="s">
        <v>35</v>
      </c>
      <c r="J33" s="13">
        <v>7.9</v>
      </c>
      <c r="K33" s="13">
        <f t="shared" si="13"/>
        <v>-7.9</v>
      </c>
      <c r="L33" s="1"/>
      <c r="M33" s="1"/>
      <c r="N33" s="13"/>
      <c r="O33" s="13"/>
      <c r="P33" s="13"/>
      <c r="Q33" s="13">
        <f t="shared" si="4"/>
        <v>0</v>
      </c>
      <c r="R33" s="15"/>
      <c r="S33" s="15"/>
      <c r="T33" s="15"/>
      <c r="U33" s="15"/>
      <c r="V33" s="13"/>
      <c r="W33" s="13" t="e">
        <f t="shared" si="6"/>
        <v>#DIV/0!</v>
      </c>
      <c r="X33" s="13" t="e">
        <f t="shared" si="7"/>
        <v>#DIV/0!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 t="s">
        <v>51</v>
      </c>
      <c r="AF33" s="13">
        <f t="shared" si="8"/>
        <v>0</v>
      </c>
      <c r="AG33" s="13">
        <f t="shared" si="9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3" t="s">
        <v>75</v>
      </c>
      <c r="B34" s="13" t="s">
        <v>34</v>
      </c>
      <c r="C34" s="13"/>
      <c r="D34" s="13"/>
      <c r="E34" s="13"/>
      <c r="F34" s="13"/>
      <c r="G34" s="14">
        <v>0</v>
      </c>
      <c r="H34" s="13">
        <v>50</v>
      </c>
      <c r="I34" s="13" t="s">
        <v>35</v>
      </c>
      <c r="J34" s="13"/>
      <c r="K34" s="13">
        <f t="shared" si="13"/>
        <v>0</v>
      </c>
      <c r="L34" s="1"/>
      <c r="M34" s="1"/>
      <c r="N34" s="13"/>
      <c r="O34" s="13"/>
      <c r="P34" s="13"/>
      <c r="Q34" s="13">
        <f t="shared" si="4"/>
        <v>0</v>
      </c>
      <c r="R34" s="15"/>
      <c r="S34" s="15"/>
      <c r="T34" s="15"/>
      <c r="U34" s="15"/>
      <c r="V34" s="13"/>
      <c r="W34" s="13" t="e">
        <f t="shared" si="6"/>
        <v>#DIV/0!</v>
      </c>
      <c r="X34" s="13" t="e">
        <f t="shared" si="7"/>
        <v>#DIV/0!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 t="s">
        <v>51</v>
      </c>
      <c r="AF34" s="13">
        <f t="shared" si="8"/>
        <v>0</v>
      </c>
      <c r="AG34" s="13">
        <f t="shared" si="9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0" t="s">
        <v>76</v>
      </c>
      <c r="B35" s="10" t="s">
        <v>34</v>
      </c>
      <c r="C35" s="10">
        <v>259.89</v>
      </c>
      <c r="D35" s="10"/>
      <c r="E35" s="10">
        <v>68.893000000000001</v>
      </c>
      <c r="F35" s="10">
        <v>124.267</v>
      </c>
      <c r="G35" s="11">
        <v>0</v>
      </c>
      <c r="H35" s="10">
        <v>50</v>
      </c>
      <c r="I35" s="10" t="s">
        <v>42</v>
      </c>
      <c r="J35" s="10">
        <v>70.400000000000006</v>
      </c>
      <c r="K35" s="10">
        <f t="shared" si="13"/>
        <v>-1.507000000000005</v>
      </c>
      <c r="L35" s="1"/>
      <c r="M35" s="1"/>
      <c r="N35" s="10"/>
      <c r="O35" s="10"/>
      <c r="P35" s="10"/>
      <c r="Q35" s="10">
        <f t="shared" si="4"/>
        <v>13.778600000000001</v>
      </c>
      <c r="R35" s="12"/>
      <c r="S35" s="12"/>
      <c r="T35" s="12"/>
      <c r="U35" s="12"/>
      <c r="V35" s="10"/>
      <c r="W35" s="10">
        <f t="shared" si="6"/>
        <v>9.0188408111128844</v>
      </c>
      <c r="X35" s="10">
        <f t="shared" si="7"/>
        <v>9.0188408111128844</v>
      </c>
      <c r="Y35" s="10">
        <v>15.146800000000001</v>
      </c>
      <c r="Z35" s="10">
        <v>13.3584</v>
      </c>
      <c r="AA35" s="10">
        <v>3.721200000000001</v>
      </c>
      <c r="AB35" s="10">
        <v>19.380199999999999</v>
      </c>
      <c r="AC35" s="10">
        <v>17.7438</v>
      </c>
      <c r="AD35" s="10">
        <v>7.0069999999999997</v>
      </c>
      <c r="AE35" s="10" t="s">
        <v>67</v>
      </c>
      <c r="AF35" s="10">
        <f t="shared" si="8"/>
        <v>0</v>
      </c>
      <c r="AG35" s="10">
        <f t="shared" si="9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77</v>
      </c>
      <c r="B36" s="1" t="s">
        <v>34</v>
      </c>
      <c r="C36" s="1">
        <v>185.608</v>
      </c>
      <c r="D36" s="1"/>
      <c r="E36" s="1">
        <v>81.974000000000004</v>
      </c>
      <c r="F36" s="1">
        <v>97.878</v>
      </c>
      <c r="G36" s="6">
        <v>1</v>
      </c>
      <c r="H36" s="1">
        <v>50</v>
      </c>
      <c r="I36" s="1" t="s">
        <v>35</v>
      </c>
      <c r="J36" s="1">
        <v>82.6</v>
      </c>
      <c r="K36" s="1">
        <f t="shared" si="13"/>
        <v>-0.62599999999999056</v>
      </c>
      <c r="L36" s="1"/>
      <c r="M36" s="1"/>
      <c r="N36" s="1"/>
      <c r="O36" s="1">
        <v>39.630999999999993</v>
      </c>
      <c r="P36" s="1"/>
      <c r="Q36" s="1">
        <f t="shared" si="4"/>
        <v>16.3948</v>
      </c>
      <c r="R36" s="5">
        <f t="shared" ref="R36:R39" si="14">12*Q36-P36-O36-N36-F36</f>
        <v>59.228599999999986</v>
      </c>
      <c r="S36" s="5">
        <f t="shared" ref="S36:S39" si="15">R36-T36</f>
        <v>59.228599999999986</v>
      </c>
      <c r="T36" s="5"/>
      <c r="U36" s="5"/>
      <c r="V36" s="1"/>
      <c r="W36" s="1">
        <f t="shared" si="6"/>
        <v>12</v>
      </c>
      <c r="X36" s="1">
        <f t="shared" si="7"/>
        <v>8.3873545270451597</v>
      </c>
      <c r="Y36" s="1">
        <v>14.9682</v>
      </c>
      <c r="Z36" s="1">
        <v>3.5912000000000002</v>
      </c>
      <c r="AA36" s="1">
        <v>2.5832000000000002</v>
      </c>
      <c r="AB36" s="1">
        <v>14.4274</v>
      </c>
      <c r="AC36" s="1">
        <v>15.301</v>
      </c>
      <c r="AD36" s="1">
        <v>6.6559999999999997</v>
      </c>
      <c r="AE36" s="1"/>
      <c r="AF36" s="1">
        <f t="shared" si="8"/>
        <v>59</v>
      </c>
      <c r="AG36" s="1">
        <f t="shared" si="9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78</v>
      </c>
      <c r="B37" s="1" t="s">
        <v>41</v>
      </c>
      <c r="C37" s="1">
        <v>1763</v>
      </c>
      <c r="D37" s="1">
        <v>1476</v>
      </c>
      <c r="E37" s="1">
        <v>1546</v>
      </c>
      <c r="F37" s="1">
        <v>1459</v>
      </c>
      <c r="G37" s="6">
        <v>0.4</v>
      </c>
      <c r="H37" s="1">
        <v>45</v>
      </c>
      <c r="I37" s="1" t="s">
        <v>35</v>
      </c>
      <c r="J37" s="1">
        <v>1551</v>
      </c>
      <c r="K37" s="1">
        <f t="shared" si="13"/>
        <v>-5</v>
      </c>
      <c r="L37" s="1"/>
      <c r="M37" s="1"/>
      <c r="N37" s="1">
        <v>468.60200000000032</v>
      </c>
      <c r="O37" s="1">
        <v>1000</v>
      </c>
      <c r="P37" s="1"/>
      <c r="Q37" s="1">
        <f t="shared" si="4"/>
        <v>309.2</v>
      </c>
      <c r="R37" s="5">
        <f t="shared" si="14"/>
        <v>782.79799999999932</v>
      </c>
      <c r="S37" s="5">
        <f t="shared" si="15"/>
        <v>782.79799999999932</v>
      </c>
      <c r="T37" s="5"/>
      <c r="U37" s="5"/>
      <c r="V37" s="1"/>
      <c r="W37" s="1">
        <f t="shared" si="6"/>
        <v>12</v>
      </c>
      <c r="X37" s="1">
        <f t="shared" si="7"/>
        <v>9.4683117723156549</v>
      </c>
      <c r="Y37" s="1">
        <v>301.39999999999998</v>
      </c>
      <c r="Z37" s="1">
        <v>232</v>
      </c>
      <c r="AA37" s="1">
        <v>223.6</v>
      </c>
      <c r="AB37" s="1">
        <v>224.8</v>
      </c>
      <c r="AC37" s="1">
        <v>232.2</v>
      </c>
      <c r="AD37" s="1">
        <v>224.2</v>
      </c>
      <c r="AE37" s="1" t="s">
        <v>45</v>
      </c>
      <c r="AF37" s="1">
        <f t="shared" si="8"/>
        <v>313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79</v>
      </c>
      <c r="B38" s="1" t="s">
        <v>41</v>
      </c>
      <c r="C38" s="1">
        <v>300</v>
      </c>
      <c r="D38" s="1">
        <v>410</v>
      </c>
      <c r="E38" s="1">
        <v>226</v>
      </c>
      <c r="F38" s="1">
        <v>462</v>
      </c>
      <c r="G38" s="6">
        <v>0.45</v>
      </c>
      <c r="H38" s="1">
        <v>50</v>
      </c>
      <c r="I38" s="1" t="s">
        <v>35</v>
      </c>
      <c r="J38" s="1">
        <v>227</v>
      </c>
      <c r="K38" s="1">
        <f t="shared" si="13"/>
        <v>-1</v>
      </c>
      <c r="L38" s="1"/>
      <c r="M38" s="1"/>
      <c r="N38" s="1"/>
      <c r="O38" s="1"/>
      <c r="P38" s="1"/>
      <c r="Q38" s="1">
        <f t="shared" si="4"/>
        <v>45.2</v>
      </c>
      <c r="R38" s="5">
        <f t="shared" si="14"/>
        <v>80.400000000000091</v>
      </c>
      <c r="S38" s="5">
        <f t="shared" si="15"/>
        <v>80.400000000000091</v>
      </c>
      <c r="T38" s="5"/>
      <c r="U38" s="5"/>
      <c r="V38" s="1"/>
      <c r="W38" s="1">
        <f t="shared" si="6"/>
        <v>12.000000000000002</v>
      </c>
      <c r="X38" s="1">
        <f t="shared" si="7"/>
        <v>10.221238938053096</v>
      </c>
      <c r="Y38" s="1">
        <v>41.6</v>
      </c>
      <c r="Z38" s="1">
        <v>23.8</v>
      </c>
      <c r="AA38" s="1">
        <v>18.2</v>
      </c>
      <c r="AB38" s="1">
        <v>28.4</v>
      </c>
      <c r="AC38" s="1">
        <v>31.8</v>
      </c>
      <c r="AD38" s="1">
        <v>3.6</v>
      </c>
      <c r="AE38" s="1" t="s">
        <v>80</v>
      </c>
      <c r="AF38" s="1">
        <f t="shared" si="8"/>
        <v>36</v>
      </c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81</v>
      </c>
      <c r="B39" s="1" t="s">
        <v>41</v>
      </c>
      <c r="C39" s="1">
        <v>1354</v>
      </c>
      <c r="D39" s="1">
        <v>924</v>
      </c>
      <c r="E39" s="1">
        <v>778</v>
      </c>
      <c r="F39" s="1">
        <v>1376</v>
      </c>
      <c r="G39" s="6">
        <v>0.4</v>
      </c>
      <c r="H39" s="1">
        <v>45</v>
      </c>
      <c r="I39" s="1" t="s">
        <v>35</v>
      </c>
      <c r="J39" s="1">
        <v>783</v>
      </c>
      <c r="K39" s="1">
        <f t="shared" si="13"/>
        <v>-5</v>
      </c>
      <c r="L39" s="1"/>
      <c r="M39" s="1"/>
      <c r="N39" s="1">
        <v>15.559999999999491</v>
      </c>
      <c r="O39" s="1">
        <v>49.440000000000509</v>
      </c>
      <c r="P39" s="1"/>
      <c r="Q39" s="1">
        <f t="shared" si="4"/>
        <v>155.6</v>
      </c>
      <c r="R39" s="5">
        <f t="shared" si="14"/>
        <v>426.19999999999982</v>
      </c>
      <c r="S39" s="5">
        <f t="shared" si="15"/>
        <v>426.19999999999982</v>
      </c>
      <c r="T39" s="5"/>
      <c r="U39" s="5"/>
      <c r="V39" s="1"/>
      <c r="W39" s="1">
        <f t="shared" si="6"/>
        <v>12</v>
      </c>
      <c r="X39" s="1">
        <f t="shared" si="7"/>
        <v>9.2609254498714648</v>
      </c>
      <c r="Y39" s="1">
        <v>155.80000000000001</v>
      </c>
      <c r="Z39" s="1">
        <v>144.6</v>
      </c>
      <c r="AA39" s="1">
        <v>145.6</v>
      </c>
      <c r="AB39" s="1">
        <v>163.19999999999999</v>
      </c>
      <c r="AC39" s="1">
        <v>153.80000000000001</v>
      </c>
      <c r="AD39" s="1">
        <v>65</v>
      </c>
      <c r="AE39" s="1"/>
      <c r="AF39" s="1">
        <f t="shared" si="8"/>
        <v>170</v>
      </c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0" t="s">
        <v>82</v>
      </c>
      <c r="B40" s="10" t="s">
        <v>41</v>
      </c>
      <c r="C40" s="10">
        <v>-128.048</v>
      </c>
      <c r="D40" s="10"/>
      <c r="E40" s="10"/>
      <c r="F40" s="10">
        <v>-128.048</v>
      </c>
      <c r="G40" s="11">
        <v>0</v>
      </c>
      <c r="H40" s="10" t="e">
        <v>#N/A</v>
      </c>
      <c r="I40" s="10" t="s">
        <v>42</v>
      </c>
      <c r="J40" s="10"/>
      <c r="K40" s="10">
        <f t="shared" si="13"/>
        <v>0</v>
      </c>
      <c r="L40" s="1"/>
      <c r="M40" s="1"/>
      <c r="N40" s="10"/>
      <c r="O40" s="10"/>
      <c r="P40" s="10"/>
      <c r="Q40" s="10">
        <f t="shared" si="4"/>
        <v>0</v>
      </c>
      <c r="R40" s="12"/>
      <c r="S40" s="12"/>
      <c r="T40" s="12"/>
      <c r="U40" s="12"/>
      <c r="V40" s="10"/>
      <c r="W40" s="10" t="e">
        <f t="shared" si="6"/>
        <v>#DIV/0!</v>
      </c>
      <c r="X40" s="10" t="e">
        <f t="shared" si="7"/>
        <v>#DIV/0!</v>
      </c>
      <c r="Y40" s="10">
        <v>0</v>
      </c>
      <c r="Z40" s="10">
        <v>12.8904</v>
      </c>
      <c r="AA40" s="10">
        <v>6.4451999999999998</v>
      </c>
      <c r="AB40" s="10">
        <v>19.164400000000001</v>
      </c>
      <c r="AC40" s="10">
        <v>19.164400000000001</v>
      </c>
      <c r="AD40" s="10">
        <v>0</v>
      </c>
      <c r="AE40" s="10"/>
      <c r="AF40" s="10">
        <f t="shared" si="8"/>
        <v>0</v>
      </c>
      <c r="AG40" s="10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83</v>
      </c>
      <c r="B41" s="1" t="s">
        <v>34</v>
      </c>
      <c r="C41" s="1">
        <v>506.387</v>
      </c>
      <c r="D41" s="1">
        <v>296.69900000000001</v>
      </c>
      <c r="E41" s="1">
        <v>304.53399999999999</v>
      </c>
      <c r="F41" s="1">
        <v>485.90699999999998</v>
      </c>
      <c r="G41" s="6">
        <v>1</v>
      </c>
      <c r="H41" s="1">
        <v>45</v>
      </c>
      <c r="I41" s="1" t="s">
        <v>35</v>
      </c>
      <c r="J41" s="1">
        <v>285.89999999999998</v>
      </c>
      <c r="K41" s="1">
        <f t="shared" si="13"/>
        <v>18.634000000000015</v>
      </c>
      <c r="L41" s="1"/>
      <c r="M41" s="1"/>
      <c r="N41" s="1"/>
      <c r="O41" s="1"/>
      <c r="P41" s="1"/>
      <c r="Q41" s="1">
        <f t="shared" si="4"/>
        <v>60.906799999999997</v>
      </c>
      <c r="R41" s="5">
        <f>12*Q41-P41-O41-N41-F41</f>
        <v>244.97459999999995</v>
      </c>
      <c r="S41" s="5">
        <f>R41-T41</f>
        <v>244.97459999999995</v>
      </c>
      <c r="T41" s="5"/>
      <c r="U41" s="5"/>
      <c r="V41" s="1"/>
      <c r="W41" s="1">
        <f t="shared" si="6"/>
        <v>12</v>
      </c>
      <c r="X41" s="1">
        <f t="shared" si="7"/>
        <v>7.9778776753991343</v>
      </c>
      <c r="Y41" s="1">
        <v>51.706400000000002</v>
      </c>
      <c r="Z41" s="1">
        <v>47.196199999999997</v>
      </c>
      <c r="AA41" s="1">
        <v>50.586200000000012</v>
      </c>
      <c r="AB41" s="1">
        <v>59.308599999999998</v>
      </c>
      <c r="AC41" s="1">
        <v>66.223200000000006</v>
      </c>
      <c r="AD41" s="1">
        <v>41.502000000000002</v>
      </c>
      <c r="AE41" s="1"/>
      <c r="AF41" s="1">
        <f t="shared" si="8"/>
        <v>245</v>
      </c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3" t="s">
        <v>84</v>
      </c>
      <c r="B42" s="13" t="s">
        <v>41</v>
      </c>
      <c r="C42" s="13"/>
      <c r="D42" s="13">
        <v>426</v>
      </c>
      <c r="E42" s="13">
        <v>27</v>
      </c>
      <c r="F42" s="13">
        <v>399</v>
      </c>
      <c r="G42" s="14">
        <v>0</v>
      </c>
      <c r="H42" s="13">
        <v>45</v>
      </c>
      <c r="I42" s="13" t="s">
        <v>35</v>
      </c>
      <c r="J42" s="13">
        <v>27</v>
      </c>
      <c r="K42" s="13">
        <f t="shared" si="13"/>
        <v>0</v>
      </c>
      <c r="L42" s="1"/>
      <c r="M42" s="1"/>
      <c r="N42" s="13"/>
      <c r="O42" s="13"/>
      <c r="P42" s="13"/>
      <c r="Q42" s="13">
        <f t="shared" si="4"/>
        <v>5.4</v>
      </c>
      <c r="R42" s="15"/>
      <c r="S42" s="15"/>
      <c r="T42" s="15"/>
      <c r="U42" s="15"/>
      <c r="V42" s="13"/>
      <c r="W42" s="13">
        <f t="shared" si="6"/>
        <v>73.888888888888886</v>
      </c>
      <c r="X42" s="13">
        <f t="shared" si="7"/>
        <v>73.888888888888886</v>
      </c>
      <c r="Y42" s="13">
        <v>3.6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 t="s">
        <v>51</v>
      </c>
      <c r="AF42" s="13">
        <f t="shared" si="8"/>
        <v>0</v>
      </c>
      <c r="AG42" s="13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85</v>
      </c>
      <c r="B43" s="1" t="s">
        <v>41</v>
      </c>
      <c r="C43" s="1">
        <v>379.9</v>
      </c>
      <c r="D43" s="1">
        <v>312</v>
      </c>
      <c r="E43" s="1">
        <v>360</v>
      </c>
      <c r="F43" s="1">
        <v>219.9</v>
      </c>
      <c r="G43" s="6">
        <v>0.35</v>
      </c>
      <c r="H43" s="1">
        <v>40</v>
      </c>
      <c r="I43" s="1" t="s">
        <v>35</v>
      </c>
      <c r="J43" s="1">
        <v>380</v>
      </c>
      <c r="K43" s="1">
        <f t="shared" si="13"/>
        <v>-20</v>
      </c>
      <c r="L43" s="1"/>
      <c r="M43" s="1"/>
      <c r="N43" s="1">
        <v>95.840000000000032</v>
      </c>
      <c r="O43" s="1">
        <v>463.26</v>
      </c>
      <c r="P43" s="1"/>
      <c r="Q43" s="1">
        <f t="shared" si="4"/>
        <v>72</v>
      </c>
      <c r="R43" s="5">
        <f>12*Q43-P43-O43-N43-F43</f>
        <v>84.999999999999972</v>
      </c>
      <c r="S43" s="5">
        <f t="shared" ref="S43:S51" si="16">R43-T43</f>
        <v>84.999999999999972</v>
      </c>
      <c r="T43" s="5"/>
      <c r="U43" s="5"/>
      <c r="V43" s="1"/>
      <c r="W43" s="1">
        <f t="shared" si="6"/>
        <v>12</v>
      </c>
      <c r="X43" s="1">
        <f t="shared" si="7"/>
        <v>10.819444444444445</v>
      </c>
      <c r="Y43" s="1">
        <v>82</v>
      </c>
      <c r="Z43" s="1">
        <v>53</v>
      </c>
      <c r="AA43" s="1">
        <v>44.8</v>
      </c>
      <c r="AB43" s="1">
        <v>48.2</v>
      </c>
      <c r="AC43" s="1">
        <v>38.4</v>
      </c>
      <c r="AD43" s="1">
        <v>40.799999999999997</v>
      </c>
      <c r="AE43" s="1"/>
      <c r="AF43" s="1">
        <f t="shared" si="8"/>
        <v>30</v>
      </c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86</v>
      </c>
      <c r="B44" s="1" t="s">
        <v>34</v>
      </c>
      <c r="C44" s="1">
        <v>101.33799999999999</v>
      </c>
      <c r="D44" s="1">
        <v>34.207000000000001</v>
      </c>
      <c r="E44" s="1">
        <v>60.466999999999999</v>
      </c>
      <c r="F44" s="1">
        <v>49.127000000000002</v>
      </c>
      <c r="G44" s="6">
        <v>1</v>
      </c>
      <c r="H44" s="1">
        <v>40</v>
      </c>
      <c r="I44" s="1" t="s">
        <v>35</v>
      </c>
      <c r="J44" s="1">
        <v>62.27</v>
      </c>
      <c r="K44" s="1">
        <f t="shared" si="13"/>
        <v>-1.8030000000000044</v>
      </c>
      <c r="L44" s="1"/>
      <c r="M44" s="1"/>
      <c r="N44" s="1">
        <v>111.75412</v>
      </c>
      <c r="O44" s="1"/>
      <c r="P44" s="1"/>
      <c r="Q44" s="1">
        <f t="shared" si="4"/>
        <v>12.093399999999999</v>
      </c>
      <c r="R44" s="5"/>
      <c r="S44" s="5">
        <f t="shared" si="16"/>
        <v>0</v>
      </c>
      <c r="T44" s="5"/>
      <c r="U44" s="5"/>
      <c r="V44" s="1"/>
      <c r="W44" s="1">
        <f t="shared" si="6"/>
        <v>13.303216630558818</v>
      </c>
      <c r="X44" s="1">
        <f t="shared" si="7"/>
        <v>13.303216630558818</v>
      </c>
      <c r="Y44" s="1">
        <v>14.1312</v>
      </c>
      <c r="Z44" s="1">
        <v>16.3964</v>
      </c>
      <c r="AA44" s="1">
        <v>13.0512</v>
      </c>
      <c r="AB44" s="1">
        <v>11.8432</v>
      </c>
      <c r="AC44" s="1">
        <v>8.4192</v>
      </c>
      <c r="AD44" s="1">
        <v>7.7813999999999997</v>
      </c>
      <c r="AE44" s="1"/>
      <c r="AF44" s="1">
        <f t="shared" si="8"/>
        <v>0</v>
      </c>
      <c r="AG44" s="1">
        <f t="shared" si="9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87</v>
      </c>
      <c r="B45" s="1" t="s">
        <v>41</v>
      </c>
      <c r="C45" s="1">
        <v>328</v>
      </c>
      <c r="D45" s="1">
        <v>558</v>
      </c>
      <c r="E45" s="1">
        <v>300</v>
      </c>
      <c r="F45" s="1">
        <v>511</v>
      </c>
      <c r="G45" s="6">
        <v>0.4</v>
      </c>
      <c r="H45" s="1">
        <v>40</v>
      </c>
      <c r="I45" s="1" t="s">
        <v>35</v>
      </c>
      <c r="J45" s="1">
        <v>319</v>
      </c>
      <c r="K45" s="1">
        <f t="shared" si="13"/>
        <v>-19</v>
      </c>
      <c r="L45" s="1"/>
      <c r="M45" s="1"/>
      <c r="N45" s="1">
        <v>111.92</v>
      </c>
      <c r="O45" s="1"/>
      <c r="P45" s="1"/>
      <c r="Q45" s="1">
        <f t="shared" si="4"/>
        <v>60</v>
      </c>
      <c r="R45" s="5">
        <f>12*Q45-P45-O45-N45-F45</f>
        <v>97.080000000000041</v>
      </c>
      <c r="S45" s="5">
        <f t="shared" si="16"/>
        <v>97.080000000000041</v>
      </c>
      <c r="T45" s="5"/>
      <c r="U45" s="5"/>
      <c r="V45" s="1"/>
      <c r="W45" s="1">
        <f t="shared" si="6"/>
        <v>12</v>
      </c>
      <c r="X45" s="1">
        <f t="shared" si="7"/>
        <v>10.382</v>
      </c>
      <c r="Y45" s="1">
        <v>63.4</v>
      </c>
      <c r="Z45" s="1">
        <v>71.599999999999994</v>
      </c>
      <c r="AA45" s="1">
        <v>73.8</v>
      </c>
      <c r="AB45" s="1">
        <v>59.4</v>
      </c>
      <c r="AC45" s="1">
        <v>58.2</v>
      </c>
      <c r="AD45" s="1">
        <v>54.4</v>
      </c>
      <c r="AE45" s="1"/>
      <c r="AF45" s="1">
        <f t="shared" si="8"/>
        <v>39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88</v>
      </c>
      <c r="B46" s="1" t="s">
        <v>41</v>
      </c>
      <c r="C46" s="1">
        <v>1055</v>
      </c>
      <c r="D46" s="1">
        <v>714</v>
      </c>
      <c r="E46" s="1">
        <v>615</v>
      </c>
      <c r="F46" s="1">
        <v>1058</v>
      </c>
      <c r="G46" s="6">
        <v>0.4</v>
      </c>
      <c r="H46" s="1">
        <v>45</v>
      </c>
      <c r="I46" s="1" t="s">
        <v>35</v>
      </c>
      <c r="J46" s="1">
        <v>624</v>
      </c>
      <c r="K46" s="1">
        <f t="shared" si="13"/>
        <v>-9</v>
      </c>
      <c r="L46" s="1"/>
      <c r="M46" s="1"/>
      <c r="N46" s="1">
        <v>398.48</v>
      </c>
      <c r="O46" s="1">
        <v>200</v>
      </c>
      <c r="P46" s="1"/>
      <c r="Q46" s="1">
        <f t="shared" si="4"/>
        <v>123</v>
      </c>
      <c r="R46" s="5"/>
      <c r="S46" s="5">
        <f t="shared" si="16"/>
        <v>0</v>
      </c>
      <c r="T46" s="5"/>
      <c r="U46" s="5"/>
      <c r="V46" s="1"/>
      <c r="W46" s="1">
        <f t="shared" si="6"/>
        <v>13.467317073170731</v>
      </c>
      <c r="X46" s="1">
        <f t="shared" si="7"/>
        <v>13.467317073170731</v>
      </c>
      <c r="Y46" s="1">
        <v>119.6</v>
      </c>
      <c r="Z46" s="1">
        <v>137.6</v>
      </c>
      <c r="AA46" s="1">
        <v>140</v>
      </c>
      <c r="AB46" s="1">
        <v>136.80000000000001</v>
      </c>
      <c r="AC46" s="1">
        <v>151.80000000000001</v>
      </c>
      <c r="AD46" s="1">
        <v>132.19999999999999</v>
      </c>
      <c r="AE46" s="1" t="s">
        <v>45</v>
      </c>
      <c r="AF46" s="1">
        <f t="shared" si="8"/>
        <v>0</v>
      </c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89</v>
      </c>
      <c r="B47" s="1" t="s">
        <v>34</v>
      </c>
      <c r="C47" s="1">
        <v>219.53100000000001</v>
      </c>
      <c r="D47" s="1">
        <v>21.611000000000001</v>
      </c>
      <c r="E47" s="1">
        <v>87.691000000000003</v>
      </c>
      <c r="F47" s="1">
        <v>146.91999999999999</v>
      </c>
      <c r="G47" s="6">
        <v>1</v>
      </c>
      <c r="H47" s="1">
        <v>40</v>
      </c>
      <c r="I47" s="1" t="s">
        <v>35</v>
      </c>
      <c r="J47" s="1">
        <v>89.47</v>
      </c>
      <c r="K47" s="1">
        <f t="shared" si="13"/>
        <v>-1.7789999999999964</v>
      </c>
      <c r="L47" s="1"/>
      <c r="M47" s="1"/>
      <c r="N47" s="1"/>
      <c r="O47" s="1"/>
      <c r="P47" s="1"/>
      <c r="Q47" s="1">
        <f t="shared" si="4"/>
        <v>17.5382</v>
      </c>
      <c r="R47" s="5">
        <f t="shared" ref="R47:R49" si="17">12*Q47-P47-O47-N47-F47</f>
        <v>63.538399999999996</v>
      </c>
      <c r="S47" s="5">
        <f t="shared" si="16"/>
        <v>63.538399999999996</v>
      </c>
      <c r="T47" s="5"/>
      <c r="U47" s="5"/>
      <c r="V47" s="1"/>
      <c r="W47" s="1">
        <f t="shared" si="6"/>
        <v>12</v>
      </c>
      <c r="X47" s="1">
        <f t="shared" si="7"/>
        <v>8.377142466159583</v>
      </c>
      <c r="Y47" s="1">
        <v>14.945</v>
      </c>
      <c r="Z47" s="1">
        <v>11.633599999999999</v>
      </c>
      <c r="AA47" s="1">
        <v>14.3474</v>
      </c>
      <c r="AB47" s="1">
        <v>23.783200000000001</v>
      </c>
      <c r="AC47" s="1">
        <v>22.7974</v>
      </c>
      <c r="AD47" s="1">
        <v>15.0282</v>
      </c>
      <c r="AE47" s="1"/>
      <c r="AF47" s="1">
        <f t="shared" si="8"/>
        <v>64</v>
      </c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90</v>
      </c>
      <c r="B48" s="1" t="s">
        <v>41</v>
      </c>
      <c r="C48" s="1">
        <v>832</v>
      </c>
      <c r="D48" s="1">
        <v>264</v>
      </c>
      <c r="E48" s="1">
        <v>415</v>
      </c>
      <c r="F48" s="1">
        <v>598</v>
      </c>
      <c r="G48" s="6">
        <v>0.35</v>
      </c>
      <c r="H48" s="1">
        <v>40</v>
      </c>
      <c r="I48" s="1" t="s">
        <v>35</v>
      </c>
      <c r="J48" s="1">
        <v>418</v>
      </c>
      <c r="K48" s="1">
        <f t="shared" si="13"/>
        <v>-3</v>
      </c>
      <c r="L48" s="1"/>
      <c r="M48" s="1"/>
      <c r="N48" s="1"/>
      <c r="O48" s="1">
        <v>188</v>
      </c>
      <c r="P48" s="1"/>
      <c r="Q48" s="1">
        <f t="shared" si="4"/>
        <v>83</v>
      </c>
      <c r="R48" s="5">
        <f t="shared" si="17"/>
        <v>210</v>
      </c>
      <c r="S48" s="5">
        <f t="shared" si="16"/>
        <v>210</v>
      </c>
      <c r="T48" s="5"/>
      <c r="U48" s="5"/>
      <c r="V48" s="1"/>
      <c r="W48" s="1">
        <f t="shared" si="6"/>
        <v>12</v>
      </c>
      <c r="X48" s="1">
        <f t="shared" si="7"/>
        <v>9.4698795180722897</v>
      </c>
      <c r="Y48" s="1">
        <v>85.4</v>
      </c>
      <c r="Z48" s="1">
        <v>73.2</v>
      </c>
      <c r="AA48" s="1">
        <v>62.2</v>
      </c>
      <c r="AB48" s="1">
        <v>100.2</v>
      </c>
      <c r="AC48" s="1">
        <v>109.6</v>
      </c>
      <c r="AD48" s="1">
        <v>60.6</v>
      </c>
      <c r="AE48" s="1" t="s">
        <v>45</v>
      </c>
      <c r="AF48" s="1">
        <f t="shared" si="8"/>
        <v>74</v>
      </c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91</v>
      </c>
      <c r="B49" s="1" t="s">
        <v>41</v>
      </c>
      <c r="C49" s="1">
        <v>461</v>
      </c>
      <c r="D49" s="1">
        <v>384</v>
      </c>
      <c r="E49" s="1">
        <v>373</v>
      </c>
      <c r="F49" s="1">
        <v>413</v>
      </c>
      <c r="G49" s="6">
        <v>0.4</v>
      </c>
      <c r="H49" s="1">
        <v>40</v>
      </c>
      <c r="I49" s="1" t="s">
        <v>35</v>
      </c>
      <c r="J49" s="1">
        <v>382</v>
      </c>
      <c r="K49" s="1">
        <f t="shared" si="13"/>
        <v>-9</v>
      </c>
      <c r="L49" s="1"/>
      <c r="M49" s="1"/>
      <c r="N49" s="1">
        <v>70.160000000000082</v>
      </c>
      <c r="O49" s="1">
        <v>240.83999999999989</v>
      </c>
      <c r="P49" s="1"/>
      <c r="Q49" s="1">
        <f t="shared" si="4"/>
        <v>74.599999999999994</v>
      </c>
      <c r="R49" s="5">
        <f t="shared" si="17"/>
        <v>171.19999999999993</v>
      </c>
      <c r="S49" s="5">
        <f t="shared" si="16"/>
        <v>171.19999999999993</v>
      </c>
      <c r="T49" s="5"/>
      <c r="U49" s="5"/>
      <c r="V49" s="1"/>
      <c r="W49" s="1">
        <f t="shared" si="6"/>
        <v>12</v>
      </c>
      <c r="X49" s="1">
        <f t="shared" si="7"/>
        <v>9.7050938337801611</v>
      </c>
      <c r="Y49" s="1">
        <v>76.400000000000006</v>
      </c>
      <c r="Z49" s="1">
        <v>66.599999999999994</v>
      </c>
      <c r="AA49" s="1">
        <v>66.599999999999994</v>
      </c>
      <c r="AB49" s="1">
        <v>68.599999999999994</v>
      </c>
      <c r="AC49" s="1">
        <v>69.400000000000006</v>
      </c>
      <c r="AD49" s="1">
        <v>59.2</v>
      </c>
      <c r="AE49" s="1" t="s">
        <v>45</v>
      </c>
      <c r="AF49" s="1">
        <f t="shared" si="8"/>
        <v>68</v>
      </c>
      <c r="AG49" s="1">
        <f t="shared" si="9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92</v>
      </c>
      <c r="B50" s="1" t="s">
        <v>34</v>
      </c>
      <c r="C50" s="1">
        <v>473.58600000000001</v>
      </c>
      <c r="D50" s="1">
        <v>505.25</v>
      </c>
      <c r="E50" s="1">
        <v>232.459</v>
      </c>
      <c r="F50" s="1">
        <v>690.38900000000001</v>
      </c>
      <c r="G50" s="6">
        <v>1</v>
      </c>
      <c r="H50" s="1">
        <v>50</v>
      </c>
      <c r="I50" s="1" t="s">
        <v>35</v>
      </c>
      <c r="J50" s="1">
        <v>222.7</v>
      </c>
      <c r="K50" s="1">
        <f t="shared" si="13"/>
        <v>9.7590000000000146</v>
      </c>
      <c r="L50" s="1"/>
      <c r="M50" s="1"/>
      <c r="N50" s="1"/>
      <c r="O50" s="1"/>
      <c r="P50" s="1"/>
      <c r="Q50" s="1">
        <f t="shared" si="4"/>
        <v>46.491799999999998</v>
      </c>
      <c r="R50" s="5"/>
      <c r="S50" s="5">
        <f t="shared" si="16"/>
        <v>0</v>
      </c>
      <c r="T50" s="5"/>
      <c r="U50" s="5"/>
      <c r="V50" s="1"/>
      <c r="W50" s="1">
        <f t="shared" si="6"/>
        <v>14.849693924520023</v>
      </c>
      <c r="X50" s="1">
        <f t="shared" si="7"/>
        <v>14.849693924520023</v>
      </c>
      <c r="Y50" s="1">
        <v>53.363599999999998</v>
      </c>
      <c r="Z50" s="1">
        <v>41.025199999999998</v>
      </c>
      <c r="AA50" s="1">
        <v>38.566600000000001</v>
      </c>
      <c r="AB50" s="1">
        <v>46.213000000000001</v>
      </c>
      <c r="AC50" s="1">
        <v>43.884799999999998</v>
      </c>
      <c r="AD50" s="1">
        <v>29.177199999999999</v>
      </c>
      <c r="AE50" s="1"/>
      <c r="AF50" s="1">
        <f t="shared" si="8"/>
        <v>0</v>
      </c>
      <c r="AG50" s="1">
        <f t="shared" si="9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4" t="s">
        <v>93</v>
      </c>
      <c r="B51" s="24" t="s">
        <v>34</v>
      </c>
      <c r="C51" s="24">
        <v>1007.39</v>
      </c>
      <c r="D51" s="24">
        <v>698.024</v>
      </c>
      <c r="E51" s="24">
        <v>986.75</v>
      </c>
      <c r="F51" s="24">
        <v>519.40700000000004</v>
      </c>
      <c r="G51" s="25">
        <v>1</v>
      </c>
      <c r="H51" s="24">
        <v>50</v>
      </c>
      <c r="I51" s="24" t="s">
        <v>35</v>
      </c>
      <c r="J51" s="24">
        <v>956.6</v>
      </c>
      <c r="K51" s="24">
        <f t="shared" si="13"/>
        <v>30.149999999999977</v>
      </c>
      <c r="L51" s="1"/>
      <c r="M51" s="1"/>
      <c r="N51" s="24">
        <v>184.0928000000001</v>
      </c>
      <c r="O51" s="24">
        <v>866.98559999999975</v>
      </c>
      <c r="P51" s="24"/>
      <c r="Q51" s="24">
        <f t="shared" si="4"/>
        <v>197.35</v>
      </c>
      <c r="R51" s="26">
        <f>14*Q51-P51-O51-N51-F51</f>
        <v>1192.4146000000001</v>
      </c>
      <c r="S51" s="5">
        <f t="shared" si="16"/>
        <v>692.41460000000006</v>
      </c>
      <c r="T51" s="26">
        <v>500</v>
      </c>
      <c r="U51" s="26"/>
      <c r="V51" s="24"/>
      <c r="W51" s="24">
        <f t="shared" si="6"/>
        <v>14</v>
      </c>
      <c r="X51" s="24">
        <f t="shared" si="7"/>
        <v>7.9578687610843684</v>
      </c>
      <c r="Y51" s="24">
        <v>161.84719999999999</v>
      </c>
      <c r="Z51" s="24">
        <v>109.367</v>
      </c>
      <c r="AA51" s="24">
        <v>93.777000000000001</v>
      </c>
      <c r="AB51" s="24">
        <v>101.61579999999999</v>
      </c>
      <c r="AC51" s="24">
        <v>108.3018</v>
      </c>
      <c r="AD51" s="24">
        <v>63.7502</v>
      </c>
      <c r="AE51" s="24" t="s">
        <v>55</v>
      </c>
      <c r="AF51" s="24">
        <f t="shared" si="8"/>
        <v>692</v>
      </c>
      <c r="AG51" s="24">
        <f t="shared" si="9"/>
        <v>500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3" t="s">
        <v>94</v>
      </c>
      <c r="B52" s="13" t="s">
        <v>34</v>
      </c>
      <c r="C52" s="13"/>
      <c r="D52" s="13"/>
      <c r="E52" s="13"/>
      <c r="F52" s="13"/>
      <c r="G52" s="14">
        <v>0</v>
      </c>
      <c r="H52" s="13">
        <v>40</v>
      </c>
      <c r="I52" s="13" t="s">
        <v>35</v>
      </c>
      <c r="J52" s="13"/>
      <c r="K52" s="13">
        <f t="shared" si="13"/>
        <v>0</v>
      </c>
      <c r="L52" s="1"/>
      <c r="M52" s="1"/>
      <c r="N52" s="13"/>
      <c r="O52" s="13"/>
      <c r="P52" s="13"/>
      <c r="Q52" s="13">
        <f t="shared" si="4"/>
        <v>0</v>
      </c>
      <c r="R52" s="15"/>
      <c r="S52" s="15"/>
      <c r="T52" s="15"/>
      <c r="U52" s="15"/>
      <c r="V52" s="13"/>
      <c r="W52" s="13" t="e">
        <f t="shared" si="6"/>
        <v>#DIV/0!</v>
      </c>
      <c r="X52" s="13" t="e">
        <f t="shared" si="7"/>
        <v>#DIV/0!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 t="s">
        <v>51</v>
      </c>
      <c r="AF52" s="13">
        <f t="shared" si="8"/>
        <v>0</v>
      </c>
      <c r="AG52" s="13">
        <f t="shared" si="9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95</v>
      </c>
      <c r="B53" s="1" t="s">
        <v>41</v>
      </c>
      <c r="C53" s="1">
        <v>262</v>
      </c>
      <c r="D53" s="1">
        <v>410</v>
      </c>
      <c r="E53" s="1">
        <v>101</v>
      </c>
      <c r="F53" s="1">
        <v>557</v>
      </c>
      <c r="G53" s="6">
        <v>0.45</v>
      </c>
      <c r="H53" s="1">
        <v>50</v>
      </c>
      <c r="I53" s="1" t="s">
        <v>35</v>
      </c>
      <c r="J53" s="1">
        <v>101</v>
      </c>
      <c r="K53" s="1">
        <f t="shared" si="13"/>
        <v>0</v>
      </c>
      <c r="L53" s="1"/>
      <c r="M53" s="1"/>
      <c r="N53" s="1"/>
      <c r="O53" s="1"/>
      <c r="P53" s="1"/>
      <c r="Q53" s="1">
        <f t="shared" si="4"/>
        <v>20.2</v>
      </c>
      <c r="R53" s="5"/>
      <c r="S53" s="5">
        <f>R53-T53</f>
        <v>0</v>
      </c>
      <c r="T53" s="5"/>
      <c r="U53" s="5"/>
      <c r="V53" s="1"/>
      <c r="W53" s="1">
        <f t="shared" si="6"/>
        <v>27.574257425742577</v>
      </c>
      <c r="X53" s="1">
        <f t="shared" si="7"/>
        <v>27.574257425742577</v>
      </c>
      <c r="Y53" s="1">
        <v>19.600000000000001</v>
      </c>
      <c r="Z53" s="1">
        <v>20.8</v>
      </c>
      <c r="AA53" s="1">
        <v>24</v>
      </c>
      <c r="AB53" s="1">
        <v>26.4</v>
      </c>
      <c r="AC53" s="1">
        <v>23.6</v>
      </c>
      <c r="AD53" s="1">
        <v>18</v>
      </c>
      <c r="AE53" s="16" t="s">
        <v>96</v>
      </c>
      <c r="AF53" s="1">
        <f t="shared" si="8"/>
        <v>0</v>
      </c>
      <c r="AG53" s="1">
        <f t="shared" si="9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3" t="s">
        <v>97</v>
      </c>
      <c r="B54" s="13" t="s">
        <v>34</v>
      </c>
      <c r="C54" s="13"/>
      <c r="D54" s="13">
        <v>31.292000000000002</v>
      </c>
      <c r="E54" s="13">
        <v>3.5249999999999999</v>
      </c>
      <c r="F54" s="13">
        <v>27.766999999999999</v>
      </c>
      <c r="G54" s="14">
        <v>0</v>
      </c>
      <c r="H54" s="13">
        <v>40</v>
      </c>
      <c r="I54" s="13" t="s">
        <v>35</v>
      </c>
      <c r="J54" s="13">
        <v>3.4</v>
      </c>
      <c r="K54" s="13">
        <f t="shared" si="13"/>
        <v>0.125</v>
      </c>
      <c r="L54" s="1"/>
      <c r="M54" s="1"/>
      <c r="N54" s="13"/>
      <c r="O54" s="13"/>
      <c r="P54" s="13"/>
      <c r="Q54" s="13">
        <f t="shared" si="4"/>
        <v>0.70499999999999996</v>
      </c>
      <c r="R54" s="15"/>
      <c r="S54" s="15"/>
      <c r="T54" s="15"/>
      <c r="U54" s="15"/>
      <c r="V54" s="13"/>
      <c r="W54" s="13">
        <f t="shared" si="6"/>
        <v>39.385815602836878</v>
      </c>
      <c r="X54" s="13">
        <f t="shared" si="7"/>
        <v>39.385815602836878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 t="s">
        <v>51</v>
      </c>
      <c r="AF54" s="13">
        <f t="shared" si="8"/>
        <v>0</v>
      </c>
      <c r="AG54" s="13">
        <f t="shared" si="9"/>
        <v>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41</v>
      </c>
      <c r="C55" s="1">
        <v>157</v>
      </c>
      <c r="D55" s="1">
        <v>18</v>
      </c>
      <c r="E55" s="1">
        <v>97</v>
      </c>
      <c r="F55" s="1">
        <v>42</v>
      </c>
      <c r="G55" s="6">
        <v>0.4</v>
      </c>
      <c r="H55" s="1">
        <v>40</v>
      </c>
      <c r="I55" s="1" t="s">
        <v>35</v>
      </c>
      <c r="J55" s="1">
        <v>104</v>
      </c>
      <c r="K55" s="1">
        <f t="shared" si="13"/>
        <v>-7</v>
      </c>
      <c r="L55" s="1"/>
      <c r="M55" s="1"/>
      <c r="N55" s="1">
        <v>98.32</v>
      </c>
      <c r="O55" s="1">
        <v>59.680000000000007</v>
      </c>
      <c r="P55" s="1"/>
      <c r="Q55" s="1">
        <f t="shared" si="4"/>
        <v>19.399999999999999</v>
      </c>
      <c r="R55" s="5">
        <f t="shared" ref="R55:R56" si="18">12*Q55-P55-O55-N55-F55</f>
        <v>32.799999999999983</v>
      </c>
      <c r="S55" s="5">
        <f t="shared" ref="S55:S59" si="19">R55-T55</f>
        <v>32.799999999999983</v>
      </c>
      <c r="T55" s="5"/>
      <c r="U55" s="5"/>
      <c r="V55" s="1"/>
      <c r="W55" s="1">
        <f t="shared" si="6"/>
        <v>12</v>
      </c>
      <c r="X55" s="1">
        <f t="shared" si="7"/>
        <v>10.309278350515465</v>
      </c>
      <c r="Y55" s="1">
        <v>22</v>
      </c>
      <c r="Z55" s="1">
        <v>18.600000000000001</v>
      </c>
      <c r="AA55" s="1">
        <v>17.2</v>
      </c>
      <c r="AB55" s="1">
        <v>20.2</v>
      </c>
      <c r="AC55" s="1">
        <v>19.2</v>
      </c>
      <c r="AD55" s="1">
        <v>17.8</v>
      </c>
      <c r="AE55" s="1"/>
      <c r="AF55" s="1">
        <f t="shared" si="8"/>
        <v>13</v>
      </c>
      <c r="AG55" s="1">
        <f t="shared" si="9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41</v>
      </c>
      <c r="C56" s="1">
        <v>94</v>
      </c>
      <c r="D56" s="1">
        <v>84</v>
      </c>
      <c r="E56" s="1">
        <v>103</v>
      </c>
      <c r="F56" s="1">
        <v>41</v>
      </c>
      <c r="G56" s="6">
        <v>0.4</v>
      </c>
      <c r="H56" s="1">
        <v>40</v>
      </c>
      <c r="I56" s="1" t="s">
        <v>35</v>
      </c>
      <c r="J56" s="1">
        <v>107</v>
      </c>
      <c r="K56" s="1">
        <f t="shared" si="13"/>
        <v>-4</v>
      </c>
      <c r="L56" s="1"/>
      <c r="M56" s="1"/>
      <c r="N56" s="1">
        <v>92.000000000000028</v>
      </c>
      <c r="O56" s="1">
        <v>57.999999999999972</v>
      </c>
      <c r="P56" s="1"/>
      <c r="Q56" s="1">
        <f t="shared" si="4"/>
        <v>20.6</v>
      </c>
      <c r="R56" s="5">
        <f t="shared" si="18"/>
        <v>56.200000000000017</v>
      </c>
      <c r="S56" s="5">
        <f t="shared" si="19"/>
        <v>56.200000000000017</v>
      </c>
      <c r="T56" s="5"/>
      <c r="U56" s="5"/>
      <c r="V56" s="1"/>
      <c r="W56" s="1">
        <f t="shared" si="6"/>
        <v>12</v>
      </c>
      <c r="X56" s="1">
        <f t="shared" si="7"/>
        <v>9.2718446601941746</v>
      </c>
      <c r="Y56" s="1">
        <v>21.6</v>
      </c>
      <c r="Z56" s="1">
        <v>17.8</v>
      </c>
      <c r="AA56" s="1">
        <v>14</v>
      </c>
      <c r="AB56" s="1">
        <v>16.399999999999999</v>
      </c>
      <c r="AC56" s="1">
        <v>18.600000000000001</v>
      </c>
      <c r="AD56" s="1">
        <v>12</v>
      </c>
      <c r="AE56" s="1"/>
      <c r="AF56" s="1">
        <f t="shared" si="8"/>
        <v>22</v>
      </c>
      <c r="AG56" s="1">
        <f t="shared" si="9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34</v>
      </c>
      <c r="C57" s="1">
        <v>217.08199999999999</v>
      </c>
      <c r="D57" s="1">
        <v>310.38499999999999</v>
      </c>
      <c r="E57" s="1">
        <v>108.747</v>
      </c>
      <c r="F57" s="1">
        <v>395.36</v>
      </c>
      <c r="G57" s="6">
        <v>1</v>
      </c>
      <c r="H57" s="1">
        <v>50</v>
      </c>
      <c r="I57" s="1" t="s">
        <v>35</v>
      </c>
      <c r="J57" s="1">
        <v>105</v>
      </c>
      <c r="K57" s="1">
        <f t="shared" si="13"/>
        <v>3.7469999999999999</v>
      </c>
      <c r="L57" s="1"/>
      <c r="M57" s="1"/>
      <c r="N57" s="1">
        <v>133.77147999999991</v>
      </c>
      <c r="O57" s="1"/>
      <c r="P57" s="1"/>
      <c r="Q57" s="1">
        <f t="shared" si="4"/>
        <v>21.749400000000001</v>
      </c>
      <c r="R57" s="5"/>
      <c r="S57" s="5">
        <f t="shared" si="19"/>
        <v>0</v>
      </c>
      <c r="T57" s="5"/>
      <c r="U57" s="5"/>
      <c r="V57" s="1"/>
      <c r="W57" s="1">
        <f t="shared" si="6"/>
        <v>24.328555270490213</v>
      </c>
      <c r="X57" s="1">
        <f t="shared" si="7"/>
        <v>24.328555270490213</v>
      </c>
      <c r="Y57" s="1">
        <v>23.3094</v>
      </c>
      <c r="Z57" s="1">
        <v>41.3322</v>
      </c>
      <c r="AA57" s="1">
        <v>46.034799999999997</v>
      </c>
      <c r="AB57" s="1">
        <v>36.280200000000001</v>
      </c>
      <c r="AC57" s="1">
        <v>34.8688</v>
      </c>
      <c r="AD57" s="1">
        <v>36.186199999999999</v>
      </c>
      <c r="AE57" s="16" t="s">
        <v>101</v>
      </c>
      <c r="AF57" s="1">
        <f t="shared" si="8"/>
        <v>0</v>
      </c>
      <c r="AG57" s="1">
        <f t="shared" si="9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4" t="s">
        <v>102</v>
      </c>
      <c r="B58" s="24" t="s">
        <v>34</v>
      </c>
      <c r="C58" s="24">
        <v>699.95899999999995</v>
      </c>
      <c r="D58" s="24">
        <v>681.03099999999995</v>
      </c>
      <c r="E58" s="24">
        <v>849.10400000000004</v>
      </c>
      <c r="F58" s="24">
        <v>332.71800000000002</v>
      </c>
      <c r="G58" s="25">
        <v>1</v>
      </c>
      <c r="H58" s="24">
        <v>50</v>
      </c>
      <c r="I58" s="24" t="s">
        <v>35</v>
      </c>
      <c r="J58" s="24">
        <v>818.3</v>
      </c>
      <c r="K58" s="24">
        <f t="shared" si="13"/>
        <v>30.804000000000087</v>
      </c>
      <c r="L58" s="1"/>
      <c r="M58" s="1"/>
      <c r="N58" s="24"/>
      <c r="O58" s="24">
        <v>1177.9606000000001</v>
      </c>
      <c r="P58" s="24"/>
      <c r="Q58" s="24">
        <f t="shared" si="4"/>
        <v>169.82080000000002</v>
      </c>
      <c r="R58" s="26">
        <f>14*Q58-P58-O58-N58-F58</f>
        <v>866.8126000000002</v>
      </c>
      <c r="S58" s="5">
        <f t="shared" si="19"/>
        <v>866.8126000000002</v>
      </c>
      <c r="T58" s="26"/>
      <c r="U58" s="26"/>
      <c r="V58" s="24"/>
      <c r="W58" s="24">
        <f t="shared" si="6"/>
        <v>14</v>
      </c>
      <c r="X58" s="24">
        <f t="shared" si="7"/>
        <v>8.8957218432606613</v>
      </c>
      <c r="Y58" s="24">
        <v>150.49180000000001</v>
      </c>
      <c r="Z58" s="24">
        <v>55.577599999999997</v>
      </c>
      <c r="AA58" s="24">
        <v>66.736999999999995</v>
      </c>
      <c r="AB58" s="24">
        <v>66.098600000000005</v>
      </c>
      <c r="AC58" s="24">
        <v>56.652999999999999</v>
      </c>
      <c r="AD58" s="24">
        <v>40.036799999999999</v>
      </c>
      <c r="AE58" s="24" t="s">
        <v>55</v>
      </c>
      <c r="AF58" s="24">
        <f t="shared" si="8"/>
        <v>867</v>
      </c>
      <c r="AG58" s="24">
        <f t="shared" si="9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103</v>
      </c>
      <c r="B59" s="1" t="s">
        <v>34</v>
      </c>
      <c r="C59" s="1">
        <v>75.113</v>
      </c>
      <c r="D59" s="1">
        <v>305.04700000000003</v>
      </c>
      <c r="E59" s="1">
        <v>37.863</v>
      </c>
      <c r="F59" s="1">
        <v>339.30700000000002</v>
      </c>
      <c r="G59" s="6">
        <v>1</v>
      </c>
      <c r="H59" s="1">
        <v>50</v>
      </c>
      <c r="I59" s="1" t="s">
        <v>35</v>
      </c>
      <c r="J59" s="1">
        <v>38.1</v>
      </c>
      <c r="K59" s="1">
        <f t="shared" si="13"/>
        <v>-0.23700000000000188</v>
      </c>
      <c r="L59" s="1"/>
      <c r="M59" s="1"/>
      <c r="N59" s="1"/>
      <c r="O59" s="1"/>
      <c r="P59" s="1"/>
      <c r="Q59" s="1">
        <f t="shared" si="4"/>
        <v>7.5725999999999996</v>
      </c>
      <c r="R59" s="5"/>
      <c r="S59" s="5">
        <f t="shared" si="19"/>
        <v>0</v>
      </c>
      <c r="T59" s="5"/>
      <c r="U59" s="5"/>
      <c r="V59" s="1"/>
      <c r="W59" s="1">
        <f t="shared" si="6"/>
        <v>44.807199640810296</v>
      </c>
      <c r="X59" s="1">
        <f t="shared" si="7"/>
        <v>44.807199640810296</v>
      </c>
      <c r="Y59" s="1">
        <v>6.0564</v>
      </c>
      <c r="Z59" s="1">
        <v>7.4512</v>
      </c>
      <c r="AA59" s="1">
        <v>9.6326000000000001</v>
      </c>
      <c r="AB59" s="1">
        <v>7.8315999999999999</v>
      </c>
      <c r="AC59" s="1">
        <v>6.7396000000000003</v>
      </c>
      <c r="AD59" s="1">
        <v>5.1867999999999999</v>
      </c>
      <c r="AE59" s="27" t="s">
        <v>40</v>
      </c>
      <c r="AF59" s="1">
        <f t="shared" si="8"/>
        <v>0</v>
      </c>
      <c r="AG59" s="1">
        <f t="shared" si="9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0" t="s">
        <v>104</v>
      </c>
      <c r="B60" s="10" t="s">
        <v>41</v>
      </c>
      <c r="C60" s="10"/>
      <c r="D60" s="10">
        <v>306</v>
      </c>
      <c r="E60" s="10"/>
      <c r="F60" s="10">
        <v>306</v>
      </c>
      <c r="G60" s="11">
        <v>0</v>
      </c>
      <c r="H60" s="10">
        <v>50</v>
      </c>
      <c r="I60" s="10" t="s">
        <v>42</v>
      </c>
      <c r="J60" s="10"/>
      <c r="K60" s="10">
        <f t="shared" si="13"/>
        <v>0</v>
      </c>
      <c r="L60" s="1"/>
      <c r="M60" s="1"/>
      <c r="N60" s="10"/>
      <c r="O60" s="10"/>
      <c r="P60" s="10"/>
      <c r="Q60" s="10">
        <f t="shared" si="4"/>
        <v>0</v>
      </c>
      <c r="R60" s="12"/>
      <c r="S60" s="12"/>
      <c r="T60" s="12"/>
      <c r="U60" s="12"/>
      <c r="V60" s="10"/>
      <c r="W60" s="10" t="e">
        <f t="shared" si="6"/>
        <v>#DIV/0!</v>
      </c>
      <c r="X60" s="10" t="e">
        <f t="shared" si="7"/>
        <v>#DIV/0!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 t="s">
        <v>146</v>
      </c>
      <c r="AF60" s="10">
        <f t="shared" si="8"/>
        <v>0</v>
      </c>
      <c r="AG60" s="10">
        <f t="shared" si="9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105</v>
      </c>
      <c r="B61" s="1" t="s">
        <v>41</v>
      </c>
      <c r="C61" s="1">
        <v>393</v>
      </c>
      <c r="D61" s="1">
        <v>110</v>
      </c>
      <c r="E61" s="1">
        <v>191</v>
      </c>
      <c r="F61" s="1">
        <v>292</v>
      </c>
      <c r="G61" s="6">
        <v>0.4</v>
      </c>
      <c r="H61" s="1">
        <v>50</v>
      </c>
      <c r="I61" s="1" t="s">
        <v>35</v>
      </c>
      <c r="J61" s="1">
        <v>191</v>
      </c>
      <c r="K61" s="1">
        <f t="shared" ref="K61:K84" si="20">E61-J61</f>
        <v>0</v>
      </c>
      <c r="L61" s="1"/>
      <c r="M61" s="1"/>
      <c r="N61" s="1"/>
      <c r="O61" s="1"/>
      <c r="P61" s="1"/>
      <c r="Q61" s="1">
        <f t="shared" si="4"/>
        <v>38.200000000000003</v>
      </c>
      <c r="R61" s="5">
        <f t="shared" ref="R61:R65" si="21">12*Q61-P61-O61-N61-F61</f>
        <v>166.40000000000003</v>
      </c>
      <c r="S61" s="5">
        <f t="shared" ref="S61:S65" si="22">R61-T61</f>
        <v>166.40000000000003</v>
      </c>
      <c r="T61" s="5"/>
      <c r="U61" s="5"/>
      <c r="V61" s="1"/>
      <c r="W61" s="1">
        <f t="shared" si="6"/>
        <v>12</v>
      </c>
      <c r="X61" s="1">
        <f t="shared" si="7"/>
        <v>7.6439790575916229</v>
      </c>
      <c r="Y61" s="1">
        <v>29.4</v>
      </c>
      <c r="Z61" s="1">
        <v>20.0806</v>
      </c>
      <c r="AA61" s="1">
        <v>25.0806</v>
      </c>
      <c r="AB61" s="1">
        <v>33.200000000000003</v>
      </c>
      <c r="AC61" s="1">
        <v>29.6</v>
      </c>
      <c r="AD61" s="1">
        <v>21.6</v>
      </c>
      <c r="AE61" s="1"/>
      <c r="AF61" s="1">
        <f t="shared" si="8"/>
        <v>67</v>
      </c>
      <c r="AG61" s="1">
        <f t="shared" si="9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41</v>
      </c>
      <c r="C62" s="1">
        <v>837</v>
      </c>
      <c r="D62" s="1">
        <v>786</v>
      </c>
      <c r="E62" s="1">
        <v>721</v>
      </c>
      <c r="F62" s="1">
        <v>813</v>
      </c>
      <c r="G62" s="6">
        <v>0.4</v>
      </c>
      <c r="H62" s="1">
        <v>40</v>
      </c>
      <c r="I62" s="1" t="s">
        <v>35</v>
      </c>
      <c r="J62" s="1">
        <v>729</v>
      </c>
      <c r="K62" s="1">
        <f t="shared" si="20"/>
        <v>-8</v>
      </c>
      <c r="L62" s="1"/>
      <c r="M62" s="1"/>
      <c r="N62" s="1">
        <v>52.760000000000218</v>
      </c>
      <c r="O62" s="1">
        <v>266.23999999999978</v>
      </c>
      <c r="P62" s="1"/>
      <c r="Q62" s="1">
        <f t="shared" ref="Q62:Q98" si="23">E62/5</f>
        <v>144.19999999999999</v>
      </c>
      <c r="R62" s="5">
        <f t="shared" si="21"/>
        <v>598.39999999999986</v>
      </c>
      <c r="S62" s="5">
        <f t="shared" si="22"/>
        <v>598.39999999999986</v>
      </c>
      <c r="T62" s="5"/>
      <c r="U62" s="5"/>
      <c r="V62" s="1"/>
      <c r="W62" s="1">
        <f t="shared" ref="W62:W98" si="24">(F62+N62+O62+P62+R62)/Q62</f>
        <v>12</v>
      </c>
      <c r="X62" s="1">
        <f t="shared" ref="X62:X98" si="25">(F62+N62+O62+P62)/Q62</f>
        <v>7.8502080443828026</v>
      </c>
      <c r="Y62" s="1">
        <v>129</v>
      </c>
      <c r="Z62" s="1">
        <v>122.2</v>
      </c>
      <c r="AA62" s="1">
        <v>132.19999999999999</v>
      </c>
      <c r="AB62" s="1">
        <v>124.2</v>
      </c>
      <c r="AC62" s="1">
        <v>123.6</v>
      </c>
      <c r="AD62" s="1">
        <v>124.2</v>
      </c>
      <c r="AE62" s="1"/>
      <c r="AF62" s="1">
        <f t="shared" si="8"/>
        <v>239</v>
      </c>
      <c r="AG62" s="1">
        <f t="shared" si="9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107</v>
      </c>
      <c r="B63" s="1" t="s">
        <v>41</v>
      </c>
      <c r="C63" s="1">
        <v>924</v>
      </c>
      <c r="D63" s="1">
        <v>282</v>
      </c>
      <c r="E63" s="1">
        <v>618</v>
      </c>
      <c r="F63" s="1">
        <v>506</v>
      </c>
      <c r="G63" s="6">
        <v>0.4</v>
      </c>
      <c r="H63" s="1">
        <v>40</v>
      </c>
      <c r="I63" s="1" t="s">
        <v>35</v>
      </c>
      <c r="J63" s="1">
        <v>617</v>
      </c>
      <c r="K63" s="1">
        <f t="shared" si="20"/>
        <v>1</v>
      </c>
      <c r="L63" s="1"/>
      <c r="M63" s="1"/>
      <c r="N63" s="1">
        <v>135.87999999999991</v>
      </c>
      <c r="O63" s="1">
        <v>356.12000000000012</v>
      </c>
      <c r="P63" s="1"/>
      <c r="Q63" s="1">
        <f t="shared" si="23"/>
        <v>123.6</v>
      </c>
      <c r="R63" s="5">
        <f t="shared" si="21"/>
        <v>485.19999999999982</v>
      </c>
      <c r="S63" s="5">
        <f t="shared" si="22"/>
        <v>485.19999999999982</v>
      </c>
      <c r="T63" s="5"/>
      <c r="U63" s="5"/>
      <c r="V63" s="1"/>
      <c r="W63" s="1">
        <f t="shared" si="24"/>
        <v>11.999999999999998</v>
      </c>
      <c r="X63" s="1">
        <f t="shared" si="25"/>
        <v>8.0744336569579289</v>
      </c>
      <c r="Y63" s="1">
        <v>112.4</v>
      </c>
      <c r="Z63" s="1">
        <v>97</v>
      </c>
      <c r="AA63" s="1">
        <v>100.4</v>
      </c>
      <c r="AB63" s="1">
        <v>122</v>
      </c>
      <c r="AC63" s="1">
        <v>124.8</v>
      </c>
      <c r="AD63" s="1">
        <v>103.6</v>
      </c>
      <c r="AE63" s="1"/>
      <c r="AF63" s="1">
        <f t="shared" si="8"/>
        <v>194</v>
      </c>
      <c r="AG63" s="1">
        <f t="shared" si="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108</v>
      </c>
      <c r="B64" s="1" t="s">
        <v>34</v>
      </c>
      <c r="C64" s="1">
        <v>511.73500000000001</v>
      </c>
      <c r="D64" s="1">
        <v>106.581</v>
      </c>
      <c r="E64" s="1">
        <v>329.36099999999999</v>
      </c>
      <c r="F64" s="1">
        <v>247.339</v>
      </c>
      <c r="G64" s="6">
        <v>1</v>
      </c>
      <c r="H64" s="1">
        <v>40</v>
      </c>
      <c r="I64" s="1" t="s">
        <v>35</v>
      </c>
      <c r="J64" s="1">
        <v>286.70800000000003</v>
      </c>
      <c r="K64" s="1">
        <f t="shared" si="20"/>
        <v>42.652999999999963</v>
      </c>
      <c r="L64" s="1"/>
      <c r="M64" s="1"/>
      <c r="N64" s="1"/>
      <c r="O64" s="1">
        <v>103.88200000000001</v>
      </c>
      <c r="P64" s="1"/>
      <c r="Q64" s="1">
        <f t="shared" si="23"/>
        <v>65.872199999999992</v>
      </c>
      <c r="R64" s="5">
        <f t="shared" si="21"/>
        <v>439.24539999999996</v>
      </c>
      <c r="S64" s="5">
        <f t="shared" si="22"/>
        <v>439.24539999999996</v>
      </c>
      <c r="T64" s="5"/>
      <c r="U64" s="5"/>
      <c r="V64" s="1"/>
      <c r="W64" s="1">
        <f t="shared" si="24"/>
        <v>12.000000000000002</v>
      </c>
      <c r="X64" s="1">
        <f t="shared" si="25"/>
        <v>5.3318547126101761</v>
      </c>
      <c r="Y64" s="1">
        <v>47.9816</v>
      </c>
      <c r="Z64" s="1">
        <v>10.5068</v>
      </c>
      <c r="AA64" s="1">
        <v>2.5175999999999998</v>
      </c>
      <c r="AB64" s="1">
        <v>47.124200000000002</v>
      </c>
      <c r="AC64" s="1">
        <v>50.205399999999997</v>
      </c>
      <c r="AD64" s="1">
        <v>19.911999999999999</v>
      </c>
      <c r="AE64" s="1"/>
      <c r="AF64" s="1">
        <f t="shared" si="8"/>
        <v>439</v>
      </c>
      <c r="AG64" s="1">
        <f t="shared" si="9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109</v>
      </c>
      <c r="B65" s="1" t="s">
        <v>34</v>
      </c>
      <c r="C65" s="1">
        <v>273.70299999999997</v>
      </c>
      <c r="D65" s="1">
        <v>149.68899999999999</v>
      </c>
      <c r="E65" s="1">
        <v>215.238</v>
      </c>
      <c r="F65" s="1">
        <v>200.13499999999999</v>
      </c>
      <c r="G65" s="6">
        <v>1</v>
      </c>
      <c r="H65" s="1">
        <v>40</v>
      </c>
      <c r="I65" s="1" t="s">
        <v>35</v>
      </c>
      <c r="J65" s="1">
        <v>187.7</v>
      </c>
      <c r="K65" s="1">
        <f t="shared" si="20"/>
        <v>27.538000000000011</v>
      </c>
      <c r="L65" s="1"/>
      <c r="M65" s="1"/>
      <c r="N65" s="1"/>
      <c r="O65" s="1"/>
      <c r="P65" s="1"/>
      <c r="Q65" s="1">
        <f t="shared" si="23"/>
        <v>43.047600000000003</v>
      </c>
      <c r="R65" s="5">
        <f t="shared" si="21"/>
        <v>316.4362000000001</v>
      </c>
      <c r="S65" s="5">
        <f t="shared" si="22"/>
        <v>316.4362000000001</v>
      </c>
      <c r="T65" s="5"/>
      <c r="U65" s="5"/>
      <c r="V65" s="1"/>
      <c r="W65" s="1">
        <f t="shared" si="24"/>
        <v>12.000000000000002</v>
      </c>
      <c r="X65" s="1">
        <f t="shared" si="25"/>
        <v>4.6491558182105388</v>
      </c>
      <c r="Y65" s="1">
        <v>20.748999999999999</v>
      </c>
      <c r="Z65" s="1">
        <v>5.6631999999999998</v>
      </c>
      <c r="AA65" s="1">
        <v>9.1902000000000008</v>
      </c>
      <c r="AB65" s="1">
        <v>26.329000000000001</v>
      </c>
      <c r="AC65" s="1">
        <v>23.606000000000002</v>
      </c>
      <c r="AD65" s="1">
        <v>12.644399999999999</v>
      </c>
      <c r="AE65" s="1" t="s">
        <v>101</v>
      </c>
      <c r="AF65" s="1">
        <f t="shared" si="8"/>
        <v>316</v>
      </c>
      <c r="AG65" s="1">
        <f t="shared" si="9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3" t="s">
        <v>110</v>
      </c>
      <c r="B66" s="13" t="s">
        <v>34</v>
      </c>
      <c r="C66" s="13"/>
      <c r="D66" s="13">
        <v>144.92699999999999</v>
      </c>
      <c r="E66" s="13">
        <v>71.674000000000007</v>
      </c>
      <c r="F66" s="13">
        <v>73.253</v>
      </c>
      <c r="G66" s="14">
        <v>0</v>
      </c>
      <c r="H66" s="13">
        <v>40</v>
      </c>
      <c r="I66" s="13" t="s">
        <v>35</v>
      </c>
      <c r="J66" s="13">
        <v>82.2</v>
      </c>
      <c r="K66" s="13">
        <f t="shared" si="20"/>
        <v>-10.525999999999996</v>
      </c>
      <c r="L66" s="1"/>
      <c r="M66" s="1"/>
      <c r="N66" s="13"/>
      <c r="O66" s="13"/>
      <c r="P66" s="13"/>
      <c r="Q66" s="13">
        <f t="shared" si="23"/>
        <v>14.334800000000001</v>
      </c>
      <c r="R66" s="15"/>
      <c r="S66" s="15"/>
      <c r="T66" s="15"/>
      <c r="U66" s="15"/>
      <c r="V66" s="13"/>
      <c r="W66" s="13">
        <f t="shared" si="24"/>
        <v>5.1101515193794116</v>
      </c>
      <c r="X66" s="13">
        <f t="shared" si="25"/>
        <v>5.1101515193794116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 t="s">
        <v>51</v>
      </c>
      <c r="AF66" s="13">
        <f t="shared" si="8"/>
        <v>0</v>
      </c>
      <c r="AG66" s="13">
        <f t="shared" si="9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111</v>
      </c>
      <c r="B67" s="1" t="s">
        <v>34</v>
      </c>
      <c r="C67" s="1">
        <v>138.82400000000001</v>
      </c>
      <c r="D67" s="1">
        <v>62.073</v>
      </c>
      <c r="E67" s="1">
        <v>36.133000000000003</v>
      </c>
      <c r="F67" s="1">
        <v>128.55199999999999</v>
      </c>
      <c r="G67" s="6">
        <v>1</v>
      </c>
      <c r="H67" s="1">
        <v>30</v>
      </c>
      <c r="I67" s="1" t="s">
        <v>35</v>
      </c>
      <c r="J67" s="1">
        <v>52.1</v>
      </c>
      <c r="K67" s="1">
        <f t="shared" si="20"/>
        <v>-15.966999999999999</v>
      </c>
      <c r="L67" s="1"/>
      <c r="M67" s="1"/>
      <c r="N67" s="1">
        <v>15.874440000000011</v>
      </c>
      <c r="O67" s="1"/>
      <c r="P67" s="1"/>
      <c r="Q67" s="1">
        <f t="shared" si="23"/>
        <v>7.2266000000000004</v>
      </c>
      <c r="R67" s="5"/>
      <c r="S67" s="5">
        <f t="shared" ref="S67:S68" si="26">R67-T67</f>
        <v>0</v>
      </c>
      <c r="T67" s="5"/>
      <c r="U67" s="5"/>
      <c r="V67" s="1"/>
      <c r="W67" s="1">
        <f t="shared" si="24"/>
        <v>19.985392854177622</v>
      </c>
      <c r="X67" s="1">
        <f t="shared" si="25"/>
        <v>19.985392854177622</v>
      </c>
      <c r="Y67" s="1">
        <v>9.1248000000000005</v>
      </c>
      <c r="Z67" s="1">
        <v>14.488</v>
      </c>
      <c r="AA67" s="1">
        <v>13.960800000000001</v>
      </c>
      <c r="AB67" s="1">
        <v>16.960999999999999</v>
      </c>
      <c r="AC67" s="1">
        <v>16.840399999999999</v>
      </c>
      <c r="AD67" s="1">
        <v>16.023800000000001</v>
      </c>
      <c r="AE67" s="16" t="s">
        <v>101</v>
      </c>
      <c r="AF67" s="1">
        <f t="shared" si="8"/>
        <v>0</v>
      </c>
      <c r="AG67" s="1">
        <f t="shared" si="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112</v>
      </c>
      <c r="B68" s="1" t="s">
        <v>41</v>
      </c>
      <c r="C68" s="1">
        <v>98</v>
      </c>
      <c r="D68" s="1">
        <v>156</v>
      </c>
      <c r="E68" s="1">
        <v>42</v>
      </c>
      <c r="F68" s="1">
        <v>206</v>
      </c>
      <c r="G68" s="6">
        <v>0.6</v>
      </c>
      <c r="H68" s="1">
        <v>60</v>
      </c>
      <c r="I68" s="1" t="s">
        <v>35</v>
      </c>
      <c r="J68" s="1">
        <v>42</v>
      </c>
      <c r="K68" s="1">
        <f t="shared" si="20"/>
        <v>0</v>
      </c>
      <c r="L68" s="1"/>
      <c r="M68" s="1"/>
      <c r="N68" s="1"/>
      <c r="O68" s="1"/>
      <c r="P68" s="1"/>
      <c r="Q68" s="1">
        <f t="shared" si="23"/>
        <v>8.4</v>
      </c>
      <c r="R68" s="5"/>
      <c r="S68" s="5">
        <f t="shared" si="26"/>
        <v>0</v>
      </c>
      <c r="T68" s="5"/>
      <c r="U68" s="5"/>
      <c r="V68" s="1"/>
      <c r="W68" s="1">
        <f t="shared" si="24"/>
        <v>24.523809523809522</v>
      </c>
      <c r="X68" s="1">
        <f t="shared" si="25"/>
        <v>24.523809523809522</v>
      </c>
      <c r="Y68" s="1">
        <v>9.6</v>
      </c>
      <c r="Z68" s="1">
        <v>4.4000000000000004</v>
      </c>
      <c r="AA68" s="1">
        <v>3.2</v>
      </c>
      <c r="AB68" s="1">
        <v>7.2</v>
      </c>
      <c r="AC68" s="1">
        <v>7.2</v>
      </c>
      <c r="AD68" s="1">
        <v>0</v>
      </c>
      <c r="AE68" s="17" t="s">
        <v>149</v>
      </c>
      <c r="AF68" s="1">
        <f t="shared" si="8"/>
        <v>0</v>
      </c>
      <c r="AG68" s="1">
        <f t="shared" si="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3" t="s">
        <v>113</v>
      </c>
      <c r="B69" s="13" t="s">
        <v>41</v>
      </c>
      <c r="C69" s="13"/>
      <c r="D69" s="13"/>
      <c r="E69" s="13"/>
      <c r="F69" s="13"/>
      <c r="G69" s="14">
        <v>0</v>
      </c>
      <c r="H69" s="13">
        <v>50</v>
      </c>
      <c r="I69" s="13" t="s">
        <v>35</v>
      </c>
      <c r="J69" s="13"/>
      <c r="K69" s="13">
        <f t="shared" si="20"/>
        <v>0</v>
      </c>
      <c r="L69" s="1"/>
      <c r="M69" s="1"/>
      <c r="N69" s="13"/>
      <c r="O69" s="13"/>
      <c r="P69" s="13"/>
      <c r="Q69" s="13">
        <f t="shared" si="23"/>
        <v>0</v>
      </c>
      <c r="R69" s="15"/>
      <c r="S69" s="15"/>
      <c r="T69" s="15"/>
      <c r="U69" s="15"/>
      <c r="V69" s="13"/>
      <c r="W69" s="13" t="e">
        <f t="shared" si="24"/>
        <v>#DIV/0!</v>
      </c>
      <c r="X69" s="13" t="e">
        <f t="shared" si="25"/>
        <v>#DIV/0!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 t="s">
        <v>51</v>
      </c>
      <c r="AF69" s="13">
        <f t="shared" si="8"/>
        <v>0</v>
      </c>
      <c r="AG69" s="13">
        <f t="shared" si="9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3" t="s">
        <v>114</v>
      </c>
      <c r="B70" s="13" t="s">
        <v>41</v>
      </c>
      <c r="C70" s="13"/>
      <c r="D70" s="13">
        <v>460</v>
      </c>
      <c r="E70" s="13">
        <v>2</v>
      </c>
      <c r="F70" s="13">
        <v>458</v>
      </c>
      <c r="G70" s="14">
        <v>0</v>
      </c>
      <c r="H70" s="13">
        <v>50</v>
      </c>
      <c r="I70" s="13" t="s">
        <v>35</v>
      </c>
      <c r="J70" s="13">
        <v>30</v>
      </c>
      <c r="K70" s="13">
        <f t="shared" si="20"/>
        <v>-28</v>
      </c>
      <c r="L70" s="1"/>
      <c r="M70" s="1"/>
      <c r="N70" s="13"/>
      <c r="O70" s="13"/>
      <c r="P70" s="13"/>
      <c r="Q70" s="13">
        <f t="shared" si="23"/>
        <v>0.4</v>
      </c>
      <c r="R70" s="15"/>
      <c r="S70" s="15"/>
      <c r="T70" s="15"/>
      <c r="U70" s="15"/>
      <c r="V70" s="13"/>
      <c r="W70" s="13">
        <f t="shared" si="24"/>
        <v>1145</v>
      </c>
      <c r="X70" s="13">
        <f t="shared" si="25"/>
        <v>1145</v>
      </c>
      <c r="Y70" s="13">
        <v>0.6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 t="s">
        <v>51</v>
      </c>
      <c r="AF70" s="13">
        <f t="shared" si="8"/>
        <v>0</v>
      </c>
      <c r="AG70" s="13">
        <f t="shared" si="9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3" t="s">
        <v>115</v>
      </c>
      <c r="B71" s="13" t="s">
        <v>41</v>
      </c>
      <c r="C71" s="13"/>
      <c r="D71" s="13">
        <v>12</v>
      </c>
      <c r="E71" s="13">
        <v>3</v>
      </c>
      <c r="F71" s="13">
        <v>9</v>
      </c>
      <c r="G71" s="14">
        <v>0</v>
      </c>
      <c r="H71" s="13">
        <v>30</v>
      </c>
      <c r="I71" s="13" t="s">
        <v>35</v>
      </c>
      <c r="J71" s="13">
        <v>8</v>
      </c>
      <c r="K71" s="13">
        <f t="shared" si="20"/>
        <v>-5</v>
      </c>
      <c r="L71" s="1"/>
      <c r="M71" s="1"/>
      <c r="N71" s="13"/>
      <c r="O71" s="13"/>
      <c r="P71" s="13"/>
      <c r="Q71" s="13">
        <f t="shared" si="23"/>
        <v>0.6</v>
      </c>
      <c r="R71" s="15"/>
      <c r="S71" s="15"/>
      <c r="T71" s="15"/>
      <c r="U71" s="15"/>
      <c r="V71" s="13"/>
      <c r="W71" s="13">
        <f t="shared" si="24"/>
        <v>15</v>
      </c>
      <c r="X71" s="13">
        <f t="shared" si="25"/>
        <v>15</v>
      </c>
      <c r="Y71" s="13">
        <v>0.4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 t="s">
        <v>51</v>
      </c>
      <c r="AF71" s="13">
        <f t="shared" ref="AF71:AF98" si="27">ROUND(S71*G71,0)</f>
        <v>0</v>
      </c>
      <c r="AG71" s="13">
        <f t="shared" ref="AG71:AG98" si="28">ROUND(T71*G71,0)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116</v>
      </c>
      <c r="B72" s="1" t="s">
        <v>41</v>
      </c>
      <c r="C72" s="1">
        <v>354</v>
      </c>
      <c r="D72" s="1">
        <v>234</v>
      </c>
      <c r="E72" s="1">
        <v>138</v>
      </c>
      <c r="F72" s="1">
        <v>428</v>
      </c>
      <c r="G72" s="6">
        <v>0.6</v>
      </c>
      <c r="H72" s="1">
        <v>55</v>
      </c>
      <c r="I72" s="1" t="s">
        <v>35</v>
      </c>
      <c r="J72" s="1">
        <v>138</v>
      </c>
      <c r="K72" s="1">
        <f t="shared" si="20"/>
        <v>0</v>
      </c>
      <c r="L72" s="1"/>
      <c r="M72" s="1"/>
      <c r="N72" s="1"/>
      <c r="O72" s="1"/>
      <c r="P72" s="1"/>
      <c r="Q72" s="1">
        <f t="shared" si="23"/>
        <v>27.6</v>
      </c>
      <c r="R72" s="5"/>
      <c r="S72" s="5">
        <f>R72-T72</f>
        <v>0</v>
      </c>
      <c r="T72" s="5"/>
      <c r="U72" s="5"/>
      <c r="V72" s="1"/>
      <c r="W72" s="1">
        <f t="shared" si="24"/>
        <v>15.507246376811594</v>
      </c>
      <c r="X72" s="1">
        <f t="shared" si="25"/>
        <v>15.507246376811594</v>
      </c>
      <c r="Y72" s="1">
        <v>27.8</v>
      </c>
      <c r="Z72" s="1">
        <v>5.6</v>
      </c>
      <c r="AA72" s="1">
        <v>2</v>
      </c>
      <c r="AB72" s="1">
        <v>27</v>
      </c>
      <c r="AC72" s="1">
        <v>28</v>
      </c>
      <c r="AD72" s="1">
        <v>3</v>
      </c>
      <c r="AE72" s="1" t="s">
        <v>80</v>
      </c>
      <c r="AF72" s="1">
        <f t="shared" si="27"/>
        <v>0</v>
      </c>
      <c r="AG72" s="1">
        <f t="shared" si="2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3" t="s">
        <v>117</v>
      </c>
      <c r="B73" s="13" t="s">
        <v>41</v>
      </c>
      <c r="C73" s="13"/>
      <c r="D73" s="13">
        <v>114</v>
      </c>
      <c r="E73" s="13"/>
      <c r="F73" s="13">
        <v>114</v>
      </c>
      <c r="G73" s="14">
        <v>0</v>
      </c>
      <c r="H73" s="13">
        <v>40</v>
      </c>
      <c r="I73" s="13" t="s">
        <v>35</v>
      </c>
      <c r="J73" s="13"/>
      <c r="K73" s="13">
        <f t="shared" si="20"/>
        <v>0</v>
      </c>
      <c r="L73" s="1"/>
      <c r="M73" s="1"/>
      <c r="N73" s="13"/>
      <c r="O73" s="13"/>
      <c r="P73" s="13"/>
      <c r="Q73" s="13">
        <f t="shared" si="23"/>
        <v>0</v>
      </c>
      <c r="R73" s="15"/>
      <c r="S73" s="15"/>
      <c r="T73" s="15"/>
      <c r="U73" s="15"/>
      <c r="V73" s="13"/>
      <c r="W73" s="13" t="e">
        <f t="shared" si="24"/>
        <v>#DIV/0!</v>
      </c>
      <c r="X73" s="13" t="e">
        <f t="shared" si="25"/>
        <v>#DIV/0!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 t="s">
        <v>51</v>
      </c>
      <c r="AF73" s="13">
        <f t="shared" si="27"/>
        <v>0</v>
      </c>
      <c r="AG73" s="13">
        <f t="shared" si="28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118</v>
      </c>
      <c r="B74" s="1" t="s">
        <v>41</v>
      </c>
      <c r="C74" s="1">
        <v>75</v>
      </c>
      <c r="D74" s="1">
        <v>1</v>
      </c>
      <c r="E74" s="1">
        <v>59</v>
      </c>
      <c r="F74" s="1">
        <v>2</v>
      </c>
      <c r="G74" s="6">
        <v>0.4</v>
      </c>
      <c r="H74" s="1">
        <v>50</v>
      </c>
      <c r="I74" s="1" t="s">
        <v>35</v>
      </c>
      <c r="J74" s="1">
        <v>60</v>
      </c>
      <c r="K74" s="1">
        <f t="shared" si="20"/>
        <v>-1</v>
      </c>
      <c r="L74" s="1"/>
      <c r="M74" s="1"/>
      <c r="N74" s="1">
        <v>100</v>
      </c>
      <c r="O74" s="1">
        <v>6</v>
      </c>
      <c r="P74" s="1"/>
      <c r="Q74" s="1">
        <f t="shared" si="23"/>
        <v>11.8</v>
      </c>
      <c r="R74" s="5">
        <f>12*Q74-P74-O74-N74-F74</f>
        <v>33.600000000000023</v>
      </c>
      <c r="S74" s="5">
        <f t="shared" ref="S74:S92" si="29">R74-T74</f>
        <v>33.600000000000023</v>
      </c>
      <c r="T74" s="5"/>
      <c r="U74" s="5"/>
      <c r="V74" s="1"/>
      <c r="W74" s="1">
        <f t="shared" si="24"/>
        <v>12.000000000000002</v>
      </c>
      <c r="X74" s="1">
        <f t="shared" si="25"/>
        <v>9.1525423728813546</v>
      </c>
      <c r="Y74" s="1">
        <v>11.8</v>
      </c>
      <c r="Z74" s="1">
        <v>10.8</v>
      </c>
      <c r="AA74" s="1">
        <v>10.8</v>
      </c>
      <c r="AB74" s="1">
        <v>16</v>
      </c>
      <c r="AC74" s="1">
        <v>14.8</v>
      </c>
      <c r="AD74" s="1">
        <v>9.1999999999999993</v>
      </c>
      <c r="AE74" s="1" t="s">
        <v>45</v>
      </c>
      <c r="AF74" s="1">
        <f t="shared" si="27"/>
        <v>13</v>
      </c>
      <c r="AG74" s="1">
        <f t="shared" si="28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8" t="s">
        <v>119</v>
      </c>
      <c r="B75" s="1" t="s">
        <v>41</v>
      </c>
      <c r="C75" s="1"/>
      <c r="D75" s="1"/>
      <c r="E75" s="1">
        <v>-2</v>
      </c>
      <c r="F75" s="1"/>
      <c r="G75" s="6">
        <v>0.11</v>
      </c>
      <c r="H75" s="1">
        <v>150</v>
      </c>
      <c r="I75" s="1" t="s">
        <v>35</v>
      </c>
      <c r="J75" s="1"/>
      <c r="K75" s="1">
        <f t="shared" si="20"/>
        <v>-2</v>
      </c>
      <c r="L75" s="1"/>
      <c r="M75" s="1"/>
      <c r="N75" s="1"/>
      <c r="O75" s="18"/>
      <c r="P75" s="1"/>
      <c r="Q75" s="1">
        <f t="shared" si="23"/>
        <v>-0.4</v>
      </c>
      <c r="R75" s="19">
        <v>20</v>
      </c>
      <c r="S75" s="5">
        <f t="shared" si="29"/>
        <v>20</v>
      </c>
      <c r="T75" s="19"/>
      <c r="U75" s="5"/>
      <c r="V75" s="1"/>
      <c r="W75" s="1">
        <f t="shared" si="24"/>
        <v>-50</v>
      </c>
      <c r="X75" s="1">
        <f t="shared" si="25"/>
        <v>0</v>
      </c>
      <c r="Y75" s="1">
        <v>-0.4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8" t="s">
        <v>120</v>
      </c>
      <c r="AF75" s="1">
        <f t="shared" si="27"/>
        <v>2</v>
      </c>
      <c r="AG75" s="1">
        <f t="shared" si="28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41</v>
      </c>
      <c r="C76" s="1">
        <v>65</v>
      </c>
      <c r="D76" s="1">
        <v>40</v>
      </c>
      <c r="E76" s="1">
        <v>13</v>
      </c>
      <c r="F76" s="1">
        <v>92</v>
      </c>
      <c r="G76" s="6">
        <v>0.06</v>
      </c>
      <c r="H76" s="1">
        <v>60</v>
      </c>
      <c r="I76" s="1" t="s">
        <v>35</v>
      </c>
      <c r="J76" s="1">
        <v>13</v>
      </c>
      <c r="K76" s="1">
        <f t="shared" si="20"/>
        <v>0</v>
      </c>
      <c r="L76" s="1"/>
      <c r="M76" s="1"/>
      <c r="N76" s="1"/>
      <c r="O76" s="1"/>
      <c r="P76" s="1"/>
      <c r="Q76" s="1">
        <f t="shared" si="23"/>
        <v>2.6</v>
      </c>
      <c r="R76" s="5"/>
      <c r="S76" s="5">
        <f t="shared" si="29"/>
        <v>0</v>
      </c>
      <c r="T76" s="5"/>
      <c r="U76" s="5"/>
      <c r="V76" s="1"/>
      <c r="W76" s="1">
        <f t="shared" si="24"/>
        <v>35.384615384615387</v>
      </c>
      <c r="X76" s="1">
        <f t="shared" si="25"/>
        <v>35.384615384615387</v>
      </c>
      <c r="Y76" s="1">
        <v>1.8</v>
      </c>
      <c r="Z76" s="1">
        <v>0.6</v>
      </c>
      <c r="AA76" s="1">
        <v>2.8</v>
      </c>
      <c r="AB76" s="1">
        <v>2.2000000000000002</v>
      </c>
      <c r="AC76" s="1">
        <v>0</v>
      </c>
      <c r="AD76" s="1">
        <v>0</v>
      </c>
      <c r="AE76" s="17" t="s">
        <v>150</v>
      </c>
      <c r="AF76" s="1">
        <f t="shared" si="27"/>
        <v>0</v>
      </c>
      <c r="AG76" s="1">
        <f t="shared" si="28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41</v>
      </c>
      <c r="C77" s="1"/>
      <c r="D77" s="1">
        <v>20</v>
      </c>
      <c r="E77" s="1">
        <v>4</v>
      </c>
      <c r="F77" s="1">
        <v>16</v>
      </c>
      <c r="G77" s="6">
        <v>0.15</v>
      </c>
      <c r="H77" s="1">
        <v>60</v>
      </c>
      <c r="I77" s="1" t="s">
        <v>35</v>
      </c>
      <c r="J77" s="1">
        <v>4</v>
      </c>
      <c r="K77" s="1">
        <f t="shared" si="20"/>
        <v>0</v>
      </c>
      <c r="L77" s="1"/>
      <c r="M77" s="1"/>
      <c r="N77" s="1"/>
      <c r="O77" s="1"/>
      <c r="P77" s="1"/>
      <c r="Q77" s="1">
        <f t="shared" si="23"/>
        <v>0.8</v>
      </c>
      <c r="R77" s="5"/>
      <c r="S77" s="5">
        <f t="shared" si="29"/>
        <v>0</v>
      </c>
      <c r="T77" s="5"/>
      <c r="U77" s="5"/>
      <c r="V77" s="1"/>
      <c r="W77" s="1">
        <f t="shared" si="24"/>
        <v>20</v>
      </c>
      <c r="X77" s="1">
        <f t="shared" si="25"/>
        <v>20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/>
      <c r="AF77" s="1">
        <f t="shared" si="27"/>
        <v>0</v>
      </c>
      <c r="AG77" s="1">
        <f t="shared" si="28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34</v>
      </c>
      <c r="C78" s="1">
        <v>41.375999999999998</v>
      </c>
      <c r="D78" s="1"/>
      <c r="E78" s="1">
        <v>2.6930000000000001</v>
      </c>
      <c r="F78" s="1">
        <v>38.683</v>
      </c>
      <c r="G78" s="6">
        <v>1</v>
      </c>
      <c r="H78" s="1">
        <v>55</v>
      </c>
      <c r="I78" s="1" t="s">
        <v>35</v>
      </c>
      <c r="J78" s="1">
        <v>2.6</v>
      </c>
      <c r="K78" s="1">
        <f t="shared" si="20"/>
        <v>9.2999999999999972E-2</v>
      </c>
      <c r="L78" s="1"/>
      <c r="M78" s="1"/>
      <c r="N78" s="1"/>
      <c r="O78" s="1"/>
      <c r="P78" s="1"/>
      <c r="Q78" s="1">
        <f t="shared" si="23"/>
        <v>0.53859999999999997</v>
      </c>
      <c r="R78" s="5"/>
      <c r="S78" s="5">
        <f t="shared" si="29"/>
        <v>0</v>
      </c>
      <c r="T78" s="5"/>
      <c r="U78" s="5"/>
      <c r="V78" s="1"/>
      <c r="W78" s="1">
        <f t="shared" si="24"/>
        <v>71.821388785740808</v>
      </c>
      <c r="X78" s="1">
        <f t="shared" si="25"/>
        <v>71.821388785740808</v>
      </c>
      <c r="Y78" s="1">
        <v>0.53859999999999997</v>
      </c>
      <c r="Z78" s="1">
        <v>2.6425999999999998</v>
      </c>
      <c r="AA78" s="1">
        <v>2.6425999999999998</v>
      </c>
      <c r="AB78" s="1">
        <v>2.5318000000000001</v>
      </c>
      <c r="AC78" s="1">
        <v>3.5857999999999999</v>
      </c>
      <c r="AD78" s="1">
        <v>2.35</v>
      </c>
      <c r="AE78" s="27" t="s">
        <v>40</v>
      </c>
      <c r="AF78" s="1">
        <f t="shared" si="27"/>
        <v>0</v>
      </c>
      <c r="AG78" s="1">
        <f t="shared" si="28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124</v>
      </c>
      <c r="B79" s="1" t="s">
        <v>41</v>
      </c>
      <c r="C79" s="1">
        <v>1</v>
      </c>
      <c r="D79" s="1">
        <v>33</v>
      </c>
      <c r="E79" s="1">
        <v>3</v>
      </c>
      <c r="F79" s="1">
        <v>30</v>
      </c>
      <c r="G79" s="6">
        <v>0.4</v>
      </c>
      <c r="H79" s="1">
        <v>55</v>
      </c>
      <c r="I79" s="1" t="s">
        <v>35</v>
      </c>
      <c r="J79" s="1">
        <v>4</v>
      </c>
      <c r="K79" s="1">
        <f t="shared" si="20"/>
        <v>-1</v>
      </c>
      <c r="L79" s="1"/>
      <c r="M79" s="1"/>
      <c r="N79" s="1">
        <v>16</v>
      </c>
      <c r="O79" s="1"/>
      <c r="P79" s="1"/>
      <c r="Q79" s="1">
        <f t="shared" si="23"/>
        <v>0.6</v>
      </c>
      <c r="R79" s="5"/>
      <c r="S79" s="5">
        <f t="shared" si="29"/>
        <v>0</v>
      </c>
      <c r="T79" s="5"/>
      <c r="U79" s="5"/>
      <c r="V79" s="1"/>
      <c r="W79" s="1">
        <f t="shared" si="24"/>
        <v>76.666666666666671</v>
      </c>
      <c r="X79" s="1">
        <f t="shared" si="25"/>
        <v>76.666666666666671</v>
      </c>
      <c r="Y79" s="1">
        <v>0.4</v>
      </c>
      <c r="Z79" s="1">
        <v>3.4</v>
      </c>
      <c r="AA79" s="1">
        <v>4</v>
      </c>
      <c r="AB79" s="1">
        <v>1.8</v>
      </c>
      <c r="AC79" s="1">
        <v>1.4</v>
      </c>
      <c r="AD79" s="1">
        <v>1.8</v>
      </c>
      <c r="AE79" s="27" t="s">
        <v>40</v>
      </c>
      <c r="AF79" s="1">
        <f t="shared" si="27"/>
        <v>0</v>
      </c>
      <c r="AG79" s="1">
        <f t="shared" si="28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125</v>
      </c>
      <c r="B80" s="1" t="s">
        <v>34</v>
      </c>
      <c r="C80" s="1">
        <v>45.329000000000001</v>
      </c>
      <c r="D80" s="1">
        <v>892.39400000000001</v>
      </c>
      <c r="E80" s="1">
        <v>3.9689999999999999</v>
      </c>
      <c r="F80" s="1">
        <v>932.43399999999997</v>
      </c>
      <c r="G80" s="6">
        <v>1</v>
      </c>
      <c r="H80" s="1">
        <v>55</v>
      </c>
      <c r="I80" s="1" t="s">
        <v>35</v>
      </c>
      <c r="J80" s="1">
        <v>3.9</v>
      </c>
      <c r="K80" s="1">
        <f t="shared" si="20"/>
        <v>6.899999999999995E-2</v>
      </c>
      <c r="L80" s="1"/>
      <c r="M80" s="1"/>
      <c r="N80" s="1"/>
      <c r="O80" s="1"/>
      <c r="P80" s="1"/>
      <c r="Q80" s="1">
        <f t="shared" si="23"/>
        <v>0.79379999999999995</v>
      </c>
      <c r="R80" s="5"/>
      <c r="S80" s="5">
        <f t="shared" si="29"/>
        <v>0</v>
      </c>
      <c r="T80" s="5"/>
      <c r="U80" s="5"/>
      <c r="V80" s="1"/>
      <c r="W80" s="1">
        <f t="shared" si="24"/>
        <v>1174.6460065507686</v>
      </c>
      <c r="X80" s="1">
        <f t="shared" si="25"/>
        <v>1174.6460065507686</v>
      </c>
      <c r="Y80" s="1">
        <v>0.79279999999999995</v>
      </c>
      <c r="Z80" s="1">
        <v>0.71520000000000006</v>
      </c>
      <c r="AA80" s="1">
        <v>0.45119999999999988</v>
      </c>
      <c r="AB80" s="1">
        <v>0.65159999999999996</v>
      </c>
      <c r="AC80" s="1">
        <v>1.4396</v>
      </c>
      <c r="AD80" s="1">
        <v>1.2008000000000001</v>
      </c>
      <c r="AE80" s="27" t="s">
        <v>40</v>
      </c>
      <c r="AF80" s="1">
        <f t="shared" si="27"/>
        <v>0</v>
      </c>
      <c r="AG80" s="1">
        <f t="shared" si="28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126</v>
      </c>
      <c r="B81" s="1" t="s">
        <v>41</v>
      </c>
      <c r="C81" s="1">
        <v>22</v>
      </c>
      <c r="D81" s="1">
        <v>40</v>
      </c>
      <c r="E81" s="1">
        <v>9</v>
      </c>
      <c r="F81" s="1">
        <v>52</v>
      </c>
      <c r="G81" s="6">
        <v>0.4</v>
      </c>
      <c r="H81" s="1">
        <v>55</v>
      </c>
      <c r="I81" s="1" t="s">
        <v>35</v>
      </c>
      <c r="J81" s="1">
        <v>10</v>
      </c>
      <c r="K81" s="1">
        <f t="shared" si="20"/>
        <v>-1</v>
      </c>
      <c r="L81" s="1"/>
      <c r="M81" s="1"/>
      <c r="N81" s="1"/>
      <c r="O81" s="1"/>
      <c r="P81" s="1"/>
      <c r="Q81" s="1">
        <f t="shared" si="23"/>
        <v>1.8</v>
      </c>
      <c r="R81" s="5"/>
      <c r="S81" s="5">
        <f t="shared" si="29"/>
        <v>0</v>
      </c>
      <c r="T81" s="5"/>
      <c r="U81" s="5"/>
      <c r="V81" s="1"/>
      <c r="W81" s="1">
        <f t="shared" si="24"/>
        <v>28.888888888888889</v>
      </c>
      <c r="X81" s="1">
        <f t="shared" si="25"/>
        <v>28.888888888888889</v>
      </c>
      <c r="Y81" s="1">
        <v>1</v>
      </c>
      <c r="Z81" s="1">
        <v>3.6</v>
      </c>
      <c r="AA81" s="1">
        <v>5.2</v>
      </c>
      <c r="AB81" s="1">
        <v>2.6</v>
      </c>
      <c r="AC81" s="1">
        <v>1.2</v>
      </c>
      <c r="AD81" s="1">
        <v>2.8</v>
      </c>
      <c r="AE81" s="27" t="s">
        <v>40</v>
      </c>
      <c r="AF81" s="1">
        <f t="shared" si="27"/>
        <v>0</v>
      </c>
      <c r="AG81" s="1">
        <f t="shared" si="28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127</v>
      </c>
      <c r="B82" s="1" t="s">
        <v>34</v>
      </c>
      <c r="C82" s="1">
        <v>199.15299999999999</v>
      </c>
      <c r="D82" s="1">
        <v>258.86</v>
      </c>
      <c r="E82" s="1">
        <v>70.875</v>
      </c>
      <c r="F82" s="1">
        <v>360.83199999999999</v>
      </c>
      <c r="G82" s="6">
        <v>1</v>
      </c>
      <c r="H82" s="1">
        <v>50</v>
      </c>
      <c r="I82" s="1" t="s">
        <v>35</v>
      </c>
      <c r="J82" s="1">
        <v>66.8</v>
      </c>
      <c r="K82" s="1">
        <f t="shared" si="20"/>
        <v>4.0750000000000028</v>
      </c>
      <c r="L82" s="1"/>
      <c r="M82" s="1"/>
      <c r="N82" s="1"/>
      <c r="O82" s="1"/>
      <c r="P82" s="1"/>
      <c r="Q82" s="1">
        <f t="shared" si="23"/>
        <v>14.175000000000001</v>
      </c>
      <c r="R82" s="5"/>
      <c r="S82" s="5">
        <f t="shared" si="29"/>
        <v>0</v>
      </c>
      <c r="T82" s="5"/>
      <c r="U82" s="5"/>
      <c r="V82" s="1"/>
      <c r="W82" s="1">
        <f t="shared" si="24"/>
        <v>25.455520282186946</v>
      </c>
      <c r="X82" s="1">
        <f t="shared" si="25"/>
        <v>25.455520282186946</v>
      </c>
      <c r="Y82" s="1">
        <v>14.3644</v>
      </c>
      <c r="Z82" s="1">
        <v>16.855399999999999</v>
      </c>
      <c r="AA82" s="1">
        <v>16.743200000000002</v>
      </c>
      <c r="AB82" s="1">
        <v>19.221800000000002</v>
      </c>
      <c r="AC82" s="1">
        <v>18.9482</v>
      </c>
      <c r="AD82" s="1">
        <v>19.757200000000001</v>
      </c>
      <c r="AE82" s="27" t="s">
        <v>40</v>
      </c>
      <c r="AF82" s="1">
        <f t="shared" si="27"/>
        <v>0</v>
      </c>
      <c r="AG82" s="1">
        <f t="shared" si="28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 t="s">
        <v>128</v>
      </c>
      <c r="B83" s="1" t="s">
        <v>41</v>
      </c>
      <c r="C83" s="1">
        <v>10</v>
      </c>
      <c r="D83" s="1">
        <v>12</v>
      </c>
      <c r="E83" s="1">
        <v>2</v>
      </c>
      <c r="F83" s="1">
        <v>16</v>
      </c>
      <c r="G83" s="6">
        <v>0.2</v>
      </c>
      <c r="H83" s="1">
        <v>40</v>
      </c>
      <c r="I83" s="1" t="s">
        <v>35</v>
      </c>
      <c r="J83" s="1">
        <v>3</v>
      </c>
      <c r="K83" s="1">
        <f t="shared" si="20"/>
        <v>-1</v>
      </c>
      <c r="L83" s="1"/>
      <c r="M83" s="1"/>
      <c r="N83" s="1">
        <v>8</v>
      </c>
      <c r="O83" s="1"/>
      <c r="P83" s="1"/>
      <c r="Q83" s="1">
        <f t="shared" si="23"/>
        <v>0.4</v>
      </c>
      <c r="R83" s="5"/>
      <c r="S83" s="5">
        <f t="shared" si="29"/>
        <v>0</v>
      </c>
      <c r="T83" s="5"/>
      <c r="U83" s="5"/>
      <c r="V83" s="1"/>
      <c r="W83" s="1">
        <f t="shared" si="24"/>
        <v>60</v>
      </c>
      <c r="X83" s="1">
        <f t="shared" si="25"/>
        <v>60</v>
      </c>
      <c r="Y83" s="1">
        <v>0.8</v>
      </c>
      <c r="Z83" s="1">
        <v>1.8</v>
      </c>
      <c r="AA83" s="1">
        <v>1.8</v>
      </c>
      <c r="AB83" s="1">
        <v>1.2</v>
      </c>
      <c r="AC83" s="1">
        <v>1</v>
      </c>
      <c r="AD83" s="1">
        <v>0</v>
      </c>
      <c r="AE83" s="27" t="s">
        <v>40</v>
      </c>
      <c r="AF83" s="1">
        <f t="shared" si="27"/>
        <v>0</v>
      </c>
      <c r="AG83" s="1">
        <f t="shared" si="28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129</v>
      </c>
      <c r="B84" s="1" t="s">
        <v>41</v>
      </c>
      <c r="C84" s="1">
        <v>14</v>
      </c>
      <c r="D84" s="1">
        <v>3</v>
      </c>
      <c r="E84" s="1">
        <v>13</v>
      </c>
      <c r="F84" s="1"/>
      <c r="G84" s="6">
        <v>0.2</v>
      </c>
      <c r="H84" s="1">
        <v>35</v>
      </c>
      <c r="I84" s="1" t="s">
        <v>35</v>
      </c>
      <c r="J84" s="1">
        <v>14</v>
      </c>
      <c r="K84" s="1">
        <f t="shared" si="20"/>
        <v>-1</v>
      </c>
      <c r="L84" s="1"/>
      <c r="M84" s="1"/>
      <c r="N84" s="1">
        <v>8</v>
      </c>
      <c r="O84" s="1">
        <v>21</v>
      </c>
      <c r="P84" s="1"/>
      <c r="Q84" s="1">
        <f t="shared" si="23"/>
        <v>2.6</v>
      </c>
      <c r="R84" s="5"/>
      <c r="S84" s="5">
        <f t="shared" si="29"/>
        <v>0</v>
      </c>
      <c r="T84" s="5"/>
      <c r="U84" s="5"/>
      <c r="V84" s="1"/>
      <c r="W84" s="1">
        <f t="shared" si="24"/>
        <v>11.153846153846153</v>
      </c>
      <c r="X84" s="1">
        <f t="shared" si="25"/>
        <v>11.153846153846153</v>
      </c>
      <c r="Y84" s="1">
        <v>3</v>
      </c>
      <c r="Z84" s="1">
        <v>1.4</v>
      </c>
      <c r="AA84" s="1">
        <v>1</v>
      </c>
      <c r="AB84" s="1">
        <v>1.2</v>
      </c>
      <c r="AC84" s="1">
        <v>1</v>
      </c>
      <c r="AD84" s="1">
        <v>0</v>
      </c>
      <c r="AE84" s="1" t="s">
        <v>130</v>
      </c>
      <c r="AF84" s="1">
        <f t="shared" si="27"/>
        <v>0</v>
      </c>
      <c r="AG84" s="1">
        <f t="shared" si="28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24" t="s">
        <v>131</v>
      </c>
      <c r="B85" s="24" t="s">
        <v>34</v>
      </c>
      <c r="C85" s="24">
        <v>1541.172</v>
      </c>
      <c r="D85" s="24">
        <v>596.75</v>
      </c>
      <c r="E85" s="24">
        <v>1643.6289999999999</v>
      </c>
      <c r="F85" s="24">
        <v>385.05700000000002</v>
      </c>
      <c r="G85" s="25">
        <v>1</v>
      </c>
      <c r="H85" s="24">
        <v>60</v>
      </c>
      <c r="I85" s="24" t="s">
        <v>35</v>
      </c>
      <c r="J85" s="24">
        <v>1594.46</v>
      </c>
      <c r="K85" s="24">
        <f t="shared" ref="K85:K98" si="30">E85-J85</f>
        <v>49.168999999999869</v>
      </c>
      <c r="L85" s="1"/>
      <c r="M85" s="1"/>
      <c r="N85" s="24"/>
      <c r="O85" s="24">
        <v>1435.0666000000001</v>
      </c>
      <c r="P85" s="24">
        <v>1400</v>
      </c>
      <c r="Q85" s="24">
        <f t="shared" si="23"/>
        <v>328.72579999999999</v>
      </c>
      <c r="R85" s="26">
        <f>14*Q85-P85-O85-N85-F85</f>
        <v>1382.0375999999994</v>
      </c>
      <c r="S85" s="5">
        <f t="shared" si="29"/>
        <v>582.03759999999943</v>
      </c>
      <c r="T85" s="26">
        <v>800</v>
      </c>
      <c r="U85" s="26"/>
      <c r="V85" s="24"/>
      <c r="W85" s="24">
        <f t="shared" si="24"/>
        <v>13.999999999999998</v>
      </c>
      <c r="X85" s="24">
        <f t="shared" si="25"/>
        <v>9.7957738638098988</v>
      </c>
      <c r="Y85" s="24">
        <v>292.49079999999998</v>
      </c>
      <c r="Z85" s="24">
        <v>121.4768</v>
      </c>
      <c r="AA85" s="24">
        <v>134.63079999999999</v>
      </c>
      <c r="AB85" s="24">
        <v>144.9376</v>
      </c>
      <c r="AC85" s="24">
        <v>140.75059999999999</v>
      </c>
      <c r="AD85" s="24">
        <v>145.40860000000001</v>
      </c>
      <c r="AE85" s="24" t="s">
        <v>55</v>
      </c>
      <c r="AF85" s="24">
        <f t="shared" si="27"/>
        <v>582</v>
      </c>
      <c r="AG85" s="24">
        <f t="shared" si="28"/>
        <v>800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 t="s">
        <v>132</v>
      </c>
      <c r="B86" s="1" t="s">
        <v>41</v>
      </c>
      <c r="C86" s="1">
        <v>30</v>
      </c>
      <c r="D86" s="1"/>
      <c r="E86" s="1">
        <v>4</v>
      </c>
      <c r="F86" s="1">
        <v>24</v>
      </c>
      <c r="G86" s="6">
        <v>0.3</v>
      </c>
      <c r="H86" s="1">
        <v>40</v>
      </c>
      <c r="I86" s="1" t="s">
        <v>35</v>
      </c>
      <c r="J86" s="1">
        <v>5</v>
      </c>
      <c r="K86" s="1">
        <f t="shared" si="30"/>
        <v>-1</v>
      </c>
      <c r="L86" s="1"/>
      <c r="M86" s="1"/>
      <c r="N86" s="1"/>
      <c r="O86" s="1"/>
      <c r="P86" s="1"/>
      <c r="Q86" s="1">
        <f t="shared" si="23"/>
        <v>0.8</v>
      </c>
      <c r="R86" s="5"/>
      <c r="S86" s="5">
        <f t="shared" si="29"/>
        <v>0</v>
      </c>
      <c r="T86" s="5"/>
      <c r="U86" s="5"/>
      <c r="V86" s="1"/>
      <c r="W86" s="1">
        <f t="shared" si="24"/>
        <v>30</v>
      </c>
      <c r="X86" s="1">
        <f t="shared" si="25"/>
        <v>30</v>
      </c>
      <c r="Y86" s="1">
        <v>1.2</v>
      </c>
      <c r="Z86" s="1">
        <v>1.4</v>
      </c>
      <c r="AA86" s="1">
        <v>1.8</v>
      </c>
      <c r="AB86" s="1">
        <v>0.8</v>
      </c>
      <c r="AC86" s="1">
        <v>1.4</v>
      </c>
      <c r="AD86" s="1">
        <v>3.2</v>
      </c>
      <c r="AE86" s="27" t="s">
        <v>40</v>
      </c>
      <c r="AF86" s="1">
        <f t="shared" si="27"/>
        <v>0</v>
      </c>
      <c r="AG86" s="1">
        <f t="shared" si="28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133</v>
      </c>
      <c r="B87" s="1" t="s">
        <v>34</v>
      </c>
      <c r="C87" s="1">
        <v>3230.5210000000002</v>
      </c>
      <c r="D87" s="1">
        <v>1121.905</v>
      </c>
      <c r="E87" s="1">
        <v>1677.3920000000001</v>
      </c>
      <c r="F87" s="1">
        <v>2578.3870000000002</v>
      </c>
      <c r="G87" s="6">
        <v>1</v>
      </c>
      <c r="H87" s="1">
        <v>60</v>
      </c>
      <c r="I87" s="1" t="s">
        <v>35</v>
      </c>
      <c r="J87" s="1">
        <v>1652.3</v>
      </c>
      <c r="K87" s="1">
        <f t="shared" si="30"/>
        <v>25.092000000000098</v>
      </c>
      <c r="L87" s="1"/>
      <c r="M87" s="1"/>
      <c r="N87" s="1"/>
      <c r="O87" s="1">
        <v>489.48100000000022</v>
      </c>
      <c r="P87" s="1"/>
      <c r="Q87" s="1">
        <f t="shared" si="23"/>
        <v>335.47840000000002</v>
      </c>
      <c r="R87" s="5">
        <f>13*Q87-P87-O87-N87-F87</f>
        <v>1293.3512000000001</v>
      </c>
      <c r="S87" s="5">
        <f t="shared" si="29"/>
        <v>1293.3512000000001</v>
      </c>
      <c r="T87" s="5"/>
      <c r="U87" s="5"/>
      <c r="V87" s="1"/>
      <c r="W87" s="1">
        <f t="shared" si="24"/>
        <v>13</v>
      </c>
      <c r="X87" s="1">
        <f t="shared" si="25"/>
        <v>9.1447556683232065</v>
      </c>
      <c r="Y87" s="1">
        <v>322.79379999999998</v>
      </c>
      <c r="Z87" s="1">
        <v>174.21979999999999</v>
      </c>
      <c r="AA87" s="1">
        <v>179.51320000000001</v>
      </c>
      <c r="AB87" s="1">
        <v>276.5204</v>
      </c>
      <c r="AC87" s="1">
        <v>296.03620000000001</v>
      </c>
      <c r="AD87" s="1">
        <v>154.7998</v>
      </c>
      <c r="AE87" s="1"/>
      <c r="AF87" s="1">
        <f t="shared" si="27"/>
        <v>1293</v>
      </c>
      <c r="AG87" s="1">
        <f t="shared" si="28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21" t="s">
        <v>134</v>
      </c>
      <c r="B88" s="21" t="s">
        <v>34</v>
      </c>
      <c r="C88" s="21">
        <v>4605.9489999999996</v>
      </c>
      <c r="D88" s="21">
        <v>524.79999999999995</v>
      </c>
      <c r="E88" s="21">
        <v>2755.7240000000002</v>
      </c>
      <c r="F88" s="21">
        <v>1336.84</v>
      </c>
      <c r="G88" s="22">
        <v>1</v>
      </c>
      <c r="H88" s="21">
        <v>60</v>
      </c>
      <c r="I88" s="21" t="s">
        <v>35</v>
      </c>
      <c r="J88" s="21">
        <v>2700</v>
      </c>
      <c r="K88" s="21">
        <f t="shared" si="30"/>
        <v>55.72400000000016</v>
      </c>
      <c r="L88" s="1"/>
      <c r="M88" s="1"/>
      <c r="N88" s="21">
        <v>700</v>
      </c>
      <c r="O88" s="21">
        <v>1417.8291999999999</v>
      </c>
      <c r="P88" s="21"/>
      <c r="Q88" s="21">
        <f t="shared" si="23"/>
        <v>551.14480000000003</v>
      </c>
      <c r="R88" s="23">
        <f>9*Q88-P88-O88-N88-F88</f>
        <v>1505.6340000000002</v>
      </c>
      <c r="S88" s="5">
        <f t="shared" si="29"/>
        <v>605.63400000000024</v>
      </c>
      <c r="T88" s="23">
        <v>900</v>
      </c>
      <c r="U88" s="23"/>
      <c r="V88" s="21"/>
      <c r="W88" s="21">
        <f t="shared" si="24"/>
        <v>9</v>
      </c>
      <c r="X88" s="21">
        <f t="shared" si="25"/>
        <v>6.2681698167160418</v>
      </c>
      <c r="Y88" s="21">
        <v>557.47839999999997</v>
      </c>
      <c r="Z88" s="21">
        <v>608.7038</v>
      </c>
      <c r="AA88" s="21">
        <v>604.85200000000009</v>
      </c>
      <c r="AB88" s="21">
        <v>656.73680000000002</v>
      </c>
      <c r="AC88" s="21">
        <v>674.50519999999995</v>
      </c>
      <c r="AD88" s="21">
        <v>840.4556</v>
      </c>
      <c r="AE88" s="21" t="s">
        <v>57</v>
      </c>
      <c r="AF88" s="21">
        <f t="shared" si="27"/>
        <v>606</v>
      </c>
      <c r="AG88" s="21">
        <f t="shared" si="28"/>
        <v>900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21" t="s">
        <v>135</v>
      </c>
      <c r="B89" s="21" t="s">
        <v>34</v>
      </c>
      <c r="C89" s="21">
        <v>2258.1579999999999</v>
      </c>
      <c r="D89" s="21">
        <v>1777.0450000000001</v>
      </c>
      <c r="E89" s="21">
        <v>3139.4470000000001</v>
      </c>
      <c r="F89" s="21">
        <v>-222.05799999999999</v>
      </c>
      <c r="G89" s="22">
        <v>1</v>
      </c>
      <c r="H89" s="21">
        <v>60</v>
      </c>
      <c r="I89" s="21" t="s">
        <v>35</v>
      </c>
      <c r="J89" s="21">
        <v>2973.8</v>
      </c>
      <c r="K89" s="21">
        <f t="shared" si="30"/>
        <v>165.64699999999993</v>
      </c>
      <c r="L89" s="1"/>
      <c r="M89" s="1"/>
      <c r="N89" s="21">
        <v>1500</v>
      </c>
      <c r="O89" s="21">
        <v>1003.6627999999999</v>
      </c>
      <c r="P89" s="21"/>
      <c r="Q89" s="21">
        <f t="shared" si="23"/>
        <v>627.88940000000002</v>
      </c>
      <c r="R89" s="23">
        <f>9*Q89-P89-O89-N89-F89</f>
        <v>3369.3998000000001</v>
      </c>
      <c r="S89" s="5">
        <f t="shared" si="29"/>
        <v>1369.3998000000001</v>
      </c>
      <c r="T89" s="23">
        <v>2000</v>
      </c>
      <c r="U89" s="23"/>
      <c r="V89" s="21"/>
      <c r="W89" s="21">
        <f t="shared" si="24"/>
        <v>9</v>
      </c>
      <c r="X89" s="21">
        <f t="shared" si="25"/>
        <v>3.6337686223083239</v>
      </c>
      <c r="Y89" s="21">
        <v>502.86759999999998</v>
      </c>
      <c r="Z89" s="21">
        <v>557.35220000000004</v>
      </c>
      <c r="AA89" s="21">
        <v>537.66</v>
      </c>
      <c r="AB89" s="21">
        <v>573.15780000000007</v>
      </c>
      <c r="AC89" s="21">
        <v>582.37819999999999</v>
      </c>
      <c r="AD89" s="21">
        <v>554.45460000000003</v>
      </c>
      <c r="AE89" s="21" t="s">
        <v>136</v>
      </c>
      <c r="AF89" s="21">
        <f t="shared" si="27"/>
        <v>1369</v>
      </c>
      <c r="AG89" s="21">
        <f t="shared" si="28"/>
        <v>2000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137</v>
      </c>
      <c r="B90" s="1" t="s">
        <v>34</v>
      </c>
      <c r="C90" s="1">
        <v>108.369</v>
      </c>
      <c r="D90" s="1"/>
      <c r="E90" s="1">
        <v>1.9379999999999999</v>
      </c>
      <c r="F90" s="1">
        <v>98.159000000000006</v>
      </c>
      <c r="G90" s="6">
        <v>1</v>
      </c>
      <c r="H90" s="1">
        <v>55</v>
      </c>
      <c r="I90" s="1" t="s">
        <v>35</v>
      </c>
      <c r="J90" s="1">
        <v>7</v>
      </c>
      <c r="K90" s="1">
        <f t="shared" si="30"/>
        <v>-5.0620000000000003</v>
      </c>
      <c r="L90" s="1"/>
      <c r="M90" s="1"/>
      <c r="N90" s="1"/>
      <c r="O90" s="1"/>
      <c r="P90" s="1"/>
      <c r="Q90" s="1">
        <f t="shared" si="23"/>
        <v>0.3876</v>
      </c>
      <c r="R90" s="5"/>
      <c r="S90" s="5">
        <f t="shared" si="29"/>
        <v>0</v>
      </c>
      <c r="T90" s="5"/>
      <c r="U90" s="5"/>
      <c r="V90" s="1"/>
      <c r="W90" s="1">
        <f t="shared" si="24"/>
        <v>253.2481940144479</v>
      </c>
      <c r="X90" s="1">
        <f t="shared" si="25"/>
        <v>253.2481940144479</v>
      </c>
      <c r="Y90" s="1">
        <v>1.377</v>
      </c>
      <c r="Z90" s="1">
        <v>4.8879999999999999</v>
      </c>
      <c r="AA90" s="1">
        <v>5.9596</v>
      </c>
      <c r="AB90" s="1">
        <v>5.8095999999999997</v>
      </c>
      <c r="AC90" s="1">
        <v>4.9588000000000001</v>
      </c>
      <c r="AD90" s="1">
        <v>13.263400000000001</v>
      </c>
      <c r="AE90" s="27" t="s">
        <v>40</v>
      </c>
      <c r="AF90" s="1">
        <f t="shared" si="27"/>
        <v>0</v>
      </c>
      <c r="AG90" s="1">
        <f t="shared" si="28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138</v>
      </c>
      <c r="B91" s="1" t="s">
        <v>34</v>
      </c>
      <c r="C91" s="1">
        <v>134.23699999999999</v>
      </c>
      <c r="D91" s="1">
        <v>96.459000000000003</v>
      </c>
      <c r="E91" s="1">
        <v>6.4340000000000002</v>
      </c>
      <c r="F91" s="1">
        <v>214.18799999999999</v>
      </c>
      <c r="G91" s="6">
        <v>1</v>
      </c>
      <c r="H91" s="1">
        <v>55</v>
      </c>
      <c r="I91" s="1" t="s">
        <v>35</v>
      </c>
      <c r="J91" s="1">
        <v>11.85</v>
      </c>
      <c r="K91" s="1">
        <f t="shared" si="30"/>
        <v>-5.4159999999999995</v>
      </c>
      <c r="L91" s="1"/>
      <c r="M91" s="1"/>
      <c r="N91" s="1"/>
      <c r="O91" s="1"/>
      <c r="P91" s="1"/>
      <c r="Q91" s="1">
        <f t="shared" si="23"/>
        <v>1.2867999999999999</v>
      </c>
      <c r="R91" s="5"/>
      <c r="S91" s="5">
        <f t="shared" si="29"/>
        <v>0</v>
      </c>
      <c r="T91" s="5"/>
      <c r="U91" s="5"/>
      <c r="V91" s="1"/>
      <c r="W91" s="1">
        <f t="shared" si="24"/>
        <v>166.45010879701584</v>
      </c>
      <c r="X91" s="1">
        <f t="shared" si="25"/>
        <v>166.45010879701584</v>
      </c>
      <c r="Y91" s="1">
        <v>2.3433999999999999</v>
      </c>
      <c r="Z91" s="1">
        <v>8.6836000000000002</v>
      </c>
      <c r="AA91" s="1">
        <v>9.0380000000000003</v>
      </c>
      <c r="AB91" s="1">
        <v>9.2720000000000002</v>
      </c>
      <c r="AC91" s="1">
        <v>9.7916000000000007</v>
      </c>
      <c r="AD91" s="1">
        <v>13.4682</v>
      </c>
      <c r="AE91" s="27" t="s">
        <v>40</v>
      </c>
      <c r="AF91" s="1">
        <f t="shared" si="27"/>
        <v>0</v>
      </c>
      <c r="AG91" s="1">
        <f t="shared" si="28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139</v>
      </c>
      <c r="B92" s="1" t="s">
        <v>34</v>
      </c>
      <c r="C92" s="1">
        <v>62.061999999999998</v>
      </c>
      <c r="D92" s="1">
        <v>32.045000000000002</v>
      </c>
      <c r="E92" s="1">
        <v>9.0589999999999993</v>
      </c>
      <c r="F92" s="1">
        <v>59.045999999999999</v>
      </c>
      <c r="G92" s="6">
        <v>1</v>
      </c>
      <c r="H92" s="1">
        <v>55</v>
      </c>
      <c r="I92" s="1" t="s">
        <v>35</v>
      </c>
      <c r="J92" s="1">
        <v>13</v>
      </c>
      <c r="K92" s="1">
        <f t="shared" si="30"/>
        <v>-3.9410000000000007</v>
      </c>
      <c r="L92" s="1"/>
      <c r="M92" s="1"/>
      <c r="N92" s="1">
        <v>127.00660000000001</v>
      </c>
      <c r="O92" s="1"/>
      <c r="P92" s="1"/>
      <c r="Q92" s="1">
        <f t="shared" si="23"/>
        <v>1.8117999999999999</v>
      </c>
      <c r="R92" s="5"/>
      <c r="S92" s="5">
        <f t="shared" si="29"/>
        <v>0</v>
      </c>
      <c r="T92" s="5"/>
      <c r="U92" s="5"/>
      <c r="V92" s="1"/>
      <c r="W92" s="1">
        <f t="shared" si="24"/>
        <v>102.6893696876035</v>
      </c>
      <c r="X92" s="1">
        <f t="shared" si="25"/>
        <v>102.6893696876035</v>
      </c>
      <c r="Y92" s="1">
        <v>6.4742000000000006</v>
      </c>
      <c r="Z92" s="1">
        <v>11.8986</v>
      </c>
      <c r="AA92" s="1">
        <v>8.4146000000000001</v>
      </c>
      <c r="AB92" s="1">
        <v>3.5846</v>
      </c>
      <c r="AC92" s="1">
        <v>3.5590000000000002</v>
      </c>
      <c r="AD92" s="1">
        <v>3.4567999999999999</v>
      </c>
      <c r="AE92" s="27" t="s">
        <v>40</v>
      </c>
      <c r="AF92" s="1">
        <f t="shared" si="27"/>
        <v>0</v>
      </c>
      <c r="AG92" s="1">
        <f t="shared" si="28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3" t="s">
        <v>140</v>
      </c>
      <c r="B93" s="13" t="s">
        <v>34</v>
      </c>
      <c r="C93" s="13"/>
      <c r="D93" s="13">
        <v>180.54400000000001</v>
      </c>
      <c r="E93" s="13">
        <v>2.585</v>
      </c>
      <c r="F93" s="13">
        <v>177.959</v>
      </c>
      <c r="G93" s="14">
        <v>0</v>
      </c>
      <c r="H93" s="13">
        <v>60</v>
      </c>
      <c r="I93" s="13" t="s">
        <v>35</v>
      </c>
      <c r="J93" s="13">
        <v>20.8</v>
      </c>
      <c r="K93" s="13">
        <f t="shared" si="30"/>
        <v>-18.215</v>
      </c>
      <c r="L93" s="1"/>
      <c r="M93" s="1"/>
      <c r="N93" s="13"/>
      <c r="O93" s="13"/>
      <c r="P93" s="13"/>
      <c r="Q93" s="13">
        <f t="shared" si="23"/>
        <v>0.51700000000000002</v>
      </c>
      <c r="R93" s="15"/>
      <c r="S93" s="15"/>
      <c r="T93" s="15"/>
      <c r="U93" s="15"/>
      <c r="V93" s="13"/>
      <c r="W93" s="13">
        <f t="shared" si="24"/>
        <v>344.2147001934236</v>
      </c>
      <c r="X93" s="13">
        <f t="shared" si="25"/>
        <v>344.2147001934236</v>
      </c>
      <c r="Y93" s="13">
        <v>0.51700000000000002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 t="s">
        <v>51</v>
      </c>
      <c r="AF93" s="13">
        <f t="shared" si="27"/>
        <v>0</v>
      </c>
      <c r="AG93" s="13">
        <f t="shared" si="28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141</v>
      </c>
      <c r="B94" s="1" t="s">
        <v>41</v>
      </c>
      <c r="C94" s="1">
        <v>122</v>
      </c>
      <c r="D94" s="1">
        <v>84</v>
      </c>
      <c r="E94" s="1">
        <v>55</v>
      </c>
      <c r="F94" s="1">
        <v>107</v>
      </c>
      <c r="G94" s="6">
        <v>0.3</v>
      </c>
      <c r="H94" s="1">
        <v>40</v>
      </c>
      <c r="I94" s="1" t="s">
        <v>35</v>
      </c>
      <c r="J94" s="1">
        <v>59</v>
      </c>
      <c r="K94" s="1">
        <f t="shared" si="30"/>
        <v>-4</v>
      </c>
      <c r="L94" s="1"/>
      <c r="M94" s="1"/>
      <c r="N94" s="1"/>
      <c r="O94" s="1"/>
      <c r="P94" s="1"/>
      <c r="Q94" s="1">
        <f t="shared" si="23"/>
        <v>11</v>
      </c>
      <c r="R94" s="5">
        <f t="shared" ref="R94:R95" si="31">12*Q94-P94-O94-N94-F94</f>
        <v>25</v>
      </c>
      <c r="S94" s="5">
        <f t="shared" ref="S94:S98" si="32">R94-T94</f>
        <v>25</v>
      </c>
      <c r="T94" s="5"/>
      <c r="U94" s="5"/>
      <c r="V94" s="1"/>
      <c r="W94" s="1">
        <f t="shared" si="24"/>
        <v>12</v>
      </c>
      <c r="X94" s="1">
        <f t="shared" si="25"/>
        <v>9.7272727272727266</v>
      </c>
      <c r="Y94" s="1">
        <v>10.6</v>
      </c>
      <c r="Z94" s="1">
        <v>15.6</v>
      </c>
      <c r="AA94" s="1">
        <v>18.2</v>
      </c>
      <c r="AB94" s="1">
        <v>17.399999999999999</v>
      </c>
      <c r="AC94" s="1">
        <v>14.8</v>
      </c>
      <c r="AD94" s="1">
        <v>17.2</v>
      </c>
      <c r="AE94" s="1"/>
      <c r="AF94" s="1">
        <f t="shared" si="27"/>
        <v>8</v>
      </c>
      <c r="AG94" s="1">
        <f t="shared" si="28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 t="s">
        <v>142</v>
      </c>
      <c r="B95" s="1" t="s">
        <v>41</v>
      </c>
      <c r="C95" s="1">
        <v>122</v>
      </c>
      <c r="D95" s="1">
        <v>78</v>
      </c>
      <c r="E95" s="1">
        <v>51</v>
      </c>
      <c r="F95" s="1">
        <v>107</v>
      </c>
      <c r="G95" s="6">
        <v>0.3</v>
      </c>
      <c r="H95" s="1">
        <v>40</v>
      </c>
      <c r="I95" s="1" t="s">
        <v>35</v>
      </c>
      <c r="J95" s="1">
        <v>59</v>
      </c>
      <c r="K95" s="1">
        <f t="shared" si="30"/>
        <v>-8</v>
      </c>
      <c r="L95" s="1"/>
      <c r="M95" s="1"/>
      <c r="N95" s="1"/>
      <c r="O95" s="1"/>
      <c r="P95" s="1"/>
      <c r="Q95" s="1">
        <f t="shared" si="23"/>
        <v>10.199999999999999</v>
      </c>
      <c r="R95" s="5">
        <f t="shared" si="31"/>
        <v>15.399999999999991</v>
      </c>
      <c r="S95" s="5">
        <f t="shared" si="32"/>
        <v>15.399999999999991</v>
      </c>
      <c r="T95" s="5"/>
      <c r="U95" s="5"/>
      <c r="V95" s="1"/>
      <c r="W95" s="1">
        <f t="shared" si="24"/>
        <v>12</v>
      </c>
      <c r="X95" s="1">
        <f t="shared" si="25"/>
        <v>10.490196078431373</v>
      </c>
      <c r="Y95" s="1">
        <v>8.8000000000000007</v>
      </c>
      <c r="Z95" s="1">
        <v>12.6</v>
      </c>
      <c r="AA95" s="1">
        <v>16</v>
      </c>
      <c r="AB95" s="1">
        <v>16.2</v>
      </c>
      <c r="AC95" s="1">
        <v>12.4</v>
      </c>
      <c r="AD95" s="1">
        <v>13.8</v>
      </c>
      <c r="AE95" s="1"/>
      <c r="AF95" s="1">
        <f t="shared" si="27"/>
        <v>5</v>
      </c>
      <c r="AG95" s="1">
        <f t="shared" si="28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 t="s">
        <v>143</v>
      </c>
      <c r="B96" s="1" t="s">
        <v>34</v>
      </c>
      <c r="C96" s="1">
        <v>24.821999999999999</v>
      </c>
      <c r="D96" s="1"/>
      <c r="E96" s="1">
        <v>7.8540000000000001</v>
      </c>
      <c r="F96" s="1">
        <v>15.654</v>
      </c>
      <c r="G96" s="6">
        <v>1</v>
      </c>
      <c r="H96" s="1">
        <v>45</v>
      </c>
      <c r="I96" s="1" t="s">
        <v>35</v>
      </c>
      <c r="J96" s="1">
        <v>7.9</v>
      </c>
      <c r="K96" s="1">
        <f t="shared" si="30"/>
        <v>-4.6000000000000263E-2</v>
      </c>
      <c r="L96" s="1"/>
      <c r="M96" s="1"/>
      <c r="N96" s="1"/>
      <c r="O96" s="1"/>
      <c r="P96" s="1"/>
      <c r="Q96" s="1">
        <f t="shared" si="23"/>
        <v>1.5708</v>
      </c>
      <c r="R96" s="5">
        <v>5</v>
      </c>
      <c r="S96" s="5">
        <f t="shared" si="32"/>
        <v>5</v>
      </c>
      <c r="T96" s="5"/>
      <c r="U96" s="5"/>
      <c r="V96" s="1"/>
      <c r="W96" s="1">
        <f t="shared" si="24"/>
        <v>13.148714031066973</v>
      </c>
      <c r="X96" s="1">
        <f t="shared" si="25"/>
        <v>9.965622612681436</v>
      </c>
      <c r="Y96" s="1">
        <v>1.0466</v>
      </c>
      <c r="Z96" s="1">
        <v>0.78820000000000001</v>
      </c>
      <c r="AA96" s="1">
        <v>1.0386</v>
      </c>
      <c r="AB96" s="1">
        <v>0.51059999999999994</v>
      </c>
      <c r="AC96" s="1">
        <v>0.26019999999999999</v>
      </c>
      <c r="AD96" s="1">
        <v>0</v>
      </c>
      <c r="AE96" s="28" t="s">
        <v>130</v>
      </c>
      <c r="AF96" s="1">
        <f t="shared" si="27"/>
        <v>5</v>
      </c>
      <c r="AG96" s="1">
        <f t="shared" si="28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20" t="s">
        <v>144</v>
      </c>
      <c r="B97" s="1" t="s">
        <v>41</v>
      </c>
      <c r="C97" s="1"/>
      <c r="D97" s="1"/>
      <c r="E97" s="1"/>
      <c r="F97" s="1"/>
      <c r="G97" s="6">
        <v>0.33</v>
      </c>
      <c r="H97" s="1">
        <v>40</v>
      </c>
      <c r="I97" s="1" t="s">
        <v>35</v>
      </c>
      <c r="J97" s="1"/>
      <c r="K97" s="1">
        <f t="shared" si="30"/>
        <v>0</v>
      </c>
      <c r="L97" s="1"/>
      <c r="M97" s="1"/>
      <c r="N97" s="1">
        <v>18</v>
      </c>
      <c r="O97" s="1"/>
      <c r="P97" s="1"/>
      <c r="Q97" s="1">
        <f t="shared" si="23"/>
        <v>0</v>
      </c>
      <c r="R97" s="5"/>
      <c r="S97" s="5">
        <f t="shared" si="32"/>
        <v>0</v>
      </c>
      <c r="T97" s="5"/>
      <c r="U97" s="5"/>
      <c r="V97" s="1"/>
      <c r="W97" s="1" t="e">
        <f t="shared" si="24"/>
        <v>#DIV/0!</v>
      </c>
      <c r="X97" s="1" t="e">
        <f t="shared" si="25"/>
        <v>#DIV/0!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130</v>
      </c>
      <c r="AF97" s="1">
        <f t="shared" si="27"/>
        <v>0</v>
      </c>
      <c r="AG97" s="1">
        <f t="shared" si="2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20" t="s">
        <v>145</v>
      </c>
      <c r="B98" s="1" t="s">
        <v>41</v>
      </c>
      <c r="C98" s="1"/>
      <c r="D98" s="1"/>
      <c r="E98" s="1"/>
      <c r="F98" s="1"/>
      <c r="G98" s="6">
        <v>0.33</v>
      </c>
      <c r="H98" s="1">
        <v>50</v>
      </c>
      <c r="I98" s="1" t="s">
        <v>35</v>
      </c>
      <c r="J98" s="1"/>
      <c r="K98" s="1">
        <f t="shared" si="30"/>
        <v>0</v>
      </c>
      <c r="L98" s="1"/>
      <c r="M98" s="1"/>
      <c r="N98" s="1">
        <v>18</v>
      </c>
      <c r="O98" s="1"/>
      <c r="P98" s="1"/>
      <c r="Q98" s="1">
        <f t="shared" si="23"/>
        <v>0</v>
      </c>
      <c r="R98" s="5"/>
      <c r="S98" s="5">
        <f t="shared" si="32"/>
        <v>0</v>
      </c>
      <c r="T98" s="5"/>
      <c r="U98" s="5"/>
      <c r="V98" s="1"/>
      <c r="W98" s="1" t="e">
        <f t="shared" si="24"/>
        <v>#DIV/0!</v>
      </c>
      <c r="X98" s="1" t="e">
        <f t="shared" si="25"/>
        <v>#DIV/0!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130</v>
      </c>
      <c r="AF98" s="1">
        <f t="shared" si="27"/>
        <v>0</v>
      </c>
      <c r="AG98" s="1">
        <f t="shared" si="2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20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</sheetData>
  <autoFilter ref="A3:AF98" xr:uid="{6D267605-F261-48DC-9140-1C375DA5B9D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2024-11-07T12:15:38Z</dcterms:created>
  <dcterms:modified xsi:type="dcterms:W3CDTF">2024-11-08T08:07:15Z</dcterms:modified>
</cp:coreProperties>
</file>