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1,24 ПОКОМ КИ филиалы\"/>
    </mc:Choice>
  </mc:AlternateContent>
  <xr:revisionPtr revIDLastSave="0" documentId="13_ncr:1_{A4B054C7-8C3D-4A1A-88DD-F670BB8FBD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F5" i="1" s="1"/>
  <c r="E55" i="1"/>
  <c r="AC20" i="1"/>
  <c r="AC26" i="1"/>
  <c r="AC31" i="1"/>
  <c r="AC36" i="1"/>
  <c r="AC80" i="1"/>
  <c r="AC85" i="1"/>
  <c r="AC95" i="1"/>
  <c r="P7" i="1"/>
  <c r="P8" i="1"/>
  <c r="Q8" i="1" s="1"/>
  <c r="P9" i="1"/>
  <c r="P10" i="1"/>
  <c r="P11" i="1"/>
  <c r="P12" i="1"/>
  <c r="P13" i="1"/>
  <c r="Q13" i="1" s="1"/>
  <c r="P14" i="1"/>
  <c r="P15" i="1"/>
  <c r="P16" i="1"/>
  <c r="P17" i="1"/>
  <c r="Q17" i="1" s="1"/>
  <c r="P18" i="1"/>
  <c r="Q18" i="1" s="1"/>
  <c r="P19" i="1"/>
  <c r="Q19" i="1" s="1"/>
  <c r="P20" i="1"/>
  <c r="T20" i="1" s="1"/>
  <c r="P21" i="1"/>
  <c r="Q21" i="1" s="1"/>
  <c r="AC21" i="1" s="1"/>
  <c r="P22" i="1"/>
  <c r="Q22" i="1" s="1"/>
  <c r="P23" i="1"/>
  <c r="Q23" i="1" s="1"/>
  <c r="P24" i="1"/>
  <c r="P25" i="1"/>
  <c r="Q25" i="1" s="1"/>
  <c r="AC25" i="1" s="1"/>
  <c r="P26" i="1"/>
  <c r="T26" i="1" s="1"/>
  <c r="P27" i="1"/>
  <c r="P28" i="1"/>
  <c r="P29" i="1"/>
  <c r="Q29" i="1" s="1"/>
  <c r="P30" i="1"/>
  <c r="P31" i="1"/>
  <c r="T31" i="1" s="1"/>
  <c r="P32" i="1"/>
  <c r="Q32" i="1" s="1"/>
  <c r="P33" i="1"/>
  <c r="Q33" i="1" s="1"/>
  <c r="AC33" i="1" s="1"/>
  <c r="P34" i="1"/>
  <c r="P35" i="1"/>
  <c r="P36" i="1"/>
  <c r="T36" i="1" s="1"/>
  <c r="P37" i="1"/>
  <c r="Q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Q51" i="1" s="1"/>
  <c r="P52" i="1"/>
  <c r="P53" i="1"/>
  <c r="P54" i="1"/>
  <c r="P55" i="1"/>
  <c r="P56" i="1"/>
  <c r="P57" i="1"/>
  <c r="P58" i="1"/>
  <c r="Q58" i="1" s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T80" i="1" s="1"/>
  <c r="P81" i="1"/>
  <c r="Q81" i="1" s="1"/>
  <c r="AC81" i="1" s="1"/>
  <c r="P82" i="1"/>
  <c r="P83" i="1"/>
  <c r="Q83" i="1" s="1"/>
  <c r="AC83" i="1" s="1"/>
  <c r="P84" i="1"/>
  <c r="Q84" i="1" s="1"/>
  <c r="P85" i="1"/>
  <c r="T85" i="1" s="1"/>
  <c r="P86" i="1"/>
  <c r="P87" i="1"/>
  <c r="Q87" i="1" s="1"/>
  <c r="P88" i="1"/>
  <c r="Q88" i="1" s="1"/>
  <c r="P89" i="1"/>
  <c r="P90" i="1"/>
  <c r="P91" i="1"/>
  <c r="P92" i="1"/>
  <c r="U92" i="1" s="1"/>
  <c r="P93" i="1"/>
  <c r="P94" i="1"/>
  <c r="U94" i="1" s="1"/>
  <c r="P95" i="1"/>
  <c r="U95" i="1" s="1"/>
  <c r="P96" i="1"/>
  <c r="P97" i="1"/>
  <c r="U97" i="1" s="1"/>
  <c r="P98" i="1"/>
  <c r="P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E5" i="1"/>
  <c r="Q35" i="1" l="1"/>
  <c r="AC35" i="1" s="1"/>
  <c r="Q55" i="1"/>
  <c r="AC55" i="1" s="1"/>
  <c r="AC23" i="1"/>
  <c r="U98" i="1"/>
  <c r="AC98" i="1"/>
  <c r="U96" i="1"/>
  <c r="Q96" i="1"/>
  <c r="AC96" i="1" s="1"/>
  <c r="T88" i="1"/>
  <c r="AC84" i="1"/>
  <c r="Q82" i="1"/>
  <c r="AC82" i="1" s="1"/>
  <c r="Q34" i="1"/>
  <c r="AC34" i="1" s="1"/>
  <c r="AC32" i="1"/>
  <c r="Q24" i="1"/>
  <c r="AC24" i="1" s="1"/>
  <c r="AC22" i="1"/>
  <c r="T8" i="1"/>
  <c r="AC8" i="1"/>
  <c r="Q12" i="1"/>
  <c r="AC12" i="1" s="1"/>
  <c r="Q16" i="1"/>
  <c r="AC16" i="1" s="1"/>
  <c r="Q30" i="1"/>
  <c r="AC30" i="1" s="1"/>
  <c r="Q40" i="1"/>
  <c r="AC40" i="1" s="1"/>
  <c r="Q44" i="1"/>
  <c r="AC44" i="1" s="1"/>
  <c r="Q48" i="1"/>
  <c r="AC48" i="1" s="1"/>
  <c r="Q52" i="1"/>
  <c r="AC52" i="1" s="1"/>
  <c r="Q56" i="1"/>
  <c r="AC56" i="1" s="1"/>
  <c r="Q60" i="1"/>
  <c r="AC60" i="1" s="1"/>
  <c r="Q64" i="1"/>
  <c r="AC64" i="1" s="1"/>
  <c r="Q68" i="1"/>
  <c r="AC68" i="1" s="1"/>
  <c r="Q72" i="1"/>
  <c r="AC72" i="1" s="1"/>
  <c r="AC76" i="1"/>
  <c r="Q86" i="1"/>
  <c r="AC86" i="1" s="1"/>
  <c r="Q90" i="1"/>
  <c r="AC90" i="1" s="1"/>
  <c r="AC94" i="1"/>
  <c r="U93" i="1"/>
  <c r="AC93" i="1"/>
  <c r="Q91" i="1"/>
  <c r="AC91" i="1" s="1"/>
  <c r="AC89" i="1"/>
  <c r="AC87" i="1"/>
  <c r="Q79" i="1"/>
  <c r="AC79" i="1" s="1"/>
  <c r="AC77" i="1"/>
  <c r="AC75" i="1"/>
  <c r="Q73" i="1"/>
  <c r="AC73" i="1" s="1"/>
  <c r="Q71" i="1"/>
  <c r="AC71" i="1" s="1"/>
  <c r="Q69" i="1"/>
  <c r="AC69" i="1" s="1"/>
  <c r="AC67" i="1"/>
  <c r="Q65" i="1"/>
  <c r="AC65" i="1" s="1"/>
  <c r="Q63" i="1"/>
  <c r="AC63" i="1" s="1"/>
  <c r="Q61" i="1"/>
  <c r="AC61" i="1" s="1"/>
  <c r="Q59" i="1"/>
  <c r="AC59" i="1" s="1"/>
  <c r="Q57" i="1"/>
  <c r="AC57" i="1" s="1"/>
  <c r="Q53" i="1"/>
  <c r="AC53" i="1" s="1"/>
  <c r="AC51" i="1"/>
  <c r="Q49" i="1"/>
  <c r="AC49" i="1" s="1"/>
  <c r="Q47" i="1"/>
  <c r="AC47" i="1" s="1"/>
  <c r="Q45" i="1"/>
  <c r="AC45" i="1" s="1"/>
  <c r="Q43" i="1"/>
  <c r="AC43" i="1" s="1"/>
  <c r="Q41" i="1"/>
  <c r="AC41" i="1" s="1"/>
  <c r="Q39" i="1"/>
  <c r="AC39" i="1" s="1"/>
  <c r="AC37" i="1"/>
  <c r="AC29" i="1"/>
  <c r="Q27" i="1"/>
  <c r="AC27" i="1" s="1"/>
  <c r="AC19" i="1"/>
  <c r="AC17" i="1"/>
  <c r="Q15" i="1"/>
  <c r="AC15" i="1" s="1"/>
  <c r="AC13" i="1"/>
  <c r="Q6" i="1"/>
  <c r="AC6" i="1" s="1"/>
  <c r="Q10" i="1"/>
  <c r="AC10" i="1" s="1"/>
  <c r="AC14" i="1"/>
  <c r="AC18" i="1"/>
  <c r="Q28" i="1"/>
  <c r="AC28" i="1" s="1"/>
  <c r="Q38" i="1"/>
  <c r="AC38" i="1" s="1"/>
  <c r="Q42" i="1"/>
  <c r="AC42" i="1" s="1"/>
  <c r="Q46" i="1"/>
  <c r="AC46" i="1" s="1"/>
  <c r="Q50" i="1"/>
  <c r="AC50" i="1" s="1"/>
  <c r="Q54" i="1"/>
  <c r="AC54" i="1" s="1"/>
  <c r="AC58" i="1"/>
  <c r="Q62" i="1"/>
  <c r="AC62" i="1" s="1"/>
  <c r="Q66" i="1"/>
  <c r="AC66" i="1" s="1"/>
  <c r="Q70" i="1"/>
  <c r="AC70" i="1" s="1"/>
  <c r="AC74" i="1"/>
  <c r="Q78" i="1"/>
  <c r="AC78" i="1" s="1"/>
  <c r="AC88" i="1"/>
  <c r="AC92" i="1"/>
  <c r="AC97" i="1"/>
  <c r="Q7" i="1"/>
  <c r="AC7" i="1" s="1"/>
  <c r="Q9" i="1"/>
  <c r="AC9" i="1" s="1"/>
  <c r="Q11" i="1"/>
  <c r="AC11" i="1" s="1"/>
  <c r="T83" i="1"/>
  <c r="T81" i="1"/>
  <c r="T35" i="1"/>
  <c r="T33" i="1"/>
  <c r="T25" i="1"/>
  <c r="T23" i="1"/>
  <c r="T21" i="1"/>
  <c r="U6" i="1"/>
  <c r="T95" i="1"/>
  <c r="T97" i="1"/>
  <c r="T93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K5" i="1"/>
  <c r="T55" i="1" l="1"/>
  <c r="T6" i="1"/>
  <c r="T96" i="1"/>
  <c r="T50" i="1"/>
  <c r="T28" i="1"/>
  <c r="T66" i="1"/>
  <c r="T11" i="1"/>
  <c r="AC5" i="1"/>
  <c r="T92" i="1"/>
  <c r="T7" i="1"/>
  <c r="T16" i="1"/>
  <c r="T42" i="1"/>
  <c r="T58" i="1"/>
  <c r="T74" i="1"/>
  <c r="T82" i="1"/>
  <c r="T84" i="1"/>
  <c r="T12" i="1"/>
  <c r="T38" i="1"/>
  <c r="T46" i="1"/>
  <c r="T54" i="1"/>
  <c r="T62" i="1"/>
  <c r="T70" i="1"/>
  <c r="T78" i="1"/>
  <c r="T98" i="1"/>
  <c r="Q5" i="1"/>
  <c r="T9" i="1"/>
  <c r="T13" i="1"/>
  <c r="T15" i="1"/>
  <c r="T17" i="1"/>
  <c r="T19" i="1"/>
  <c r="T27" i="1"/>
  <c r="T29" i="1"/>
  <c r="T37" i="1"/>
  <c r="T39" i="1"/>
  <c r="T41" i="1"/>
  <c r="T43" i="1"/>
  <c r="T45" i="1"/>
  <c r="T47" i="1"/>
  <c r="T49" i="1"/>
  <c r="T51" i="1"/>
  <c r="T53" i="1"/>
  <c r="T57" i="1"/>
  <c r="T59" i="1"/>
  <c r="T61" i="1"/>
  <c r="T63" i="1"/>
  <c r="T65" i="1"/>
  <c r="T67" i="1"/>
  <c r="T69" i="1"/>
  <c r="T71" i="1"/>
  <c r="T73" i="1"/>
  <c r="T75" i="1"/>
  <c r="T77" i="1"/>
  <c r="T79" i="1"/>
  <c r="T87" i="1"/>
  <c r="T89" i="1"/>
  <c r="T91" i="1"/>
  <c r="T10" i="1"/>
  <c r="T14" i="1"/>
  <c r="T18" i="1"/>
  <c r="T22" i="1"/>
  <c r="T24" i="1"/>
  <c r="T30" i="1"/>
  <c r="T32" i="1"/>
  <c r="T34" i="1"/>
  <c r="T40" i="1"/>
  <c r="T44" i="1"/>
  <c r="T48" i="1"/>
  <c r="T52" i="1"/>
  <c r="T56" i="1"/>
  <c r="T60" i="1"/>
  <c r="T64" i="1"/>
  <c r="T68" i="1"/>
  <c r="T72" i="1"/>
  <c r="T76" i="1"/>
  <c r="T86" i="1"/>
  <c r="T90" i="1"/>
</calcChain>
</file>

<file path=xl/sharedStrings.xml><?xml version="1.0" encoding="utf-8"?>
<sst xmlns="http://schemas.openxmlformats.org/spreadsheetml/2006/main" count="364" uniqueCount="151">
  <si>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</si>
  <si>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</si>
  <si>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</si>
  <si>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</si>
  <si>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</si>
  <si>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</si>
  <si>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</si>
  <si>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</si>
  <si>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</si>
  <si>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</si>
  <si>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</si>
  <si>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</si>
  <si>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</si>
  <si>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</si>
  <si>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</si>
  <si>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</si>
  <si>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</si>
  <si>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</si>
  <si>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</si>
  <si>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</si>
  <si>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</si>
  <si>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</si>
  <si>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</si>
  <si>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09,11,(1)</t>
  </si>
  <si>
    <t>09,11,(2)</t>
  </si>
  <si>
    <t>07,11,</t>
  </si>
  <si>
    <t>06,11,</t>
  </si>
  <si>
    <t>30,10,</t>
  </si>
  <si>
    <t>24,10,</t>
  </si>
  <si>
    <t>23,10,</t>
  </si>
  <si>
    <t>17,10,</t>
  </si>
  <si>
    <t>16,10,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</si>
  <si>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</si>
  <si>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</si>
  <si>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</si>
  <si>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</si>
  <si>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</si>
  <si>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</si>
  <si>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 / 24,10,24 филиал обнулил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</si>
  <si>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</si>
  <si>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</si>
  <si>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</si>
  <si>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</si>
  <si>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</si>
  <si>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</si>
  <si>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</si>
  <si>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</si>
  <si>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</si>
  <si>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</si>
  <si>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</si>
  <si>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</si>
  <si>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</si>
  <si>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25,10,24 филиал обнулил</t>
  </si>
  <si>
    <t xml:space="preserve"> 217  Колбаса Докторская Дугушка, ВЕС, НЕ ГОСТ, ТМ Стародворье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</si>
  <si>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</si>
  <si>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</si>
  <si>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</si>
  <si>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</si>
  <si>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октябрь / 06,11,24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</si>
  <si>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</si>
  <si>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</si>
  <si>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</si>
  <si>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</si>
  <si>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</si>
  <si>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</si>
  <si>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</si>
  <si>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</si>
  <si>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</si>
  <si>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</si>
  <si>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</si>
  <si>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нужно увеличить продажи / 11,10,24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</si>
  <si>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</si>
  <si>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</si>
  <si>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06,11,24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</si>
  <si>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</si>
  <si>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</si>
  <si>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</si>
  <si>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</si>
  <si>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</si>
  <si>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</si>
  <si>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</si>
  <si>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</si>
  <si>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</si>
  <si>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</si>
  <si>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</si>
  <si>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</si>
  <si>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</si>
  <si>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</si>
  <si>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</si>
  <si>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</si>
  <si>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</si>
  <si>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</si>
  <si>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</si>
  <si>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</si>
  <si>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</si>
  <si>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</si>
  <si>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</si>
  <si>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</si>
  <si>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</si>
  <si>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</si>
  <si>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</si>
  <si>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</si>
  <si>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</si>
  <si>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</si>
  <si>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</si>
  <si>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</si>
  <si>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</si>
  <si>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</si>
  <si>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</si>
  <si>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</si>
  <si>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</si>
  <si>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</si>
  <si>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</si>
  <si>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</si>
  <si>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</si>
  <si>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</si>
  <si>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>нет в бланке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</si>
  <si>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</si>
  <si>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</si>
  <si>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</si>
  <si>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</si>
  <si>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</si>
  <si>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</si>
  <si>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</si>
  <si>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нет потребности (филиал обнуляет заказы)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</si>
  <si>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</si>
  <si>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</si>
  <si>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</si>
  <si>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</si>
  <si>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</si>
  <si>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</si>
  <si>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</si>
  <si>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</si>
  <si>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</si>
  <si>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</si>
  <si>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</si>
  <si>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</si>
  <si>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25,10,24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</si>
  <si>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</si>
  <si>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</si>
  <si>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</si>
  <si>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</si>
  <si>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18,10,24 филиал обнулил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</si>
  <si>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</si>
  <si>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</si>
  <si>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501 Сосиски Филейские по-ганноверски ТМ Вязанка.в оболочке амицел в м.г.с ВЕС. ПОКОМ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</si>
  <si>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</si>
  <si>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</si>
  <si>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t>дубль на 328 / не правильно поставлен приход</t>
  </si>
  <si>
    <t>есть дубль</t>
  </si>
  <si>
    <t>нужно увеличить продажи / 11,10,24 появилась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</si>
</sst>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0" borderId="1" xfId="1" applyNumberFormat="1" applyFon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2.7109375" bestFit="1" customWidth="1"/>
    <col min="10" max="11" width="6.7109375" customWidth="1"/>
    <col min="12" max="13" width="1" customWidth="1"/>
    <col min="14" max="18" width="6.7109375" customWidth="1"/>
    <col min="19" max="19" width="21.7109375" customWidth="1"/>
    <col min="20" max="21" width="5.140625" customWidth="1"/>
    <col min="22" max="27" width="6.140625" customWidth="1"/>
    <col min="28" max="28" width="42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37847.29</v>
      </c>
      <c r="F5" s="4">
        <f>SUM(F6:F500)</f>
        <v>18946.752999999997</v>
      </c>
      <c r="G5" s="6"/>
      <c r="H5" s="1"/>
      <c r="I5" s="1"/>
      <c r="J5" s="4">
        <f t="shared" ref="J5:R5" si="0">SUM(J6:J500)</f>
        <v>38436.078999999998</v>
      </c>
      <c r="K5" s="4">
        <f t="shared" si="0"/>
        <v>-588.78899999999931</v>
      </c>
      <c r="L5" s="4">
        <f t="shared" si="0"/>
        <v>0</v>
      </c>
      <c r="M5" s="4">
        <f t="shared" si="0"/>
        <v>0</v>
      </c>
      <c r="N5" s="4">
        <f t="shared" si="0"/>
        <v>23644.780600000002</v>
      </c>
      <c r="O5" s="4">
        <f t="shared" si="0"/>
        <v>4800</v>
      </c>
      <c r="P5" s="4">
        <f t="shared" si="0"/>
        <v>7569.4579999999987</v>
      </c>
      <c r="Q5" s="4">
        <f t="shared" si="0"/>
        <v>36441.202199999992</v>
      </c>
      <c r="R5" s="4">
        <f t="shared" si="0"/>
        <v>0</v>
      </c>
      <c r="S5" s="1"/>
      <c r="T5" s="1"/>
      <c r="U5" s="1"/>
      <c r="V5" s="4">
        <f t="shared" ref="V5:AA5" si="1">SUM(V6:V500)</f>
        <v>5362.5914000000012</v>
      </c>
      <c r="W5" s="4">
        <f t="shared" si="1"/>
        <v>5953.7438000000002</v>
      </c>
      <c r="X5" s="4">
        <f t="shared" si="1"/>
        <v>8202.8979999999956</v>
      </c>
      <c r="Y5" s="4">
        <f t="shared" si="1"/>
        <v>8580.6723999999995</v>
      </c>
      <c r="Z5" s="4">
        <f t="shared" si="1"/>
        <v>8464.4048000000003</v>
      </c>
      <c r="AA5" s="4">
        <f t="shared" si="1"/>
        <v>8206.6227999999992</v>
      </c>
      <c r="AB5" s="1"/>
      <c r="AC5" s="4">
        <f>SUM(AC6:AC500)</f>
        <v>27636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2408.8539999999998</v>
      </c>
      <c r="D6" s="1">
        <v>1.415</v>
      </c>
      <c r="E6" s="1">
        <v>1319.415</v>
      </c>
      <c r="F6" s="1">
        <v>1089.4390000000001</v>
      </c>
      <c r="G6" s="6">
        <v>1</v>
      </c>
      <c r="H6" s="1">
        <v>50</v>
      </c>
      <c r="I6" s="1" t="s">
        <v>34</v>
      </c>
      <c r="J6" s="1">
        <v>1240.8499999999999</v>
      </c>
      <c r="K6" s="1">
        <f t="shared" ref="K6:K37" si="2">E6-J6</f>
        <v>78.565000000000055</v>
      </c>
      <c r="L6" s="1"/>
      <c r="M6" s="1"/>
      <c r="N6" s="1">
        <v>365.20700000000011</v>
      </c>
      <c r="O6" s="1"/>
      <c r="P6" s="1">
        <f>E6/5</f>
        <v>263.88299999999998</v>
      </c>
      <c r="Q6" s="5">
        <f>11*P6-O6-N6-F6</f>
        <v>1448.0669999999993</v>
      </c>
      <c r="R6" s="5"/>
      <c r="S6" s="1"/>
      <c r="T6" s="1">
        <f>(F6+N6+O6+Q6)/P6</f>
        <v>11</v>
      </c>
      <c r="U6" s="1">
        <f>(F6+N6+O6)/P6</f>
        <v>5.5124657518673059</v>
      </c>
      <c r="V6" s="1">
        <v>184.9374</v>
      </c>
      <c r="W6" s="1">
        <v>186.6396</v>
      </c>
      <c r="X6" s="1">
        <v>300.61</v>
      </c>
      <c r="Y6" s="1">
        <v>323.85599999999999</v>
      </c>
      <c r="Z6" s="1">
        <v>265.29340000000002</v>
      </c>
      <c r="AA6" s="1">
        <v>231.75960000000001</v>
      </c>
      <c r="AB6" s="1" t="s">
        <v>35</v>
      </c>
      <c r="AC6" s="1">
        <f>ROUND(Q6*G6,0)</f>
        <v>1448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443.24799999999999</v>
      </c>
      <c r="D7" s="1"/>
      <c r="E7" s="1">
        <v>386.44499999999999</v>
      </c>
      <c r="F7" s="1">
        <v>56.802999999999997</v>
      </c>
      <c r="G7" s="6">
        <v>1</v>
      </c>
      <c r="H7" s="1">
        <v>45</v>
      </c>
      <c r="I7" s="1" t="s">
        <v>34</v>
      </c>
      <c r="J7" s="1">
        <v>351.55900000000003</v>
      </c>
      <c r="K7" s="1">
        <f t="shared" si="2"/>
        <v>34.885999999999967</v>
      </c>
      <c r="L7" s="1"/>
      <c r="M7" s="1"/>
      <c r="N7" s="1">
        <v>441.56599999999997</v>
      </c>
      <c r="O7" s="1"/>
      <c r="P7" s="1">
        <f t="shared" ref="P7:P70" si="3">E7/5</f>
        <v>77.289000000000001</v>
      </c>
      <c r="Q7" s="5">
        <f t="shared" ref="Q7:Q16" si="4">11*P7-O7-N7-F7</f>
        <v>351.81</v>
      </c>
      <c r="R7" s="5"/>
      <c r="S7" s="1"/>
      <c r="T7" s="1">
        <f t="shared" ref="T7:T70" si="5">(F7+N7+O7+Q7)/P7</f>
        <v>11</v>
      </c>
      <c r="U7" s="1">
        <f t="shared" ref="U7:U70" si="6">(F7+N7+O7)/P7</f>
        <v>6.4481232775686053</v>
      </c>
      <c r="V7" s="1">
        <v>58.9876</v>
      </c>
      <c r="W7" s="1">
        <v>41.823599999999999</v>
      </c>
      <c r="X7" s="1">
        <v>56.846600000000002</v>
      </c>
      <c r="Y7" s="1">
        <v>65.781199999999998</v>
      </c>
      <c r="Z7" s="1">
        <v>65.548400000000001</v>
      </c>
      <c r="AA7" s="1">
        <v>59.437800000000003</v>
      </c>
      <c r="AB7" s="1"/>
      <c r="AC7" s="1">
        <f t="shared" ref="AC7:AC70" si="7">ROUND(Q7*G7,0)</f>
        <v>352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2" t="s">
        <v>37</v>
      </c>
      <c r="B8" s="22" t="s">
        <v>33</v>
      </c>
      <c r="C8" s="22">
        <v>743.73199999999997</v>
      </c>
      <c r="D8" s="22"/>
      <c r="E8" s="22">
        <v>552.71900000000005</v>
      </c>
      <c r="F8" s="22">
        <v>189.60900000000001</v>
      </c>
      <c r="G8" s="23">
        <v>1</v>
      </c>
      <c r="H8" s="22">
        <v>45</v>
      </c>
      <c r="I8" s="22" t="s">
        <v>34</v>
      </c>
      <c r="J8" s="22">
        <v>505.72</v>
      </c>
      <c r="K8" s="22">
        <f t="shared" si="2"/>
        <v>46.999000000000024</v>
      </c>
      <c r="L8" s="22"/>
      <c r="M8" s="22"/>
      <c r="N8" s="22">
        <v>345.07780000000002</v>
      </c>
      <c r="O8" s="22"/>
      <c r="P8" s="22">
        <f t="shared" si="3"/>
        <v>110.5438</v>
      </c>
      <c r="Q8" s="24">
        <f>8*P8-O8-N8-F8</f>
        <v>349.66359999999997</v>
      </c>
      <c r="R8" s="24"/>
      <c r="S8" s="22"/>
      <c r="T8" s="22">
        <f t="shared" si="5"/>
        <v>8</v>
      </c>
      <c r="U8" s="22">
        <f t="shared" si="6"/>
        <v>4.836877328262644</v>
      </c>
      <c r="V8" s="22">
        <v>83.646600000000007</v>
      </c>
      <c r="W8" s="22">
        <v>134.24700000000001</v>
      </c>
      <c r="X8" s="22">
        <v>171.55179999999999</v>
      </c>
      <c r="Y8" s="22">
        <v>179.9264</v>
      </c>
      <c r="Z8" s="22">
        <v>194.61840000000001</v>
      </c>
      <c r="AA8" s="22">
        <v>197.21360000000001</v>
      </c>
      <c r="AB8" s="22" t="s">
        <v>38</v>
      </c>
      <c r="AC8" s="22">
        <f t="shared" si="7"/>
        <v>350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154.64500000000001</v>
      </c>
      <c r="D9" s="1"/>
      <c r="E9" s="1">
        <v>134.24600000000001</v>
      </c>
      <c r="F9" s="1">
        <v>18.823</v>
      </c>
      <c r="G9" s="6">
        <v>1</v>
      </c>
      <c r="H9" s="1">
        <v>40</v>
      </c>
      <c r="I9" s="1" t="s">
        <v>34</v>
      </c>
      <c r="J9" s="1">
        <v>133.69999999999999</v>
      </c>
      <c r="K9" s="1">
        <f t="shared" si="2"/>
        <v>0.54600000000002069</v>
      </c>
      <c r="L9" s="1"/>
      <c r="M9" s="1"/>
      <c r="N9" s="1">
        <v>84.459000000000003</v>
      </c>
      <c r="O9" s="1"/>
      <c r="P9" s="1">
        <f t="shared" si="3"/>
        <v>26.849200000000003</v>
      </c>
      <c r="Q9" s="5">
        <f t="shared" si="4"/>
        <v>192.0592</v>
      </c>
      <c r="R9" s="5"/>
      <c r="S9" s="1"/>
      <c r="T9" s="1">
        <f t="shared" si="5"/>
        <v>11</v>
      </c>
      <c r="U9" s="1">
        <f t="shared" si="6"/>
        <v>3.8467440370662813</v>
      </c>
      <c r="V9" s="1">
        <v>15.8352</v>
      </c>
      <c r="W9" s="1">
        <v>18.6128</v>
      </c>
      <c r="X9" s="1">
        <v>19.826599999999999</v>
      </c>
      <c r="Y9" s="1">
        <v>25.0108</v>
      </c>
      <c r="Z9" s="1">
        <v>30.988399999999999</v>
      </c>
      <c r="AA9" s="1">
        <v>27.950199999999999</v>
      </c>
      <c r="AB9" s="1"/>
      <c r="AC9" s="1">
        <f t="shared" si="7"/>
        <v>192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41</v>
      </c>
      <c r="C10" s="1">
        <v>396</v>
      </c>
      <c r="D10" s="1">
        <v>1</v>
      </c>
      <c r="E10" s="1">
        <v>249</v>
      </c>
      <c r="F10" s="1">
        <v>147</v>
      </c>
      <c r="G10" s="6">
        <v>0.45</v>
      </c>
      <c r="H10" s="1">
        <v>45</v>
      </c>
      <c r="I10" s="1" t="s">
        <v>34</v>
      </c>
      <c r="J10" s="1">
        <v>251</v>
      </c>
      <c r="K10" s="1">
        <f t="shared" si="2"/>
        <v>-2</v>
      </c>
      <c r="L10" s="1"/>
      <c r="M10" s="1"/>
      <c r="N10" s="1">
        <v>111</v>
      </c>
      <c r="O10" s="1"/>
      <c r="P10" s="1">
        <f t="shared" si="3"/>
        <v>49.8</v>
      </c>
      <c r="Q10" s="5">
        <f t="shared" si="4"/>
        <v>289.79999999999995</v>
      </c>
      <c r="R10" s="5"/>
      <c r="S10" s="1"/>
      <c r="T10" s="1">
        <f t="shared" si="5"/>
        <v>11</v>
      </c>
      <c r="U10" s="1">
        <f t="shared" si="6"/>
        <v>5.1807228915662655</v>
      </c>
      <c r="V10" s="1">
        <v>33.799999999999997</v>
      </c>
      <c r="W10" s="1">
        <v>47.8</v>
      </c>
      <c r="X10" s="1">
        <v>60.8</v>
      </c>
      <c r="Y10" s="1">
        <v>65.599999999999994</v>
      </c>
      <c r="Z10" s="1">
        <v>74.8</v>
      </c>
      <c r="AA10" s="1">
        <v>74</v>
      </c>
      <c r="AB10" s="1"/>
      <c r="AC10" s="1">
        <f t="shared" si="7"/>
        <v>130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41</v>
      </c>
      <c r="C11" s="1">
        <v>678</v>
      </c>
      <c r="D11" s="1">
        <v>1</v>
      </c>
      <c r="E11" s="1">
        <v>685</v>
      </c>
      <c r="F11" s="1">
        <v>-7</v>
      </c>
      <c r="G11" s="6">
        <v>0.45</v>
      </c>
      <c r="H11" s="1">
        <v>45</v>
      </c>
      <c r="I11" s="1" t="s">
        <v>34</v>
      </c>
      <c r="J11" s="1">
        <v>732</v>
      </c>
      <c r="K11" s="1">
        <f t="shared" si="2"/>
        <v>-47</v>
      </c>
      <c r="L11" s="1"/>
      <c r="M11" s="1"/>
      <c r="N11" s="1">
        <v>714</v>
      </c>
      <c r="O11" s="1"/>
      <c r="P11" s="1">
        <f t="shared" si="3"/>
        <v>137</v>
      </c>
      <c r="Q11" s="5">
        <f t="shared" si="4"/>
        <v>800</v>
      </c>
      <c r="R11" s="5"/>
      <c r="S11" s="1"/>
      <c r="T11" s="1">
        <f t="shared" si="5"/>
        <v>11</v>
      </c>
      <c r="U11" s="1">
        <f t="shared" si="6"/>
        <v>5.1605839416058394</v>
      </c>
      <c r="V11" s="1">
        <v>92.8</v>
      </c>
      <c r="W11" s="1">
        <v>126.2</v>
      </c>
      <c r="X11" s="1">
        <v>133.19999999999999</v>
      </c>
      <c r="Y11" s="1">
        <v>132.19999999999999</v>
      </c>
      <c r="Z11" s="1">
        <v>147.19999999999999</v>
      </c>
      <c r="AA11" s="1">
        <v>136.6</v>
      </c>
      <c r="AB11" s="1"/>
      <c r="AC11" s="1">
        <f t="shared" si="7"/>
        <v>360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209</v>
      </c>
      <c r="D12" s="1"/>
      <c r="E12" s="1">
        <v>184</v>
      </c>
      <c r="F12" s="1">
        <v>25</v>
      </c>
      <c r="G12" s="6">
        <v>0.17</v>
      </c>
      <c r="H12" s="1">
        <v>180</v>
      </c>
      <c r="I12" s="1" t="s">
        <v>34</v>
      </c>
      <c r="J12" s="1">
        <v>151</v>
      </c>
      <c r="K12" s="1">
        <f t="shared" si="2"/>
        <v>33</v>
      </c>
      <c r="L12" s="1"/>
      <c r="M12" s="1"/>
      <c r="N12" s="1">
        <v>70</v>
      </c>
      <c r="O12" s="1"/>
      <c r="P12" s="1">
        <f t="shared" si="3"/>
        <v>36.799999999999997</v>
      </c>
      <c r="Q12" s="5">
        <f t="shared" si="4"/>
        <v>309.79999999999995</v>
      </c>
      <c r="R12" s="5"/>
      <c r="S12" s="1"/>
      <c r="T12" s="1">
        <f t="shared" si="5"/>
        <v>11</v>
      </c>
      <c r="U12" s="1">
        <f t="shared" si="6"/>
        <v>2.581521739130435</v>
      </c>
      <c r="V12" s="1">
        <v>18.600000000000001</v>
      </c>
      <c r="W12" s="1">
        <v>11.8</v>
      </c>
      <c r="X12" s="1">
        <v>21.2</v>
      </c>
      <c r="Y12" s="1">
        <v>24</v>
      </c>
      <c r="Z12" s="1">
        <v>29.4</v>
      </c>
      <c r="AA12" s="1">
        <v>22.6</v>
      </c>
      <c r="AB12" s="1"/>
      <c r="AC12" s="1">
        <f t="shared" si="7"/>
        <v>53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41</v>
      </c>
      <c r="C13" s="1">
        <v>217</v>
      </c>
      <c r="D13" s="1"/>
      <c r="E13" s="1">
        <v>163</v>
      </c>
      <c r="F13" s="1">
        <v>52</v>
      </c>
      <c r="G13" s="6">
        <v>0.3</v>
      </c>
      <c r="H13" s="1">
        <v>40</v>
      </c>
      <c r="I13" s="1" t="s">
        <v>34</v>
      </c>
      <c r="J13" s="1">
        <v>157</v>
      </c>
      <c r="K13" s="1">
        <f t="shared" si="2"/>
        <v>6</v>
      </c>
      <c r="L13" s="1"/>
      <c r="M13" s="1"/>
      <c r="N13" s="1">
        <v>19</v>
      </c>
      <c r="O13" s="1"/>
      <c r="P13" s="1">
        <f t="shared" si="3"/>
        <v>32.6</v>
      </c>
      <c r="Q13" s="5">
        <f>10*P13-O13-N13-F13</f>
        <v>255</v>
      </c>
      <c r="R13" s="5"/>
      <c r="S13" s="1"/>
      <c r="T13" s="1">
        <f t="shared" si="5"/>
        <v>10</v>
      </c>
      <c r="U13" s="1">
        <f t="shared" si="6"/>
        <v>2.1779141104294477</v>
      </c>
      <c r="V13" s="1">
        <v>15.6</v>
      </c>
      <c r="W13" s="1">
        <v>15.8</v>
      </c>
      <c r="X13" s="1">
        <v>24.8</v>
      </c>
      <c r="Y13" s="1">
        <v>31.4</v>
      </c>
      <c r="Z13" s="1">
        <v>26.6</v>
      </c>
      <c r="AA13" s="1">
        <v>26.2</v>
      </c>
      <c r="AB13" s="1"/>
      <c r="AC13" s="1">
        <f t="shared" si="7"/>
        <v>77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7" t="s">
        <v>45</v>
      </c>
      <c r="B14" s="1" t="s">
        <v>41</v>
      </c>
      <c r="C14" s="1"/>
      <c r="D14" s="1"/>
      <c r="E14" s="1"/>
      <c r="F14" s="1"/>
      <c r="G14" s="6">
        <v>0.17</v>
      </c>
      <c r="H14" s="1">
        <v>180</v>
      </c>
      <c r="I14" s="1" t="s">
        <v>34</v>
      </c>
      <c r="J14" s="1">
        <v>119</v>
      </c>
      <c r="K14" s="1">
        <f t="shared" si="2"/>
        <v>-119</v>
      </c>
      <c r="L14" s="1"/>
      <c r="M14" s="1"/>
      <c r="N14" s="1">
        <v>300</v>
      </c>
      <c r="O14" s="1"/>
      <c r="P14" s="1">
        <f t="shared" si="3"/>
        <v>0</v>
      </c>
      <c r="Q14" s="5"/>
      <c r="R14" s="5"/>
      <c r="S14" s="1"/>
      <c r="T14" s="1" t="e">
        <f t="shared" si="5"/>
        <v>#DIV/0!</v>
      </c>
      <c r="U14" s="1" t="e">
        <f t="shared" si="6"/>
        <v>#DIV/0!</v>
      </c>
      <c r="V14" s="1">
        <v>0</v>
      </c>
      <c r="W14" s="1">
        <v>8.8000000000000007</v>
      </c>
      <c r="X14" s="1">
        <v>43.6</v>
      </c>
      <c r="Y14" s="1">
        <v>48</v>
      </c>
      <c r="Z14" s="1">
        <v>40.799999999999997</v>
      </c>
      <c r="AA14" s="1">
        <v>37.200000000000003</v>
      </c>
      <c r="AB14" s="1"/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41</v>
      </c>
      <c r="C15" s="1">
        <v>129</v>
      </c>
      <c r="D15" s="1"/>
      <c r="E15" s="1">
        <v>54</v>
      </c>
      <c r="F15" s="1">
        <v>75</v>
      </c>
      <c r="G15" s="6">
        <v>0.35</v>
      </c>
      <c r="H15" s="1">
        <v>50</v>
      </c>
      <c r="I15" s="1" t="s">
        <v>34</v>
      </c>
      <c r="J15" s="1">
        <v>53</v>
      </c>
      <c r="K15" s="1">
        <f t="shared" si="2"/>
        <v>1</v>
      </c>
      <c r="L15" s="1"/>
      <c r="M15" s="1"/>
      <c r="N15" s="1"/>
      <c r="O15" s="1"/>
      <c r="P15" s="1">
        <f t="shared" si="3"/>
        <v>10.8</v>
      </c>
      <c r="Q15" s="5">
        <f t="shared" si="4"/>
        <v>43.800000000000011</v>
      </c>
      <c r="R15" s="5"/>
      <c r="S15" s="1"/>
      <c r="T15" s="1">
        <f t="shared" si="5"/>
        <v>11</v>
      </c>
      <c r="U15" s="1">
        <f t="shared" si="6"/>
        <v>6.9444444444444438</v>
      </c>
      <c r="V15" s="1">
        <v>6.8</v>
      </c>
      <c r="W15" s="1">
        <v>9.6</v>
      </c>
      <c r="X15" s="1">
        <v>13.8</v>
      </c>
      <c r="Y15" s="1">
        <v>16.2</v>
      </c>
      <c r="Z15" s="1">
        <v>22.4</v>
      </c>
      <c r="AA15" s="1">
        <v>21</v>
      </c>
      <c r="AB15" s="1"/>
      <c r="AC15" s="1">
        <f t="shared" si="7"/>
        <v>15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41</v>
      </c>
      <c r="C16" s="1">
        <v>153</v>
      </c>
      <c r="D16" s="1"/>
      <c r="E16" s="1">
        <v>65</v>
      </c>
      <c r="F16" s="1">
        <v>87</v>
      </c>
      <c r="G16" s="6">
        <v>0.35</v>
      </c>
      <c r="H16" s="1">
        <v>50</v>
      </c>
      <c r="I16" s="1" t="s">
        <v>34</v>
      </c>
      <c r="J16" s="1">
        <v>68</v>
      </c>
      <c r="K16" s="1">
        <f t="shared" si="2"/>
        <v>-3</v>
      </c>
      <c r="L16" s="1"/>
      <c r="M16" s="1"/>
      <c r="N16" s="1"/>
      <c r="O16" s="1"/>
      <c r="P16" s="1">
        <f t="shared" si="3"/>
        <v>13</v>
      </c>
      <c r="Q16" s="5">
        <f t="shared" si="4"/>
        <v>56</v>
      </c>
      <c r="R16" s="5"/>
      <c r="S16" s="1"/>
      <c r="T16" s="1">
        <f t="shared" si="5"/>
        <v>11</v>
      </c>
      <c r="U16" s="1">
        <f t="shared" si="6"/>
        <v>6.6923076923076925</v>
      </c>
      <c r="V16" s="1">
        <v>8.6</v>
      </c>
      <c r="W16" s="1">
        <v>8.4</v>
      </c>
      <c r="X16" s="1">
        <v>18</v>
      </c>
      <c r="Y16" s="1">
        <v>20.2</v>
      </c>
      <c r="Z16" s="1">
        <v>23</v>
      </c>
      <c r="AA16" s="1">
        <v>21.6</v>
      </c>
      <c r="AB16" s="1"/>
      <c r="AC16" s="1">
        <f t="shared" si="7"/>
        <v>20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5" t="s">
        <v>48</v>
      </c>
      <c r="B17" s="25" t="s">
        <v>33</v>
      </c>
      <c r="C17" s="25">
        <v>1110.5160000000001</v>
      </c>
      <c r="D17" s="25"/>
      <c r="E17" s="25">
        <v>817.95</v>
      </c>
      <c r="F17" s="25">
        <v>292.56599999999997</v>
      </c>
      <c r="G17" s="26">
        <v>1</v>
      </c>
      <c r="H17" s="25">
        <v>55</v>
      </c>
      <c r="I17" s="25" t="s">
        <v>34</v>
      </c>
      <c r="J17" s="25">
        <v>795.62</v>
      </c>
      <c r="K17" s="25">
        <f t="shared" si="2"/>
        <v>22.330000000000041</v>
      </c>
      <c r="L17" s="25"/>
      <c r="M17" s="25"/>
      <c r="N17" s="25">
        <v>540.33419999999978</v>
      </c>
      <c r="O17" s="25">
        <v>500</v>
      </c>
      <c r="P17" s="25">
        <f t="shared" si="3"/>
        <v>163.59</v>
      </c>
      <c r="Q17" s="27">
        <f>13*P17-O17-N17-F17</f>
        <v>793.76980000000026</v>
      </c>
      <c r="R17" s="27"/>
      <c r="S17" s="25"/>
      <c r="T17" s="25">
        <f t="shared" si="5"/>
        <v>13</v>
      </c>
      <c r="U17" s="25">
        <f t="shared" si="6"/>
        <v>8.1478097683232455</v>
      </c>
      <c r="V17" s="25">
        <v>126.5206</v>
      </c>
      <c r="W17" s="25">
        <v>86.512</v>
      </c>
      <c r="X17" s="25">
        <v>113.7346</v>
      </c>
      <c r="Y17" s="25">
        <v>124.8378</v>
      </c>
      <c r="Z17" s="25">
        <v>125.7642</v>
      </c>
      <c r="AA17" s="25">
        <v>116.9662</v>
      </c>
      <c r="AB17" s="25" t="s">
        <v>49</v>
      </c>
      <c r="AC17" s="25">
        <f t="shared" si="7"/>
        <v>794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50</v>
      </c>
      <c r="B18" s="22" t="s">
        <v>33</v>
      </c>
      <c r="C18" s="22">
        <v>2148.6990000000001</v>
      </c>
      <c r="D18" s="22"/>
      <c r="E18" s="22">
        <v>1731.422</v>
      </c>
      <c r="F18" s="22">
        <v>417.27699999999999</v>
      </c>
      <c r="G18" s="23">
        <v>1</v>
      </c>
      <c r="H18" s="22">
        <v>50</v>
      </c>
      <c r="I18" s="22" t="s">
        <v>34</v>
      </c>
      <c r="J18" s="22">
        <v>1749.8</v>
      </c>
      <c r="K18" s="22">
        <f t="shared" si="2"/>
        <v>-18.377999999999929</v>
      </c>
      <c r="L18" s="22"/>
      <c r="M18" s="22"/>
      <c r="N18" s="22">
        <v>522.42219999999998</v>
      </c>
      <c r="O18" s="22">
        <v>500</v>
      </c>
      <c r="P18" s="22">
        <f t="shared" si="3"/>
        <v>346.28440000000001</v>
      </c>
      <c r="Q18" s="24">
        <f>9*P18-O18-N18-F18</f>
        <v>1676.8604</v>
      </c>
      <c r="R18" s="24"/>
      <c r="S18" s="22"/>
      <c r="T18" s="22">
        <f t="shared" si="5"/>
        <v>9</v>
      </c>
      <c r="U18" s="22">
        <f t="shared" si="6"/>
        <v>4.1575629742489122</v>
      </c>
      <c r="V18" s="22">
        <v>243.9324</v>
      </c>
      <c r="W18" s="22">
        <v>335.459</v>
      </c>
      <c r="X18" s="22">
        <v>505.40140000000002</v>
      </c>
      <c r="Y18" s="22">
        <v>527.17179999999996</v>
      </c>
      <c r="Z18" s="22">
        <v>529.15499999999997</v>
      </c>
      <c r="AA18" s="22">
        <v>518.49400000000003</v>
      </c>
      <c r="AB18" s="22" t="s">
        <v>38</v>
      </c>
      <c r="AC18" s="22">
        <f t="shared" si="7"/>
        <v>1677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2" t="s">
        <v>51</v>
      </c>
      <c r="B19" s="22" t="s">
        <v>33</v>
      </c>
      <c r="C19" s="22">
        <v>85.076999999999998</v>
      </c>
      <c r="D19" s="22"/>
      <c r="E19" s="22">
        <v>84.370999999999995</v>
      </c>
      <c r="F19" s="22">
        <v>-4.5739999999999998</v>
      </c>
      <c r="G19" s="23">
        <v>1</v>
      </c>
      <c r="H19" s="22">
        <v>60</v>
      </c>
      <c r="I19" s="22" t="s">
        <v>34</v>
      </c>
      <c r="J19" s="22">
        <v>158.08000000000001</v>
      </c>
      <c r="K19" s="22">
        <f t="shared" si="2"/>
        <v>-73.709000000000017</v>
      </c>
      <c r="L19" s="22"/>
      <c r="M19" s="22"/>
      <c r="N19" s="22">
        <v>83.621000000000009</v>
      </c>
      <c r="O19" s="22"/>
      <c r="P19" s="22">
        <f t="shared" si="3"/>
        <v>16.874199999999998</v>
      </c>
      <c r="Q19" s="24">
        <f t="shared" ref="Q19" si="8">8*P19-O19-N19-F19</f>
        <v>55.946599999999975</v>
      </c>
      <c r="R19" s="24"/>
      <c r="S19" s="22"/>
      <c r="T19" s="22">
        <f t="shared" si="5"/>
        <v>8</v>
      </c>
      <c r="U19" s="22">
        <f t="shared" si="6"/>
        <v>4.6844887461331508</v>
      </c>
      <c r="V19" s="22">
        <v>16.869800000000001</v>
      </c>
      <c r="W19" s="22">
        <v>96.611000000000004</v>
      </c>
      <c r="X19" s="22">
        <v>127.902</v>
      </c>
      <c r="Y19" s="22">
        <v>121.42919999999999</v>
      </c>
      <c r="Z19" s="22">
        <v>111.15519999999999</v>
      </c>
      <c r="AA19" s="22">
        <v>117.2632</v>
      </c>
      <c r="AB19" s="22" t="s">
        <v>52</v>
      </c>
      <c r="AC19" s="22">
        <f t="shared" si="7"/>
        <v>56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53</v>
      </c>
      <c r="B20" s="10" t="s">
        <v>33</v>
      </c>
      <c r="C20" s="10"/>
      <c r="D20" s="10">
        <v>5.28</v>
      </c>
      <c r="E20" s="10">
        <v>5.28</v>
      </c>
      <c r="F20" s="10"/>
      <c r="G20" s="11">
        <v>0</v>
      </c>
      <c r="H20" s="10" t="e">
        <v>#N/A</v>
      </c>
      <c r="I20" s="10" t="s">
        <v>54</v>
      </c>
      <c r="J20" s="10">
        <v>5</v>
      </c>
      <c r="K20" s="10">
        <f t="shared" si="2"/>
        <v>0.28000000000000025</v>
      </c>
      <c r="L20" s="10"/>
      <c r="M20" s="10"/>
      <c r="N20" s="10"/>
      <c r="O20" s="10"/>
      <c r="P20" s="10">
        <f t="shared" si="3"/>
        <v>1.056</v>
      </c>
      <c r="Q20" s="12"/>
      <c r="R20" s="12"/>
      <c r="S20" s="10"/>
      <c r="T20" s="10">
        <f t="shared" si="5"/>
        <v>0</v>
      </c>
      <c r="U20" s="10">
        <f t="shared" si="6"/>
        <v>0</v>
      </c>
      <c r="V20" s="10">
        <v>1.056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/>
      <c r="AC20" s="10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33</v>
      </c>
      <c r="C21" s="1">
        <v>348.13200000000001</v>
      </c>
      <c r="D21" s="1"/>
      <c r="E21" s="1">
        <v>244.06299999999999</v>
      </c>
      <c r="F21" s="1">
        <v>103.172</v>
      </c>
      <c r="G21" s="6">
        <v>1</v>
      </c>
      <c r="H21" s="1">
        <v>60</v>
      </c>
      <c r="I21" s="1" t="s">
        <v>34</v>
      </c>
      <c r="J21" s="1">
        <v>223.39</v>
      </c>
      <c r="K21" s="1">
        <f t="shared" si="2"/>
        <v>20.673000000000002</v>
      </c>
      <c r="L21" s="1"/>
      <c r="M21" s="1"/>
      <c r="N21" s="1">
        <v>183.82499999999999</v>
      </c>
      <c r="O21" s="1"/>
      <c r="P21" s="1">
        <f t="shared" si="3"/>
        <v>48.812599999999996</v>
      </c>
      <c r="Q21" s="5">
        <f t="shared" ref="Q21:Q24" si="9">11*P21-O21-N21-F21</f>
        <v>249.94159999999997</v>
      </c>
      <c r="R21" s="5"/>
      <c r="S21" s="1"/>
      <c r="T21" s="1">
        <f t="shared" si="5"/>
        <v>11</v>
      </c>
      <c r="U21" s="1">
        <f t="shared" si="6"/>
        <v>5.8795679803985035</v>
      </c>
      <c r="V21" s="1">
        <v>35.404000000000003</v>
      </c>
      <c r="W21" s="1">
        <v>25.968399999999999</v>
      </c>
      <c r="X21" s="1">
        <v>39.660200000000003</v>
      </c>
      <c r="Y21" s="1">
        <v>47.694000000000003</v>
      </c>
      <c r="Z21" s="1">
        <v>51.569200000000002</v>
      </c>
      <c r="AA21" s="1">
        <v>43.962000000000003</v>
      </c>
      <c r="AB21" s="1"/>
      <c r="AC21" s="1">
        <f t="shared" si="7"/>
        <v>250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5" t="s">
        <v>56</v>
      </c>
      <c r="B22" s="25" t="s">
        <v>33</v>
      </c>
      <c r="C22" s="25">
        <v>1623.825</v>
      </c>
      <c r="D22" s="25">
        <v>0.88</v>
      </c>
      <c r="E22" s="25">
        <v>1039.8399999999999</v>
      </c>
      <c r="F22" s="25">
        <v>583.98500000000001</v>
      </c>
      <c r="G22" s="26">
        <v>1</v>
      </c>
      <c r="H22" s="25">
        <v>60</v>
      </c>
      <c r="I22" s="25" t="s">
        <v>34</v>
      </c>
      <c r="J22" s="25">
        <v>1023.11</v>
      </c>
      <c r="K22" s="25">
        <f t="shared" si="2"/>
        <v>16.729999999999905</v>
      </c>
      <c r="L22" s="25"/>
      <c r="M22" s="25"/>
      <c r="N22" s="25">
        <v>619.70299999999975</v>
      </c>
      <c r="O22" s="25">
        <v>500</v>
      </c>
      <c r="P22" s="25">
        <f t="shared" si="3"/>
        <v>207.96799999999999</v>
      </c>
      <c r="Q22" s="27">
        <f>13*P22-O22-N22-F22</f>
        <v>999.89600000000007</v>
      </c>
      <c r="R22" s="27"/>
      <c r="S22" s="25"/>
      <c r="T22" s="25">
        <f t="shared" si="5"/>
        <v>13</v>
      </c>
      <c r="U22" s="25">
        <f t="shared" si="6"/>
        <v>8.1920680104631476</v>
      </c>
      <c r="V22" s="25">
        <v>161.38399999999999</v>
      </c>
      <c r="W22" s="25">
        <v>122.6626</v>
      </c>
      <c r="X22" s="25">
        <v>172.01060000000001</v>
      </c>
      <c r="Y22" s="25">
        <v>185.8486</v>
      </c>
      <c r="Z22" s="25">
        <v>181.59100000000001</v>
      </c>
      <c r="AA22" s="25">
        <v>173.27260000000001</v>
      </c>
      <c r="AB22" s="25" t="s">
        <v>49</v>
      </c>
      <c r="AC22" s="25">
        <f t="shared" si="7"/>
        <v>1000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2" t="s">
        <v>57</v>
      </c>
      <c r="B23" s="22" t="s">
        <v>33</v>
      </c>
      <c r="C23" s="22">
        <v>542.12599999999998</v>
      </c>
      <c r="D23" s="22"/>
      <c r="E23" s="22">
        <v>310.81700000000001</v>
      </c>
      <c r="F23" s="22">
        <v>231.309</v>
      </c>
      <c r="G23" s="23">
        <v>1</v>
      </c>
      <c r="H23" s="22">
        <v>60</v>
      </c>
      <c r="I23" s="22" t="s">
        <v>34</v>
      </c>
      <c r="J23" s="22">
        <v>298.27999999999997</v>
      </c>
      <c r="K23" s="22">
        <f t="shared" si="2"/>
        <v>12.537000000000035</v>
      </c>
      <c r="L23" s="22"/>
      <c r="M23" s="22"/>
      <c r="N23" s="22"/>
      <c r="O23" s="22"/>
      <c r="P23" s="22">
        <f t="shared" si="3"/>
        <v>62.163400000000003</v>
      </c>
      <c r="Q23" s="24">
        <f>8*P23-O23-N23-F23</f>
        <v>265.9982</v>
      </c>
      <c r="R23" s="24"/>
      <c r="S23" s="22"/>
      <c r="T23" s="22">
        <f t="shared" si="5"/>
        <v>7.9999999999999991</v>
      </c>
      <c r="U23" s="22">
        <f t="shared" si="6"/>
        <v>3.7209837299761594</v>
      </c>
      <c r="V23" s="22">
        <v>44.078800000000001</v>
      </c>
      <c r="W23" s="22">
        <v>91.929999999999993</v>
      </c>
      <c r="X23" s="22">
        <v>132.15819999999999</v>
      </c>
      <c r="Y23" s="22">
        <v>138.16919999999999</v>
      </c>
      <c r="Z23" s="22">
        <v>142.0684</v>
      </c>
      <c r="AA23" s="22">
        <v>143.28120000000001</v>
      </c>
      <c r="AB23" s="22" t="s">
        <v>58</v>
      </c>
      <c r="AC23" s="22">
        <f t="shared" si="7"/>
        <v>266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33</v>
      </c>
      <c r="C24" s="1">
        <v>488</v>
      </c>
      <c r="D24" s="1"/>
      <c r="E24" s="1">
        <v>333.68599999999998</v>
      </c>
      <c r="F24" s="1">
        <v>154.31399999999999</v>
      </c>
      <c r="G24" s="6">
        <v>1</v>
      </c>
      <c r="H24" s="1">
        <v>60</v>
      </c>
      <c r="I24" s="1" t="s">
        <v>34</v>
      </c>
      <c r="J24" s="1">
        <v>320.52999999999997</v>
      </c>
      <c r="K24" s="1">
        <f t="shared" si="2"/>
        <v>13.156000000000006</v>
      </c>
      <c r="L24" s="1"/>
      <c r="M24" s="1"/>
      <c r="N24" s="1">
        <v>267.93099999999998</v>
      </c>
      <c r="O24" s="1"/>
      <c r="P24" s="1">
        <f t="shared" si="3"/>
        <v>66.737200000000001</v>
      </c>
      <c r="Q24" s="5">
        <f t="shared" si="9"/>
        <v>311.86419999999998</v>
      </c>
      <c r="R24" s="5"/>
      <c r="S24" s="1"/>
      <c r="T24" s="1">
        <f t="shared" si="5"/>
        <v>11</v>
      </c>
      <c r="U24" s="1">
        <f t="shared" si="6"/>
        <v>6.3269810540448201</v>
      </c>
      <c r="V24" s="1">
        <v>50.395400000000002</v>
      </c>
      <c r="W24" s="1">
        <v>48.161200000000001</v>
      </c>
      <c r="X24" s="1">
        <v>63.343200000000003</v>
      </c>
      <c r="Y24" s="1">
        <v>73.708799999999997</v>
      </c>
      <c r="Z24" s="1">
        <v>89.261399999999995</v>
      </c>
      <c r="AA24" s="1">
        <v>84.874600000000001</v>
      </c>
      <c r="AB24" s="1"/>
      <c r="AC24" s="1">
        <f t="shared" si="7"/>
        <v>312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5" t="s">
        <v>60</v>
      </c>
      <c r="B25" s="25" t="s">
        <v>33</v>
      </c>
      <c r="C25" s="25">
        <v>784.89800000000002</v>
      </c>
      <c r="D25" s="25">
        <v>0.879</v>
      </c>
      <c r="E25" s="25">
        <v>715.476</v>
      </c>
      <c r="F25" s="25">
        <v>69.421999999999997</v>
      </c>
      <c r="G25" s="26">
        <v>1</v>
      </c>
      <c r="H25" s="25">
        <v>60</v>
      </c>
      <c r="I25" s="25" t="s">
        <v>34</v>
      </c>
      <c r="J25" s="25">
        <v>797.47</v>
      </c>
      <c r="K25" s="25">
        <f t="shared" si="2"/>
        <v>-81.994000000000028</v>
      </c>
      <c r="L25" s="25"/>
      <c r="M25" s="25"/>
      <c r="N25" s="25">
        <v>505.4910000000001</v>
      </c>
      <c r="O25" s="25">
        <v>500</v>
      </c>
      <c r="P25" s="25">
        <f t="shared" si="3"/>
        <v>143.09520000000001</v>
      </c>
      <c r="Q25" s="27">
        <f>13*P25-O25-N25-F25</f>
        <v>785.32460000000003</v>
      </c>
      <c r="R25" s="27"/>
      <c r="S25" s="25"/>
      <c r="T25" s="25">
        <f t="shared" si="5"/>
        <v>12.999999999999998</v>
      </c>
      <c r="U25" s="25">
        <f t="shared" si="6"/>
        <v>7.5118732144753979</v>
      </c>
      <c r="V25" s="25">
        <v>105.31699999999999</v>
      </c>
      <c r="W25" s="25">
        <v>63.206800000000001</v>
      </c>
      <c r="X25" s="25">
        <v>79.568600000000004</v>
      </c>
      <c r="Y25" s="25">
        <v>91.358199999999997</v>
      </c>
      <c r="Z25" s="25">
        <v>97.015000000000001</v>
      </c>
      <c r="AA25" s="25">
        <v>95.284199999999998</v>
      </c>
      <c r="AB25" s="25" t="s">
        <v>49</v>
      </c>
      <c r="AC25" s="25">
        <f t="shared" si="7"/>
        <v>785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61</v>
      </c>
      <c r="B26" s="10" t="s">
        <v>33</v>
      </c>
      <c r="C26" s="10">
        <v>1.9870000000000001</v>
      </c>
      <c r="D26" s="10">
        <v>0.104</v>
      </c>
      <c r="E26" s="10">
        <v>1.4139999999999999</v>
      </c>
      <c r="F26" s="10"/>
      <c r="G26" s="11">
        <v>0</v>
      </c>
      <c r="H26" s="10">
        <v>35</v>
      </c>
      <c r="I26" s="10" t="s">
        <v>54</v>
      </c>
      <c r="J26" s="10">
        <v>4</v>
      </c>
      <c r="K26" s="10">
        <f t="shared" si="2"/>
        <v>-2.5860000000000003</v>
      </c>
      <c r="L26" s="10"/>
      <c r="M26" s="10"/>
      <c r="N26" s="10"/>
      <c r="O26" s="10"/>
      <c r="P26" s="10">
        <f t="shared" si="3"/>
        <v>0.2828</v>
      </c>
      <c r="Q26" s="12"/>
      <c r="R26" s="12"/>
      <c r="S26" s="10"/>
      <c r="T26" s="10">
        <f t="shared" si="5"/>
        <v>0</v>
      </c>
      <c r="U26" s="10">
        <f t="shared" si="6"/>
        <v>0</v>
      </c>
      <c r="V26" s="10">
        <v>0.2828</v>
      </c>
      <c r="W26" s="10">
        <v>3.3311999999999999</v>
      </c>
      <c r="X26" s="10">
        <v>1.5007999999999999</v>
      </c>
      <c r="Y26" s="10">
        <v>0.66500000000000004</v>
      </c>
      <c r="Z26" s="10">
        <v>1.2554000000000001</v>
      </c>
      <c r="AA26" s="10">
        <v>1.6756</v>
      </c>
      <c r="AB26" s="10" t="s">
        <v>62</v>
      </c>
      <c r="AC26" s="10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33</v>
      </c>
      <c r="C27" s="1">
        <v>262.43200000000002</v>
      </c>
      <c r="D27" s="1"/>
      <c r="E27" s="1">
        <v>214.13399999999999</v>
      </c>
      <c r="F27" s="1">
        <v>47.048000000000002</v>
      </c>
      <c r="G27" s="6">
        <v>1</v>
      </c>
      <c r="H27" s="1">
        <v>30</v>
      </c>
      <c r="I27" s="1" t="s">
        <v>34</v>
      </c>
      <c r="J27" s="1">
        <v>224.73</v>
      </c>
      <c r="K27" s="1">
        <f t="shared" si="2"/>
        <v>-10.596000000000004</v>
      </c>
      <c r="L27" s="1"/>
      <c r="M27" s="1"/>
      <c r="N27" s="1">
        <v>217.34</v>
      </c>
      <c r="O27" s="1"/>
      <c r="P27" s="1">
        <f t="shared" si="3"/>
        <v>42.826799999999999</v>
      </c>
      <c r="Q27" s="5">
        <f t="shared" ref="Q27:Q30" si="10">11*P27-O27-N27-F27</f>
        <v>206.70679999999996</v>
      </c>
      <c r="R27" s="5"/>
      <c r="S27" s="1"/>
      <c r="T27" s="1">
        <f t="shared" si="5"/>
        <v>11</v>
      </c>
      <c r="U27" s="1">
        <f t="shared" si="6"/>
        <v>6.1734241176086009</v>
      </c>
      <c r="V27" s="1">
        <v>31.9848</v>
      </c>
      <c r="W27" s="1">
        <v>26.3474</v>
      </c>
      <c r="X27" s="1">
        <v>44.615200000000002</v>
      </c>
      <c r="Y27" s="1">
        <v>44.0364</v>
      </c>
      <c r="Z27" s="1">
        <v>54.750399999999999</v>
      </c>
      <c r="AA27" s="1">
        <v>57.566800000000001</v>
      </c>
      <c r="AB27" s="1"/>
      <c r="AC27" s="1">
        <f t="shared" si="7"/>
        <v>207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33</v>
      </c>
      <c r="C28" s="1">
        <v>167.499</v>
      </c>
      <c r="D28" s="1"/>
      <c r="E28" s="1">
        <v>166.744</v>
      </c>
      <c r="F28" s="1">
        <v>0.755</v>
      </c>
      <c r="G28" s="6">
        <v>1</v>
      </c>
      <c r="H28" s="1">
        <v>30</v>
      </c>
      <c r="I28" s="1" t="s">
        <v>34</v>
      </c>
      <c r="J28" s="1">
        <v>236.13</v>
      </c>
      <c r="K28" s="1">
        <f t="shared" si="2"/>
        <v>-69.385999999999996</v>
      </c>
      <c r="L28" s="1"/>
      <c r="M28" s="1"/>
      <c r="N28" s="1">
        <v>257.27699999999999</v>
      </c>
      <c r="O28" s="1"/>
      <c r="P28" s="1">
        <f t="shared" si="3"/>
        <v>33.348799999999997</v>
      </c>
      <c r="Q28" s="5">
        <f t="shared" si="10"/>
        <v>108.8048</v>
      </c>
      <c r="R28" s="5"/>
      <c r="S28" s="1"/>
      <c r="T28" s="1">
        <f t="shared" si="5"/>
        <v>11</v>
      </c>
      <c r="U28" s="1">
        <f t="shared" si="6"/>
        <v>7.7373698603847814</v>
      </c>
      <c r="V28" s="1">
        <v>28.3184</v>
      </c>
      <c r="W28" s="1">
        <v>8.3414000000000001</v>
      </c>
      <c r="X28" s="1">
        <v>40.391800000000003</v>
      </c>
      <c r="Y28" s="1">
        <v>42.2836</v>
      </c>
      <c r="Z28" s="1">
        <v>37.119599999999998</v>
      </c>
      <c r="AA28" s="1">
        <v>39.287799999999997</v>
      </c>
      <c r="AB28" s="1"/>
      <c r="AC28" s="1">
        <f t="shared" si="7"/>
        <v>109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2" t="s">
        <v>65</v>
      </c>
      <c r="B29" s="22" t="s">
        <v>33</v>
      </c>
      <c r="C29" s="22">
        <v>715.61099999999999</v>
      </c>
      <c r="D29" s="22"/>
      <c r="E29" s="22">
        <v>439.61900000000003</v>
      </c>
      <c r="F29" s="22">
        <v>274.15699999999998</v>
      </c>
      <c r="G29" s="23">
        <v>1</v>
      </c>
      <c r="H29" s="22">
        <v>30</v>
      </c>
      <c r="I29" s="22" t="s">
        <v>34</v>
      </c>
      <c r="J29" s="22">
        <v>412.23</v>
      </c>
      <c r="K29" s="22">
        <f t="shared" si="2"/>
        <v>27.38900000000001</v>
      </c>
      <c r="L29" s="22"/>
      <c r="M29" s="22"/>
      <c r="N29" s="22">
        <v>200</v>
      </c>
      <c r="O29" s="22"/>
      <c r="P29" s="22">
        <f t="shared" si="3"/>
        <v>87.9238</v>
      </c>
      <c r="Q29" s="24">
        <f>8*P29-O29-N29-F29</f>
        <v>229.23340000000002</v>
      </c>
      <c r="R29" s="24"/>
      <c r="S29" s="22"/>
      <c r="T29" s="22">
        <f t="shared" si="5"/>
        <v>8</v>
      </c>
      <c r="U29" s="22">
        <f t="shared" si="6"/>
        <v>5.392817416899633</v>
      </c>
      <c r="V29" s="22">
        <v>58.289000000000001</v>
      </c>
      <c r="W29" s="22">
        <v>142.77799999999999</v>
      </c>
      <c r="X29" s="22">
        <v>187.62200000000001</v>
      </c>
      <c r="Y29" s="22">
        <v>197.12200000000001</v>
      </c>
      <c r="Z29" s="22">
        <v>202.9838</v>
      </c>
      <c r="AA29" s="22">
        <v>199.03380000000001</v>
      </c>
      <c r="AB29" s="22" t="s">
        <v>38</v>
      </c>
      <c r="AC29" s="22">
        <f t="shared" si="7"/>
        <v>229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33</v>
      </c>
      <c r="C30" s="1">
        <v>75.47</v>
      </c>
      <c r="D30" s="1"/>
      <c r="E30" s="1">
        <v>37.338000000000001</v>
      </c>
      <c r="F30" s="1">
        <v>38.131999999999998</v>
      </c>
      <c r="G30" s="6">
        <v>1</v>
      </c>
      <c r="H30" s="1">
        <v>45</v>
      </c>
      <c r="I30" s="1" t="s">
        <v>34</v>
      </c>
      <c r="J30" s="1">
        <v>60.8</v>
      </c>
      <c r="K30" s="1">
        <f t="shared" si="2"/>
        <v>-23.461999999999996</v>
      </c>
      <c r="L30" s="1"/>
      <c r="M30" s="1"/>
      <c r="N30" s="1"/>
      <c r="O30" s="1"/>
      <c r="P30" s="1">
        <f t="shared" si="3"/>
        <v>7.4676</v>
      </c>
      <c r="Q30" s="5">
        <f t="shared" si="10"/>
        <v>44.011600000000008</v>
      </c>
      <c r="R30" s="5"/>
      <c r="S30" s="1"/>
      <c r="T30" s="1">
        <f t="shared" si="5"/>
        <v>11</v>
      </c>
      <c r="U30" s="1">
        <f t="shared" si="6"/>
        <v>5.1063259949649149</v>
      </c>
      <c r="V30" s="1">
        <v>4.8246000000000002</v>
      </c>
      <c r="W30" s="1">
        <v>4.0932000000000004</v>
      </c>
      <c r="X30" s="1">
        <v>8.8360000000000003</v>
      </c>
      <c r="Y30" s="1">
        <v>9.4672000000000001</v>
      </c>
      <c r="Z30" s="1">
        <v>12.244199999999999</v>
      </c>
      <c r="AA30" s="1">
        <v>12.8102</v>
      </c>
      <c r="AB30" s="1"/>
      <c r="AC30" s="1">
        <f t="shared" si="7"/>
        <v>44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67</v>
      </c>
      <c r="B31" s="10" t="s">
        <v>33</v>
      </c>
      <c r="C31" s="10">
        <v>1.3839999999999999</v>
      </c>
      <c r="D31" s="10"/>
      <c r="E31" s="10">
        <v>1.3129999999999999</v>
      </c>
      <c r="F31" s="10"/>
      <c r="G31" s="11">
        <v>0</v>
      </c>
      <c r="H31" s="10">
        <v>40</v>
      </c>
      <c r="I31" s="10" t="s">
        <v>54</v>
      </c>
      <c r="J31" s="10">
        <v>5.2</v>
      </c>
      <c r="K31" s="10">
        <f t="shared" si="2"/>
        <v>-3.8870000000000005</v>
      </c>
      <c r="L31" s="10"/>
      <c r="M31" s="10"/>
      <c r="N31" s="10"/>
      <c r="O31" s="10"/>
      <c r="P31" s="10">
        <f t="shared" si="3"/>
        <v>0.2626</v>
      </c>
      <c r="Q31" s="12"/>
      <c r="R31" s="12"/>
      <c r="S31" s="10"/>
      <c r="T31" s="10">
        <f t="shared" si="5"/>
        <v>0</v>
      </c>
      <c r="U31" s="10">
        <f t="shared" si="6"/>
        <v>0</v>
      </c>
      <c r="V31" s="10">
        <v>0.2626</v>
      </c>
      <c r="W31" s="10">
        <v>2.3431999999999999</v>
      </c>
      <c r="X31" s="10">
        <v>3.6594000000000002</v>
      </c>
      <c r="Y31" s="10">
        <v>3.9354</v>
      </c>
      <c r="Z31" s="10">
        <v>7.6318000000000001</v>
      </c>
      <c r="AA31" s="10">
        <v>10.9986</v>
      </c>
      <c r="AB31" s="10" t="s">
        <v>62</v>
      </c>
      <c r="AC31" s="10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5" t="s">
        <v>68</v>
      </c>
      <c r="B32" s="25" t="s">
        <v>33</v>
      </c>
      <c r="C32" s="25">
        <v>1936.6220000000001</v>
      </c>
      <c r="D32" s="25">
        <v>456.84199999999998</v>
      </c>
      <c r="E32" s="25">
        <v>1527.453</v>
      </c>
      <c r="F32" s="25">
        <v>865.08100000000002</v>
      </c>
      <c r="G32" s="26">
        <v>1</v>
      </c>
      <c r="H32" s="25">
        <v>40</v>
      </c>
      <c r="I32" s="25" t="s">
        <v>34</v>
      </c>
      <c r="J32" s="25">
        <v>1507.35</v>
      </c>
      <c r="K32" s="25">
        <f t="shared" si="2"/>
        <v>20.103000000000065</v>
      </c>
      <c r="L32" s="25"/>
      <c r="M32" s="25"/>
      <c r="N32" s="25">
        <v>1343.4168</v>
      </c>
      <c r="O32" s="25">
        <v>500</v>
      </c>
      <c r="P32" s="25">
        <f t="shared" si="3"/>
        <v>305.49059999999997</v>
      </c>
      <c r="Q32" s="27">
        <f>13*P32-O32-N32-F32</f>
        <v>1262.8799999999997</v>
      </c>
      <c r="R32" s="27"/>
      <c r="S32" s="25"/>
      <c r="T32" s="25">
        <f t="shared" si="5"/>
        <v>13</v>
      </c>
      <c r="U32" s="25">
        <f t="shared" si="6"/>
        <v>8.8660593812051847</v>
      </c>
      <c r="V32" s="25">
        <v>236.23179999999999</v>
      </c>
      <c r="W32" s="25">
        <v>146.17679999999999</v>
      </c>
      <c r="X32" s="25">
        <v>216.1678</v>
      </c>
      <c r="Y32" s="25">
        <v>223.542</v>
      </c>
      <c r="Z32" s="25">
        <v>176.4776</v>
      </c>
      <c r="AA32" s="25">
        <v>174.42</v>
      </c>
      <c r="AB32" s="25" t="s">
        <v>49</v>
      </c>
      <c r="AC32" s="25">
        <f t="shared" si="7"/>
        <v>1263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118.97799999999999</v>
      </c>
      <c r="D33" s="1"/>
      <c r="E33" s="1">
        <v>46.104999999999997</v>
      </c>
      <c r="F33" s="1">
        <v>72.873000000000005</v>
      </c>
      <c r="G33" s="6">
        <v>1</v>
      </c>
      <c r="H33" s="1">
        <v>40</v>
      </c>
      <c r="I33" s="1" t="s">
        <v>34</v>
      </c>
      <c r="J33" s="1">
        <v>44.4</v>
      </c>
      <c r="K33" s="1">
        <f t="shared" si="2"/>
        <v>1.7049999999999983</v>
      </c>
      <c r="L33" s="1"/>
      <c r="M33" s="1"/>
      <c r="N33" s="1"/>
      <c r="O33" s="1"/>
      <c r="P33" s="1">
        <f t="shared" si="3"/>
        <v>9.2210000000000001</v>
      </c>
      <c r="Q33" s="5">
        <f t="shared" ref="Q33:Q34" si="11">11*P33-O33-N33-F33</f>
        <v>28.557999999999993</v>
      </c>
      <c r="R33" s="5"/>
      <c r="S33" s="1"/>
      <c r="T33" s="1">
        <f t="shared" si="5"/>
        <v>11</v>
      </c>
      <c r="U33" s="1">
        <f t="shared" si="6"/>
        <v>7.9029389437154327</v>
      </c>
      <c r="V33" s="1">
        <v>7.6194000000000006</v>
      </c>
      <c r="W33" s="1">
        <v>2.7856000000000001</v>
      </c>
      <c r="X33" s="1">
        <v>5.5364000000000004</v>
      </c>
      <c r="Y33" s="1">
        <v>6.26</v>
      </c>
      <c r="Z33" s="1">
        <v>13.7524</v>
      </c>
      <c r="AA33" s="1">
        <v>14.5662</v>
      </c>
      <c r="AB33" s="21"/>
      <c r="AC33" s="1">
        <f t="shared" si="7"/>
        <v>29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33</v>
      </c>
      <c r="C34" s="1">
        <v>172.15799999999999</v>
      </c>
      <c r="D34" s="1"/>
      <c r="E34" s="1">
        <v>160.41499999999999</v>
      </c>
      <c r="F34" s="1">
        <v>9.9830000000000005</v>
      </c>
      <c r="G34" s="6">
        <v>1</v>
      </c>
      <c r="H34" s="1">
        <v>30</v>
      </c>
      <c r="I34" s="1" t="s">
        <v>34</v>
      </c>
      <c r="J34" s="1">
        <v>194</v>
      </c>
      <c r="K34" s="1">
        <f t="shared" si="2"/>
        <v>-33.585000000000008</v>
      </c>
      <c r="L34" s="1"/>
      <c r="M34" s="1"/>
      <c r="N34" s="1">
        <v>238.95</v>
      </c>
      <c r="O34" s="1"/>
      <c r="P34" s="1">
        <f t="shared" si="3"/>
        <v>32.082999999999998</v>
      </c>
      <c r="Q34" s="5">
        <f t="shared" si="11"/>
        <v>103.98000000000002</v>
      </c>
      <c r="R34" s="5"/>
      <c r="S34" s="1"/>
      <c r="T34" s="1">
        <f t="shared" si="5"/>
        <v>11</v>
      </c>
      <c r="U34" s="1">
        <f t="shared" si="6"/>
        <v>7.7590312626624698</v>
      </c>
      <c r="V34" s="1">
        <v>27.3672</v>
      </c>
      <c r="W34" s="1">
        <v>23.110399999999998</v>
      </c>
      <c r="X34" s="1">
        <v>28.772600000000001</v>
      </c>
      <c r="Y34" s="1">
        <v>31.196200000000001</v>
      </c>
      <c r="Z34" s="1">
        <v>39.332999999999998</v>
      </c>
      <c r="AA34" s="1">
        <v>37.7652</v>
      </c>
      <c r="AB34" s="1"/>
      <c r="AC34" s="1">
        <f t="shared" si="7"/>
        <v>104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33</v>
      </c>
      <c r="C35" s="1">
        <v>30.518999999999998</v>
      </c>
      <c r="D35" s="1"/>
      <c r="E35" s="1">
        <v>26.055</v>
      </c>
      <c r="F35" s="1">
        <v>4.4640000000000004</v>
      </c>
      <c r="G35" s="6">
        <v>1</v>
      </c>
      <c r="H35" s="1">
        <v>50</v>
      </c>
      <c r="I35" s="1" t="s">
        <v>34</v>
      </c>
      <c r="J35" s="1">
        <v>45.05</v>
      </c>
      <c r="K35" s="1">
        <f t="shared" si="2"/>
        <v>-18.994999999999997</v>
      </c>
      <c r="L35" s="1"/>
      <c r="M35" s="1"/>
      <c r="N35" s="1"/>
      <c r="O35" s="1"/>
      <c r="P35" s="1">
        <f t="shared" si="3"/>
        <v>5.2110000000000003</v>
      </c>
      <c r="Q35" s="5">
        <f>9*P35-O35-N35-F35</f>
        <v>42.435000000000002</v>
      </c>
      <c r="R35" s="5"/>
      <c r="S35" s="1"/>
      <c r="T35" s="1">
        <f t="shared" si="5"/>
        <v>9</v>
      </c>
      <c r="U35" s="1">
        <f t="shared" si="6"/>
        <v>0.85664939550949915</v>
      </c>
      <c r="V35" s="1">
        <v>4.2081999999999997</v>
      </c>
      <c r="W35" s="1">
        <v>4.3393999999999986</v>
      </c>
      <c r="X35" s="1">
        <v>2.9001999999999999</v>
      </c>
      <c r="Y35" s="1">
        <v>4.0321999999999996</v>
      </c>
      <c r="Z35" s="1">
        <v>2.5939999999999999</v>
      </c>
      <c r="AA35" s="1">
        <v>2.1581999999999999</v>
      </c>
      <c r="AB35" s="1" t="s">
        <v>73</v>
      </c>
      <c r="AC35" s="1">
        <f t="shared" si="7"/>
        <v>42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74</v>
      </c>
      <c r="B36" s="10" t="s">
        <v>33</v>
      </c>
      <c r="C36" s="10">
        <v>21.65</v>
      </c>
      <c r="D36" s="10"/>
      <c r="E36" s="10">
        <v>19.509</v>
      </c>
      <c r="F36" s="10">
        <v>2.141</v>
      </c>
      <c r="G36" s="11">
        <v>0</v>
      </c>
      <c r="H36" s="10">
        <v>50</v>
      </c>
      <c r="I36" s="10" t="s">
        <v>54</v>
      </c>
      <c r="J36" s="10">
        <v>18.5</v>
      </c>
      <c r="K36" s="10">
        <f t="shared" si="2"/>
        <v>1.0090000000000003</v>
      </c>
      <c r="L36" s="10"/>
      <c r="M36" s="10"/>
      <c r="N36" s="10"/>
      <c r="O36" s="10"/>
      <c r="P36" s="10">
        <f t="shared" si="3"/>
        <v>3.9018000000000002</v>
      </c>
      <c r="Q36" s="12"/>
      <c r="R36" s="12"/>
      <c r="S36" s="10"/>
      <c r="T36" s="10">
        <f t="shared" si="5"/>
        <v>0.54872110308062938</v>
      </c>
      <c r="U36" s="10">
        <f t="shared" si="6"/>
        <v>0.54872110308062938</v>
      </c>
      <c r="V36" s="10">
        <v>3.9018000000000002</v>
      </c>
      <c r="W36" s="10">
        <v>5.7447999999999997</v>
      </c>
      <c r="X36" s="10">
        <v>1.72</v>
      </c>
      <c r="Y36" s="10">
        <v>2.8704000000000001</v>
      </c>
      <c r="Z36" s="10">
        <v>14.918200000000001</v>
      </c>
      <c r="AA36" s="10">
        <v>14.9186</v>
      </c>
      <c r="AB36" s="10" t="s">
        <v>62</v>
      </c>
      <c r="AC36" s="10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33</v>
      </c>
      <c r="C37" s="1">
        <v>23.614000000000001</v>
      </c>
      <c r="D37" s="1"/>
      <c r="E37" s="1">
        <v>23.635999999999999</v>
      </c>
      <c r="F37" s="1">
        <v>-2.1999999999999999E-2</v>
      </c>
      <c r="G37" s="6">
        <v>1</v>
      </c>
      <c r="H37" s="1">
        <v>50</v>
      </c>
      <c r="I37" s="1" t="s">
        <v>34</v>
      </c>
      <c r="J37" s="1">
        <v>21.3</v>
      </c>
      <c r="K37" s="1">
        <f t="shared" si="2"/>
        <v>2.3359999999999985</v>
      </c>
      <c r="L37" s="1"/>
      <c r="M37" s="1"/>
      <c r="N37" s="1"/>
      <c r="O37" s="1"/>
      <c r="P37" s="1">
        <f t="shared" si="3"/>
        <v>4.7271999999999998</v>
      </c>
      <c r="Q37" s="5">
        <f>9*P37-O37-N37-F37</f>
        <v>42.566799999999994</v>
      </c>
      <c r="R37" s="5"/>
      <c r="S37" s="1"/>
      <c r="T37" s="1">
        <f t="shared" si="5"/>
        <v>9</v>
      </c>
      <c r="U37" s="1">
        <f t="shared" si="6"/>
        <v>-4.6539177525808089E-3</v>
      </c>
      <c r="V37" s="1">
        <v>4.4417999999999997</v>
      </c>
      <c r="W37" s="1">
        <v>5.2753999999999994</v>
      </c>
      <c r="X37" s="1">
        <v>2.5948000000000002</v>
      </c>
      <c r="Y37" s="1">
        <v>4.6074000000000002</v>
      </c>
      <c r="Z37" s="1">
        <v>11.1248</v>
      </c>
      <c r="AA37" s="1">
        <v>9.8344000000000005</v>
      </c>
      <c r="AB37" s="1" t="s">
        <v>73</v>
      </c>
      <c r="AC37" s="1">
        <f t="shared" si="7"/>
        <v>43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41</v>
      </c>
      <c r="C38" s="1">
        <v>2074</v>
      </c>
      <c r="D38" s="1">
        <v>1</v>
      </c>
      <c r="E38" s="1">
        <v>1647</v>
      </c>
      <c r="F38" s="1">
        <v>427</v>
      </c>
      <c r="G38" s="6">
        <v>0.4</v>
      </c>
      <c r="H38" s="1">
        <v>45</v>
      </c>
      <c r="I38" s="1" t="s">
        <v>34</v>
      </c>
      <c r="J38" s="1">
        <v>1640</v>
      </c>
      <c r="K38" s="1">
        <f t="shared" ref="K38:K69" si="12">E38-J38</f>
        <v>7</v>
      </c>
      <c r="L38" s="1"/>
      <c r="M38" s="1"/>
      <c r="N38" s="1">
        <v>1395</v>
      </c>
      <c r="O38" s="1"/>
      <c r="P38" s="1">
        <f t="shared" si="3"/>
        <v>329.4</v>
      </c>
      <c r="Q38" s="5">
        <f t="shared" ref="Q38:Q79" si="13">11*P38-O38-N38-F38</f>
        <v>1801.3999999999996</v>
      </c>
      <c r="R38" s="5"/>
      <c r="S38" s="1"/>
      <c r="T38" s="1">
        <f t="shared" si="5"/>
        <v>11</v>
      </c>
      <c r="U38" s="1">
        <f t="shared" si="6"/>
        <v>5.5312689738919252</v>
      </c>
      <c r="V38" s="1">
        <v>231.2</v>
      </c>
      <c r="W38" s="1">
        <v>238.8</v>
      </c>
      <c r="X38" s="1">
        <v>315.60000000000002</v>
      </c>
      <c r="Y38" s="1">
        <v>326.06819999999999</v>
      </c>
      <c r="Z38" s="1">
        <v>322.8682</v>
      </c>
      <c r="AA38" s="1">
        <v>336.4</v>
      </c>
      <c r="AB38" s="1" t="s">
        <v>77</v>
      </c>
      <c r="AC38" s="1">
        <f t="shared" si="7"/>
        <v>721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41</v>
      </c>
      <c r="C39" s="1">
        <v>871</v>
      </c>
      <c r="D39" s="1">
        <v>0.31900000000000001</v>
      </c>
      <c r="E39" s="1">
        <v>858.31899999999996</v>
      </c>
      <c r="F39" s="1">
        <v>13</v>
      </c>
      <c r="G39" s="6">
        <v>0.45</v>
      </c>
      <c r="H39" s="1">
        <v>50</v>
      </c>
      <c r="I39" s="1" t="s">
        <v>34</v>
      </c>
      <c r="J39" s="1">
        <v>800.9</v>
      </c>
      <c r="K39" s="1">
        <f t="shared" si="12"/>
        <v>57.418999999999983</v>
      </c>
      <c r="L39" s="1"/>
      <c r="M39" s="1"/>
      <c r="N39" s="1">
        <v>794.63799999999992</v>
      </c>
      <c r="O39" s="1"/>
      <c r="P39" s="1">
        <f t="shared" si="3"/>
        <v>171.66379999999998</v>
      </c>
      <c r="Q39" s="5">
        <f t="shared" si="13"/>
        <v>1080.6637999999998</v>
      </c>
      <c r="R39" s="5"/>
      <c r="S39" s="1"/>
      <c r="T39" s="1">
        <f t="shared" si="5"/>
        <v>11</v>
      </c>
      <c r="U39" s="1">
        <f t="shared" si="6"/>
        <v>4.7047659436643023</v>
      </c>
      <c r="V39" s="1">
        <v>111.0638</v>
      </c>
      <c r="W39" s="1">
        <v>108.4</v>
      </c>
      <c r="X39" s="1">
        <v>124.8</v>
      </c>
      <c r="Y39" s="1">
        <v>137.80000000000001</v>
      </c>
      <c r="Z39" s="1">
        <v>165.2</v>
      </c>
      <c r="AA39" s="1">
        <v>131.6</v>
      </c>
      <c r="AB39" s="1"/>
      <c r="AC39" s="1">
        <f t="shared" si="7"/>
        <v>486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41</v>
      </c>
      <c r="C40" s="1">
        <v>3581</v>
      </c>
      <c r="D40" s="1">
        <v>1</v>
      </c>
      <c r="E40" s="1">
        <v>1581</v>
      </c>
      <c r="F40" s="1">
        <v>2000</v>
      </c>
      <c r="G40" s="6">
        <v>0.4</v>
      </c>
      <c r="H40" s="1">
        <v>45</v>
      </c>
      <c r="I40" s="1" t="s">
        <v>34</v>
      </c>
      <c r="J40" s="1">
        <v>1568</v>
      </c>
      <c r="K40" s="1">
        <f t="shared" si="12"/>
        <v>13</v>
      </c>
      <c r="L40" s="1"/>
      <c r="M40" s="1"/>
      <c r="N40" s="1"/>
      <c r="O40" s="1"/>
      <c r="P40" s="1">
        <f t="shared" si="3"/>
        <v>316.2</v>
      </c>
      <c r="Q40" s="5">
        <f t="shared" si="13"/>
        <v>1478.1999999999998</v>
      </c>
      <c r="R40" s="5"/>
      <c r="S40" s="1"/>
      <c r="T40" s="1">
        <f t="shared" si="5"/>
        <v>11</v>
      </c>
      <c r="U40" s="1">
        <f t="shared" si="6"/>
        <v>6.3251106894370652</v>
      </c>
      <c r="V40" s="1">
        <v>205</v>
      </c>
      <c r="W40" s="1">
        <v>202.8</v>
      </c>
      <c r="X40" s="1">
        <v>424.6</v>
      </c>
      <c r="Y40" s="1">
        <v>442.2</v>
      </c>
      <c r="Z40" s="1">
        <v>365.2</v>
      </c>
      <c r="AA40" s="1">
        <v>366</v>
      </c>
      <c r="AB40" s="1" t="s">
        <v>77</v>
      </c>
      <c r="AC40" s="1">
        <f t="shared" si="7"/>
        <v>591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33</v>
      </c>
      <c r="C41" s="1">
        <v>958.13599999999997</v>
      </c>
      <c r="D41" s="1"/>
      <c r="E41" s="1">
        <v>705.97900000000004</v>
      </c>
      <c r="F41" s="1">
        <v>252.15700000000001</v>
      </c>
      <c r="G41" s="6">
        <v>1</v>
      </c>
      <c r="H41" s="1">
        <v>45</v>
      </c>
      <c r="I41" s="1" t="s">
        <v>34</v>
      </c>
      <c r="J41" s="1">
        <v>687.8</v>
      </c>
      <c r="K41" s="1">
        <f t="shared" si="12"/>
        <v>18.179000000000087</v>
      </c>
      <c r="L41" s="1"/>
      <c r="M41" s="1"/>
      <c r="N41" s="1">
        <v>800</v>
      </c>
      <c r="O41" s="1"/>
      <c r="P41" s="1">
        <f t="shared" si="3"/>
        <v>141.19580000000002</v>
      </c>
      <c r="Q41" s="5">
        <f t="shared" si="13"/>
        <v>500.99680000000023</v>
      </c>
      <c r="R41" s="5"/>
      <c r="S41" s="1"/>
      <c r="T41" s="1">
        <f t="shared" si="5"/>
        <v>10.999999999999998</v>
      </c>
      <c r="U41" s="1">
        <f t="shared" si="6"/>
        <v>7.4517584800681025</v>
      </c>
      <c r="V41" s="1">
        <v>108.06399999999999</v>
      </c>
      <c r="W41" s="1">
        <v>117.4734</v>
      </c>
      <c r="X41" s="1">
        <v>143.76259999999999</v>
      </c>
      <c r="Y41" s="1">
        <v>154.64019999999999</v>
      </c>
      <c r="Z41" s="1">
        <v>174.88140000000001</v>
      </c>
      <c r="AA41" s="1">
        <v>162.518</v>
      </c>
      <c r="AB41" s="1"/>
      <c r="AC41" s="1">
        <f t="shared" si="7"/>
        <v>501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41</v>
      </c>
      <c r="C42" s="1">
        <v>595</v>
      </c>
      <c r="D42" s="1">
        <v>1</v>
      </c>
      <c r="E42" s="1">
        <v>563</v>
      </c>
      <c r="F42" s="1">
        <v>31</v>
      </c>
      <c r="G42" s="6">
        <v>0.45</v>
      </c>
      <c r="H42" s="1">
        <v>45</v>
      </c>
      <c r="I42" s="1" t="s">
        <v>34</v>
      </c>
      <c r="J42" s="1">
        <v>553</v>
      </c>
      <c r="K42" s="1">
        <f t="shared" si="12"/>
        <v>10</v>
      </c>
      <c r="L42" s="1"/>
      <c r="M42" s="1"/>
      <c r="N42" s="1">
        <v>468</v>
      </c>
      <c r="O42" s="1"/>
      <c r="P42" s="1">
        <f t="shared" si="3"/>
        <v>112.6</v>
      </c>
      <c r="Q42" s="5">
        <f t="shared" si="13"/>
        <v>739.59999999999991</v>
      </c>
      <c r="R42" s="5"/>
      <c r="S42" s="1"/>
      <c r="T42" s="1">
        <f t="shared" si="5"/>
        <v>11</v>
      </c>
      <c r="U42" s="1">
        <f t="shared" si="6"/>
        <v>4.4316163410301952</v>
      </c>
      <c r="V42" s="1">
        <v>70.8</v>
      </c>
      <c r="W42" s="1">
        <v>88.6</v>
      </c>
      <c r="X42" s="1">
        <v>102.2</v>
      </c>
      <c r="Y42" s="1">
        <v>104</v>
      </c>
      <c r="Z42" s="1">
        <v>108.4</v>
      </c>
      <c r="AA42" s="1">
        <v>103.6</v>
      </c>
      <c r="AB42" s="1"/>
      <c r="AC42" s="1">
        <f t="shared" si="7"/>
        <v>333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41</v>
      </c>
      <c r="C43" s="1">
        <v>675</v>
      </c>
      <c r="D43" s="1">
        <v>2</v>
      </c>
      <c r="E43" s="1">
        <v>600</v>
      </c>
      <c r="F43" s="1">
        <v>75</v>
      </c>
      <c r="G43" s="6">
        <v>0.35</v>
      </c>
      <c r="H43" s="1">
        <v>40</v>
      </c>
      <c r="I43" s="1" t="s">
        <v>34</v>
      </c>
      <c r="J43" s="1">
        <v>593</v>
      </c>
      <c r="K43" s="1">
        <f t="shared" si="12"/>
        <v>7</v>
      </c>
      <c r="L43" s="1"/>
      <c r="M43" s="1"/>
      <c r="N43" s="1">
        <v>466</v>
      </c>
      <c r="O43" s="1"/>
      <c r="P43" s="1">
        <f t="shared" si="3"/>
        <v>120</v>
      </c>
      <c r="Q43" s="5">
        <f t="shared" si="13"/>
        <v>779</v>
      </c>
      <c r="R43" s="5"/>
      <c r="S43" s="1"/>
      <c r="T43" s="1">
        <f t="shared" si="5"/>
        <v>11</v>
      </c>
      <c r="U43" s="1">
        <f t="shared" si="6"/>
        <v>4.5083333333333337</v>
      </c>
      <c r="V43" s="1">
        <v>76</v>
      </c>
      <c r="W43" s="1">
        <v>70.8</v>
      </c>
      <c r="X43" s="1">
        <v>104</v>
      </c>
      <c r="Y43" s="1">
        <v>106.6</v>
      </c>
      <c r="Z43" s="1">
        <v>112</v>
      </c>
      <c r="AA43" s="1">
        <v>109.6</v>
      </c>
      <c r="AB43" s="1" t="s">
        <v>35</v>
      </c>
      <c r="AC43" s="1">
        <f t="shared" si="7"/>
        <v>273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33</v>
      </c>
      <c r="C44" s="1">
        <v>477.76600000000002</v>
      </c>
      <c r="D44" s="1"/>
      <c r="E44" s="1">
        <v>200.29400000000001</v>
      </c>
      <c r="F44" s="1">
        <v>277.47199999999998</v>
      </c>
      <c r="G44" s="6">
        <v>1</v>
      </c>
      <c r="H44" s="1">
        <v>40</v>
      </c>
      <c r="I44" s="1" t="s">
        <v>34</v>
      </c>
      <c r="J44" s="1">
        <v>203.7</v>
      </c>
      <c r="K44" s="1">
        <f t="shared" si="12"/>
        <v>-3.4059999999999775</v>
      </c>
      <c r="L44" s="1"/>
      <c r="M44" s="1"/>
      <c r="N44" s="1">
        <v>20.216000000000012</v>
      </c>
      <c r="O44" s="1"/>
      <c r="P44" s="1">
        <f t="shared" si="3"/>
        <v>40.058800000000005</v>
      </c>
      <c r="Q44" s="5">
        <f t="shared" si="13"/>
        <v>142.95880000000005</v>
      </c>
      <c r="R44" s="5"/>
      <c r="S44" s="1"/>
      <c r="T44" s="1">
        <f t="shared" si="5"/>
        <v>11</v>
      </c>
      <c r="U44" s="1">
        <f t="shared" si="6"/>
        <v>7.4312760242443598</v>
      </c>
      <c r="V44" s="1">
        <v>33.198799999999999</v>
      </c>
      <c r="W44" s="1">
        <v>25.555199999999999</v>
      </c>
      <c r="X44" s="1">
        <v>50.814</v>
      </c>
      <c r="Y44" s="1">
        <v>61.615400000000001</v>
      </c>
      <c r="Z44" s="1">
        <v>49.868200000000002</v>
      </c>
      <c r="AA44" s="1">
        <v>40.602600000000002</v>
      </c>
      <c r="AB44" s="1"/>
      <c r="AC44" s="1">
        <f t="shared" si="7"/>
        <v>143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41</v>
      </c>
      <c r="C45" s="1">
        <v>788</v>
      </c>
      <c r="D45" s="1"/>
      <c r="E45" s="1">
        <v>555</v>
      </c>
      <c r="F45" s="1">
        <v>233</v>
      </c>
      <c r="G45" s="6">
        <v>0.4</v>
      </c>
      <c r="H45" s="1">
        <v>40</v>
      </c>
      <c r="I45" s="1" t="s">
        <v>34</v>
      </c>
      <c r="J45" s="1">
        <v>555</v>
      </c>
      <c r="K45" s="1">
        <f t="shared" si="12"/>
        <v>0</v>
      </c>
      <c r="L45" s="1"/>
      <c r="M45" s="1"/>
      <c r="N45" s="1">
        <v>187</v>
      </c>
      <c r="O45" s="1"/>
      <c r="P45" s="1">
        <f t="shared" si="3"/>
        <v>111</v>
      </c>
      <c r="Q45" s="5">
        <f t="shared" si="13"/>
        <v>801</v>
      </c>
      <c r="R45" s="5"/>
      <c r="S45" s="1"/>
      <c r="T45" s="1">
        <f t="shared" si="5"/>
        <v>11</v>
      </c>
      <c r="U45" s="1">
        <f t="shared" si="6"/>
        <v>3.7837837837837838</v>
      </c>
      <c r="V45" s="1">
        <v>65</v>
      </c>
      <c r="W45" s="1">
        <v>69</v>
      </c>
      <c r="X45" s="1">
        <v>103</v>
      </c>
      <c r="Y45" s="1">
        <v>109.8</v>
      </c>
      <c r="Z45" s="1">
        <v>136.4</v>
      </c>
      <c r="AA45" s="1">
        <v>126.8</v>
      </c>
      <c r="AB45" s="1"/>
      <c r="AC45" s="1">
        <f t="shared" si="7"/>
        <v>320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41</v>
      </c>
      <c r="C46" s="1">
        <v>901</v>
      </c>
      <c r="D46" s="1"/>
      <c r="E46" s="1">
        <v>592</v>
      </c>
      <c r="F46" s="1">
        <v>309</v>
      </c>
      <c r="G46" s="6">
        <v>0.4</v>
      </c>
      <c r="H46" s="1">
        <v>45</v>
      </c>
      <c r="I46" s="1" t="s">
        <v>34</v>
      </c>
      <c r="J46" s="1">
        <v>584</v>
      </c>
      <c r="K46" s="1">
        <f t="shared" si="12"/>
        <v>8</v>
      </c>
      <c r="L46" s="1"/>
      <c r="M46" s="1"/>
      <c r="N46" s="1">
        <v>227</v>
      </c>
      <c r="O46" s="1"/>
      <c r="P46" s="1">
        <f t="shared" si="3"/>
        <v>118.4</v>
      </c>
      <c r="Q46" s="5">
        <f t="shared" si="13"/>
        <v>766.40000000000009</v>
      </c>
      <c r="R46" s="5"/>
      <c r="S46" s="1"/>
      <c r="T46" s="1">
        <f t="shared" si="5"/>
        <v>11</v>
      </c>
      <c r="U46" s="1">
        <f t="shared" si="6"/>
        <v>4.5270270270270272</v>
      </c>
      <c r="V46" s="1">
        <v>75.2</v>
      </c>
      <c r="W46" s="1">
        <v>100</v>
      </c>
      <c r="X46" s="1">
        <v>128</v>
      </c>
      <c r="Y46" s="1">
        <v>140.80000000000001</v>
      </c>
      <c r="Z46" s="1">
        <v>156</v>
      </c>
      <c r="AA46" s="1">
        <v>144.6</v>
      </c>
      <c r="AB46" s="1" t="s">
        <v>77</v>
      </c>
      <c r="AC46" s="1">
        <f t="shared" si="7"/>
        <v>307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33</v>
      </c>
      <c r="C47" s="1">
        <v>418.75099999999998</v>
      </c>
      <c r="D47" s="1"/>
      <c r="E47" s="1">
        <v>244.82</v>
      </c>
      <c r="F47" s="1">
        <v>173.93100000000001</v>
      </c>
      <c r="G47" s="6">
        <v>1</v>
      </c>
      <c r="H47" s="1">
        <v>40</v>
      </c>
      <c r="I47" s="1" t="s">
        <v>34</v>
      </c>
      <c r="J47" s="1">
        <v>247.25</v>
      </c>
      <c r="K47" s="1">
        <f t="shared" si="12"/>
        <v>-2.4300000000000068</v>
      </c>
      <c r="L47" s="1"/>
      <c r="M47" s="1"/>
      <c r="N47" s="1">
        <v>3.9309999999999832</v>
      </c>
      <c r="O47" s="1"/>
      <c r="P47" s="1">
        <f t="shared" si="3"/>
        <v>48.963999999999999</v>
      </c>
      <c r="Q47" s="5">
        <f t="shared" si="13"/>
        <v>360.74199999999996</v>
      </c>
      <c r="R47" s="5"/>
      <c r="S47" s="1"/>
      <c r="T47" s="1">
        <f t="shared" si="5"/>
        <v>10.999999999999998</v>
      </c>
      <c r="U47" s="1">
        <f t="shared" si="6"/>
        <v>3.6325055142553713</v>
      </c>
      <c r="V47" s="1">
        <v>28.178799999999999</v>
      </c>
      <c r="W47" s="1">
        <v>41.234999999999999</v>
      </c>
      <c r="X47" s="1">
        <v>57.289599999999993</v>
      </c>
      <c r="Y47" s="1">
        <v>63.095599999999997</v>
      </c>
      <c r="Z47" s="1">
        <v>43.4236</v>
      </c>
      <c r="AA47" s="1">
        <v>41.486199999999997</v>
      </c>
      <c r="AB47" s="1"/>
      <c r="AC47" s="1">
        <f t="shared" si="7"/>
        <v>361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41</v>
      </c>
      <c r="C48" s="1">
        <v>1007</v>
      </c>
      <c r="D48" s="1">
        <v>2</v>
      </c>
      <c r="E48" s="1">
        <v>724</v>
      </c>
      <c r="F48" s="1">
        <v>281</v>
      </c>
      <c r="G48" s="6">
        <v>0.35</v>
      </c>
      <c r="H48" s="1">
        <v>40</v>
      </c>
      <c r="I48" s="1" t="s">
        <v>34</v>
      </c>
      <c r="J48" s="1">
        <v>722</v>
      </c>
      <c r="K48" s="1">
        <f t="shared" si="12"/>
        <v>2</v>
      </c>
      <c r="L48" s="1"/>
      <c r="M48" s="1"/>
      <c r="N48" s="1">
        <v>288</v>
      </c>
      <c r="O48" s="1"/>
      <c r="P48" s="1">
        <f t="shared" si="3"/>
        <v>144.80000000000001</v>
      </c>
      <c r="Q48" s="5">
        <f t="shared" si="13"/>
        <v>1023.8000000000002</v>
      </c>
      <c r="R48" s="5"/>
      <c r="S48" s="1"/>
      <c r="T48" s="1">
        <f t="shared" si="5"/>
        <v>11</v>
      </c>
      <c r="U48" s="1">
        <f t="shared" si="6"/>
        <v>3.9295580110497235</v>
      </c>
      <c r="V48" s="1">
        <v>86.2</v>
      </c>
      <c r="W48" s="1">
        <v>99.8</v>
      </c>
      <c r="X48" s="1">
        <v>145.4</v>
      </c>
      <c r="Y48" s="1">
        <v>146.6</v>
      </c>
      <c r="Z48" s="1">
        <v>135.4</v>
      </c>
      <c r="AA48" s="1">
        <v>133.6</v>
      </c>
      <c r="AB48" s="1"/>
      <c r="AC48" s="1">
        <f t="shared" si="7"/>
        <v>358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41</v>
      </c>
      <c r="C49" s="1">
        <v>1115</v>
      </c>
      <c r="D49" s="1"/>
      <c r="E49" s="1">
        <v>549</v>
      </c>
      <c r="F49" s="1">
        <v>566</v>
      </c>
      <c r="G49" s="6">
        <v>0.4</v>
      </c>
      <c r="H49" s="1">
        <v>40</v>
      </c>
      <c r="I49" s="1" t="s">
        <v>34</v>
      </c>
      <c r="J49" s="1">
        <v>570</v>
      </c>
      <c r="K49" s="1">
        <f t="shared" si="12"/>
        <v>-21</v>
      </c>
      <c r="L49" s="1"/>
      <c r="M49" s="1"/>
      <c r="N49" s="1">
        <v>133</v>
      </c>
      <c r="O49" s="1"/>
      <c r="P49" s="1">
        <f t="shared" si="3"/>
        <v>109.8</v>
      </c>
      <c r="Q49" s="5">
        <f t="shared" si="13"/>
        <v>508.79999999999995</v>
      </c>
      <c r="R49" s="5"/>
      <c r="S49" s="1"/>
      <c r="T49" s="1">
        <f t="shared" si="5"/>
        <v>11</v>
      </c>
      <c r="U49" s="1">
        <f t="shared" si="6"/>
        <v>6.3661202185792352</v>
      </c>
      <c r="V49" s="1">
        <v>83.2</v>
      </c>
      <c r="W49" s="1">
        <v>86.2</v>
      </c>
      <c r="X49" s="1">
        <v>147.19999999999999</v>
      </c>
      <c r="Y49" s="1">
        <v>148.80000000000001</v>
      </c>
      <c r="Z49" s="1">
        <v>135.6</v>
      </c>
      <c r="AA49" s="1">
        <v>140.19999999999999</v>
      </c>
      <c r="AB49" s="1"/>
      <c r="AC49" s="1">
        <f t="shared" si="7"/>
        <v>204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33</v>
      </c>
      <c r="C50" s="1">
        <v>1067.894</v>
      </c>
      <c r="D50" s="1"/>
      <c r="E50" s="1">
        <v>699.54100000000005</v>
      </c>
      <c r="F50" s="1">
        <v>368.35300000000001</v>
      </c>
      <c r="G50" s="6">
        <v>1</v>
      </c>
      <c r="H50" s="1">
        <v>50</v>
      </c>
      <c r="I50" s="1" t="s">
        <v>34</v>
      </c>
      <c r="J50" s="1">
        <v>679.45</v>
      </c>
      <c r="K50" s="1">
        <f t="shared" si="12"/>
        <v>20.091000000000008</v>
      </c>
      <c r="L50" s="1"/>
      <c r="M50" s="1"/>
      <c r="N50" s="1">
        <v>259.09899999999999</v>
      </c>
      <c r="O50" s="1"/>
      <c r="P50" s="1">
        <f t="shared" si="3"/>
        <v>139.90820000000002</v>
      </c>
      <c r="Q50" s="5">
        <f t="shared" si="13"/>
        <v>911.53820000000019</v>
      </c>
      <c r="R50" s="5"/>
      <c r="S50" s="1"/>
      <c r="T50" s="1">
        <f t="shared" si="5"/>
        <v>11</v>
      </c>
      <c r="U50" s="1">
        <f t="shared" si="6"/>
        <v>4.4847407085503201</v>
      </c>
      <c r="V50" s="1">
        <v>88.466200000000001</v>
      </c>
      <c r="W50" s="1">
        <v>106.941</v>
      </c>
      <c r="X50" s="1">
        <v>149.3126</v>
      </c>
      <c r="Y50" s="1">
        <v>154.04759999999999</v>
      </c>
      <c r="Z50" s="1">
        <v>165.3878</v>
      </c>
      <c r="AA50" s="1">
        <v>161.04179999999999</v>
      </c>
      <c r="AB50" s="1"/>
      <c r="AC50" s="1">
        <f t="shared" si="7"/>
        <v>912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5" t="s">
        <v>90</v>
      </c>
      <c r="B51" s="25" t="s">
        <v>33</v>
      </c>
      <c r="C51" s="25">
        <v>1282.5840000000001</v>
      </c>
      <c r="D51" s="25">
        <v>151.49700000000001</v>
      </c>
      <c r="E51" s="25">
        <v>1054.259</v>
      </c>
      <c r="F51" s="25">
        <v>376.66899999999998</v>
      </c>
      <c r="G51" s="26">
        <v>1</v>
      </c>
      <c r="H51" s="25">
        <v>50</v>
      </c>
      <c r="I51" s="25" t="s">
        <v>34</v>
      </c>
      <c r="J51" s="25">
        <v>1038.8</v>
      </c>
      <c r="K51" s="25">
        <f t="shared" si="12"/>
        <v>15.45900000000006</v>
      </c>
      <c r="L51" s="25"/>
      <c r="M51" s="25"/>
      <c r="N51" s="25">
        <v>856.21039999999971</v>
      </c>
      <c r="O51" s="25">
        <v>500</v>
      </c>
      <c r="P51" s="25">
        <f t="shared" si="3"/>
        <v>210.8518</v>
      </c>
      <c r="Q51" s="27">
        <f>13*P51-O51-N51-F51</f>
        <v>1008.1940000000001</v>
      </c>
      <c r="R51" s="27"/>
      <c r="S51" s="25"/>
      <c r="T51" s="25">
        <f t="shared" si="5"/>
        <v>12.999999999999998</v>
      </c>
      <c r="U51" s="25">
        <f t="shared" si="6"/>
        <v>8.2184709829368305</v>
      </c>
      <c r="V51" s="25">
        <v>155.22319999999999</v>
      </c>
      <c r="W51" s="25">
        <v>92.206800000000001</v>
      </c>
      <c r="X51" s="25">
        <v>137.91759999999999</v>
      </c>
      <c r="Y51" s="25">
        <v>148.48519999999999</v>
      </c>
      <c r="Z51" s="25">
        <v>162.6722</v>
      </c>
      <c r="AA51" s="25">
        <v>153.16220000000001</v>
      </c>
      <c r="AB51" s="25" t="s">
        <v>49</v>
      </c>
      <c r="AC51" s="25">
        <f t="shared" si="7"/>
        <v>1008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33</v>
      </c>
      <c r="C52" s="1">
        <v>297.06900000000002</v>
      </c>
      <c r="D52" s="1"/>
      <c r="E52" s="1">
        <v>153.047</v>
      </c>
      <c r="F52" s="1">
        <v>144.02199999999999</v>
      </c>
      <c r="G52" s="6">
        <v>1</v>
      </c>
      <c r="H52" s="1">
        <v>40</v>
      </c>
      <c r="I52" s="1" t="s">
        <v>34</v>
      </c>
      <c r="J52" s="1">
        <v>161.69999999999999</v>
      </c>
      <c r="K52" s="1">
        <f t="shared" si="12"/>
        <v>-8.6529999999999916</v>
      </c>
      <c r="L52" s="1"/>
      <c r="M52" s="1"/>
      <c r="N52" s="1"/>
      <c r="O52" s="1"/>
      <c r="P52" s="1">
        <f t="shared" si="3"/>
        <v>30.609400000000001</v>
      </c>
      <c r="Q52" s="5">
        <f t="shared" si="13"/>
        <v>192.6814</v>
      </c>
      <c r="R52" s="5"/>
      <c r="S52" s="1"/>
      <c r="T52" s="1">
        <f t="shared" si="5"/>
        <v>11</v>
      </c>
      <c r="U52" s="1">
        <f t="shared" si="6"/>
        <v>4.7051559324913255</v>
      </c>
      <c r="V52" s="1">
        <v>20.601400000000002</v>
      </c>
      <c r="W52" s="1">
        <v>69.514600000000002</v>
      </c>
      <c r="X52" s="1">
        <v>19.672799999999999</v>
      </c>
      <c r="Y52" s="1">
        <v>17.841999999999999</v>
      </c>
      <c r="Z52" s="1">
        <v>62.028199999999998</v>
      </c>
      <c r="AA52" s="1">
        <v>65.801000000000002</v>
      </c>
      <c r="AB52" s="21" t="s">
        <v>73</v>
      </c>
      <c r="AC52" s="1">
        <f t="shared" si="7"/>
        <v>193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41</v>
      </c>
      <c r="C53" s="1">
        <v>270</v>
      </c>
      <c r="D53" s="1"/>
      <c r="E53" s="1">
        <v>272</v>
      </c>
      <c r="F53" s="1">
        <v>-10</v>
      </c>
      <c r="G53" s="6">
        <v>0.45</v>
      </c>
      <c r="H53" s="1">
        <v>50</v>
      </c>
      <c r="I53" s="1" t="s">
        <v>34</v>
      </c>
      <c r="J53" s="1">
        <v>477</v>
      </c>
      <c r="K53" s="1">
        <f t="shared" si="12"/>
        <v>-205</v>
      </c>
      <c r="L53" s="1"/>
      <c r="M53" s="1"/>
      <c r="N53" s="1">
        <v>524</v>
      </c>
      <c r="O53" s="1"/>
      <c r="P53" s="1">
        <f t="shared" si="3"/>
        <v>54.4</v>
      </c>
      <c r="Q53" s="5">
        <f t="shared" si="13"/>
        <v>84.399999999999977</v>
      </c>
      <c r="R53" s="5"/>
      <c r="S53" s="1"/>
      <c r="T53" s="1">
        <f t="shared" si="5"/>
        <v>11</v>
      </c>
      <c r="U53" s="1">
        <f t="shared" si="6"/>
        <v>9.4485294117647065</v>
      </c>
      <c r="V53" s="1">
        <v>52.4</v>
      </c>
      <c r="W53" s="1">
        <v>73.8</v>
      </c>
      <c r="X53" s="1">
        <v>66.8</v>
      </c>
      <c r="Y53" s="1">
        <v>62.8</v>
      </c>
      <c r="Z53" s="1">
        <v>67.599999999999994</v>
      </c>
      <c r="AA53" s="1">
        <v>71.400000000000006</v>
      </c>
      <c r="AB53" s="1" t="s">
        <v>93</v>
      </c>
      <c r="AC53" s="1">
        <f t="shared" si="7"/>
        <v>38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33</v>
      </c>
      <c r="C54" s="1">
        <v>406.22199999999998</v>
      </c>
      <c r="D54" s="1"/>
      <c r="E54" s="1">
        <v>208.809</v>
      </c>
      <c r="F54" s="1">
        <v>196.71299999999999</v>
      </c>
      <c r="G54" s="6">
        <v>1</v>
      </c>
      <c r="H54" s="1">
        <v>40</v>
      </c>
      <c r="I54" s="1" t="s">
        <v>34</v>
      </c>
      <c r="J54" s="1">
        <v>209.8</v>
      </c>
      <c r="K54" s="1">
        <f t="shared" si="12"/>
        <v>-0.99100000000001387</v>
      </c>
      <c r="L54" s="1"/>
      <c r="M54" s="1"/>
      <c r="N54" s="1">
        <v>95.033000000000015</v>
      </c>
      <c r="O54" s="1"/>
      <c r="P54" s="1">
        <f t="shared" si="3"/>
        <v>41.761800000000001</v>
      </c>
      <c r="Q54" s="5">
        <f t="shared" si="13"/>
        <v>167.63379999999998</v>
      </c>
      <c r="R54" s="5"/>
      <c r="S54" s="1"/>
      <c r="T54" s="1">
        <f t="shared" si="5"/>
        <v>10.999999999999998</v>
      </c>
      <c r="U54" s="1">
        <f t="shared" si="6"/>
        <v>6.9859536705793328</v>
      </c>
      <c r="V54" s="1">
        <v>33.417000000000002</v>
      </c>
      <c r="W54" s="1">
        <v>42.386800000000001</v>
      </c>
      <c r="X54" s="1">
        <v>55.783399999999993</v>
      </c>
      <c r="Y54" s="1">
        <v>61.147599999999997</v>
      </c>
      <c r="Z54" s="1">
        <v>58.578600000000002</v>
      </c>
      <c r="AA54" s="1">
        <v>53.683399999999999</v>
      </c>
      <c r="AB54" s="1"/>
      <c r="AC54" s="1">
        <f t="shared" si="7"/>
        <v>168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41</v>
      </c>
      <c r="C55" s="1"/>
      <c r="D55" s="1">
        <v>1</v>
      </c>
      <c r="E55" s="20">
        <f>1+E95</f>
        <v>312</v>
      </c>
      <c r="F55" s="20">
        <f>F95</f>
        <v>188</v>
      </c>
      <c r="G55" s="6">
        <v>0.4</v>
      </c>
      <c r="H55" s="1">
        <v>40</v>
      </c>
      <c r="I55" s="1" t="s">
        <v>34</v>
      </c>
      <c r="J55" s="1">
        <v>1</v>
      </c>
      <c r="K55" s="1">
        <f t="shared" si="12"/>
        <v>311</v>
      </c>
      <c r="L55" s="1"/>
      <c r="M55" s="1"/>
      <c r="N55" s="1">
        <v>118</v>
      </c>
      <c r="O55" s="1"/>
      <c r="P55" s="1">
        <f t="shared" si="3"/>
        <v>62.4</v>
      </c>
      <c r="Q55" s="5">
        <f t="shared" si="13"/>
        <v>380.4</v>
      </c>
      <c r="R55" s="5"/>
      <c r="S55" s="1"/>
      <c r="T55" s="1">
        <f t="shared" si="5"/>
        <v>11</v>
      </c>
      <c r="U55" s="1">
        <f t="shared" si="6"/>
        <v>4.9038461538461542</v>
      </c>
      <c r="V55" s="1">
        <v>41.2</v>
      </c>
      <c r="W55" s="1">
        <v>29.2</v>
      </c>
      <c r="X55" s="1">
        <v>41.4</v>
      </c>
      <c r="Y55" s="1">
        <v>43.4</v>
      </c>
      <c r="Z55" s="1">
        <v>43</v>
      </c>
      <c r="AA55" s="1">
        <v>42.2</v>
      </c>
      <c r="AB55" s="21" t="s">
        <v>149</v>
      </c>
      <c r="AC55" s="1">
        <f t="shared" si="7"/>
        <v>152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41</v>
      </c>
      <c r="C56" s="1">
        <v>226</v>
      </c>
      <c r="D56" s="1"/>
      <c r="E56" s="1">
        <v>142</v>
      </c>
      <c r="F56" s="1">
        <v>84</v>
      </c>
      <c r="G56" s="6">
        <v>0.4</v>
      </c>
      <c r="H56" s="1">
        <v>40</v>
      </c>
      <c r="I56" s="1" t="s">
        <v>34</v>
      </c>
      <c r="J56" s="1">
        <v>147</v>
      </c>
      <c r="K56" s="1">
        <f t="shared" si="12"/>
        <v>-5</v>
      </c>
      <c r="L56" s="1"/>
      <c r="M56" s="1"/>
      <c r="N56" s="1">
        <v>125</v>
      </c>
      <c r="O56" s="1"/>
      <c r="P56" s="1">
        <f t="shared" si="3"/>
        <v>28.4</v>
      </c>
      <c r="Q56" s="5">
        <f t="shared" si="13"/>
        <v>103.39999999999998</v>
      </c>
      <c r="R56" s="5"/>
      <c r="S56" s="1"/>
      <c r="T56" s="1">
        <f t="shared" si="5"/>
        <v>11</v>
      </c>
      <c r="U56" s="1">
        <f t="shared" si="6"/>
        <v>7.359154929577465</v>
      </c>
      <c r="V56" s="1">
        <v>23.4</v>
      </c>
      <c r="W56" s="1">
        <v>16.8</v>
      </c>
      <c r="X56" s="1">
        <v>28.4</v>
      </c>
      <c r="Y56" s="1">
        <v>30.4</v>
      </c>
      <c r="Z56" s="1">
        <v>39</v>
      </c>
      <c r="AA56" s="1">
        <v>40</v>
      </c>
      <c r="AB56" s="1"/>
      <c r="AC56" s="1">
        <f t="shared" si="7"/>
        <v>41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33</v>
      </c>
      <c r="C57" s="1">
        <v>540.94399999999996</v>
      </c>
      <c r="D57" s="1">
        <v>1.35</v>
      </c>
      <c r="E57" s="1">
        <v>431.55599999999998</v>
      </c>
      <c r="F57" s="1">
        <v>108.896</v>
      </c>
      <c r="G57" s="6">
        <v>1</v>
      </c>
      <c r="H57" s="1">
        <v>50</v>
      </c>
      <c r="I57" s="1" t="s">
        <v>34</v>
      </c>
      <c r="J57" s="1">
        <v>375.55</v>
      </c>
      <c r="K57" s="1">
        <f t="shared" si="12"/>
        <v>56.005999999999972</v>
      </c>
      <c r="L57" s="1"/>
      <c r="M57" s="1"/>
      <c r="N57" s="1">
        <v>272.76100000000008</v>
      </c>
      <c r="O57" s="1"/>
      <c r="P57" s="1">
        <f t="shared" si="3"/>
        <v>86.311199999999999</v>
      </c>
      <c r="Q57" s="5">
        <f t="shared" si="13"/>
        <v>567.76619999999991</v>
      </c>
      <c r="R57" s="5"/>
      <c r="S57" s="1"/>
      <c r="T57" s="1">
        <f t="shared" si="5"/>
        <v>11</v>
      </c>
      <c r="U57" s="1">
        <f t="shared" si="6"/>
        <v>4.4218710897311135</v>
      </c>
      <c r="V57" s="1">
        <v>54.214200000000012</v>
      </c>
      <c r="W57" s="1">
        <v>83.122600000000006</v>
      </c>
      <c r="X57" s="1">
        <v>78.103200000000001</v>
      </c>
      <c r="Y57" s="1">
        <v>94.293199999999999</v>
      </c>
      <c r="Z57" s="1">
        <v>114.96420000000001</v>
      </c>
      <c r="AA57" s="1">
        <v>100.44280000000001</v>
      </c>
      <c r="AB57" s="1"/>
      <c r="AC57" s="1">
        <f t="shared" si="7"/>
        <v>568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5" t="s">
        <v>98</v>
      </c>
      <c r="B58" s="25" t="s">
        <v>33</v>
      </c>
      <c r="C58" s="25">
        <v>1145.5119999999999</v>
      </c>
      <c r="D58" s="25">
        <v>173.875</v>
      </c>
      <c r="E58" s="25">
        <v>1112.056</v>
      </c>
      <c r="F58" s="25">
        <v>201.83500000000001</v>
      </c>
      <c r="G58" s="26">
        <v>1</v>
      </c>
      <c r="H58" s="25">
        <v>50</v>
      </c>
      <c r="I58" s="25" t="s">
        <v>34</v>
      </c>
      <c r="J58" s="25">
        <v>1184.3</v>
      </c>
      <c r="K58" s="25">
        <f t="shared" si="12"/>
        <v>-72.243999999999915</v>
      </c>
      <c r="L58" s="25"/>
      <c r="M58" s="25"/>
      <c r="N58" s="25">
        <v>1111.3866</v>
      </c>
      <c r="O58" s="25">
        <v>500</v>
      </c>
      <c r="P58" s="25">
        <f t="shared" si="3"/>
        <v>222.41120000000001</v>
      </c>
      <c r="Q58" s="27">
        <f>13*P58-O58-N58-F58</f>
        <v>1078.124</v>
      </c>
      <c r="R58" s="27"/>
      <c r="S58" s="25"/>
      <c r="T58" s="25">
        <f t="shared" si="5"/>
        <v>13</v>
      </c>
      <c r="U58" s="25">
        <f t="shared" si="6"/>
        <v>8.152564259353845</v>
      </c>
      <c r="V58" s="25">
        <v>162.0128</v>
      </c>
      <c r="W58" s="25">
        <v>124.8678</v>
      </c>
      <c r="X58" s="25">
        <v>136.8706</v>
      </c>
      <c r="Y58" s="25">
        <v>147.4032</v>
      </c>
      <c r="Z58" s="25">
        <v>172.83080000000001</v>
      </c>
      <c r="AA58" s="25">
        <v>171.2062</v>
      </c>
      <c r="AB58" s="25" t="s">
        <v>49</v>
      </c>
      <c r="AC58" s="25">
        <f t="shared" si="7"/>
        <v>1078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33</v>
      </c>
      <c r="C59" s="1">
        <v>400.80900000000003</v>
      </c>
      <c r="D59" s="1"/>
      <c r="E59" s="1">
        <v>133.30500000000001</v>
      </c>
      <c r="F59" s="1">
        <v>267.50400000000002</v>
      </c>
      <c r="G59" s="6">
        <v>1</v>
      </c>
      <c r="H59" s="1">
        <v>50</v>
      </c>
      <c r="I59" s="1" t="s">
        <v>34</v>
      </c>
      <c r="J59" s="1">
        <v>126.55</v>
      </c>
      <c r="K59" s="1">
        <f t="shared" si="12"/>
        <v>6.7550000000000097</v>
      </c>
      <c r="L59" s="1"/>
      <c r="M59" s="1"/>
      <c r="N59" s="1"/>
      <c r="O59" s="1"/>
      <c r="P59" s="1">
        <f t="shared" si="3"/>
        <v>26.661000000000001</v>
      </c>
      <c r="Q59" s="5">
        <f t="shared" si="13"/>
        <v>25.766999999999996</v>
      </c>
      <c r="R59" s="5"/>
      <c r="S59" s="1"/>
      <c r="T59" s="1">
        <f t="shared" si="5"/>
        <v>11</v>
      </c>
      <c r="U59" s="1">
        <f t="shared" si="6"/>
        <v>10.033532125576686</v>
      </c>
      <c r="V59" s="1">
        <v>22.315999999999999</v>
      </c>
      <c r="W59" s="1">
        <v>22.030200000000001</v>
      </c>
      <c r="X59" s="1">
        <v>56.595999999999997</v>
      </c>
      <c r="Y59" s="1">
        <v>56.111600000000003</v>
      </c>
      <c r="Z59" s="1">
        <v>26.069800000000001</v>
      </c>
      <c r="AA59" s="1">
        <v>27.117599999999999</v>
      </c>
      <c r="AB59" s="1"/>
      <c r="AC59" s="1">
        <f t="shared" si="7"/>
        <v>26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41</v>
      </c>
      <c r="C60" s="1">
        <v>470</v>
      </c>
      <c r="D60" s="1"/>
      <c r="E60" s="1">
        <v>346</v>
      </c>
      <c r="F60" s="1">
        <v>124</v>
      </c>
      <c r="G60" s="6">
        <v>0.4</v>
      </c>
      <c r="H60" s="1">
        <v>50</v>
      </c>
      <c r="I60" s="1" t="s">
        <v>34</v>
      </c>
      <c r="J60" s="1">
        <v>308</v>
      </c>
      <c r="K60" s="1">
        <f t="shared" si="12"/>
        <v>38</v>
      </c>
      <c r="L60" s="1"/>
      <c r="M60" s="1"/>
      <c r="N60" s="1">
        <v>166</v>
      </c>
      <c r="O60" s="1"/>
      <c r="P60" s="1">
        <f t="shared" si="3"/>
        <v>69.2</v>
      </c>
      <c r="Q60" s="5">
        <f t="shared" si="13"/>
        <v>471.20000000000005</v>
      </c>
      <c r="R60" s="5"/>
      <c r="S60" s="1"/>
      <c r="T60" s="1">
        <f t="shared" si="5"/>
        <v>11</v>
      </c>
      <c r="U60" s="1">
        <f t="shared" si="6"/>
        <v>4.1907514450867049</v>
      </c>
      <c r="V60" s="1">
        <v>42.4</v>
      </c>
      <c r="W60" s="1">
        <v>51.6</v>
      </c>
      <c r="X60" s="1">
        <v>51.8</v>
      </c>
      <c r="Y60" s="1">
        <v>72.8</v>
      </c>
      <c r="Z60" s="1">
        <v>80.2</v>
      </c>
      <c r="AA60" s="1">
        <v>27.6</v>
      </c>
      <c r="AB60" s="1" t="s">
        <v>101</v>
      </c>
      <c r="AC60" s="1">
        <f t="shared" si="7"/>
        <v>188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41</v>
      </c>
      <c r="C61" s="1">
        <v>1544</v>
      </c>
      <c r="D61" s="1">
        <v>1</v>
      </c>
      <c r="E61" s="1">
        <v>868</v>
      </c>
      <c r="F61" s="1">
        <v>676</v>
      </c>
      <c r="G61" s="6">
        <v>0.4</v>
      </c>
      <c r="H61" s="1">
        <v>40</v>
      </c>
      <c r="I61" s="1" t="s">
        <v>34</v>
      </c>
      <c r="J61" s="1">
        <v>871.3</v>
      </c>
      <c r="K61" s="1">
        <f t="shared" si="12"/>
        <v>-3.2999999999999545</v>
      </c>
      <c r="L61" s="1"/>
      <c r="M61" s="1"/>
      <c r="N61" s="1">
        <v>505</v>
      </c>
      <c r="O61" s="1"/>
      <c r="P61" s="1">
        <f t="shared" si="3"/>
        <v>173.6</v>
      </c>
      <c r="Q61" s="5">
        <f t="shared" si="13"/>
        <v>728.59999999999991</v>
      </c>
      <c r="R61" s="5"/>
      <c r="S61" s="1"/>
      <c r="T61" s="1">
        <f t="shared" si="5"/>
        <v>11</v>
      </c>
      <c r="U61" s="1">
        <f t="shared" si="6"/>
        <v>6.8029953917050694</v>
      </c>
      <c r="V61" s="1">
        <v>136.6</v>
      </c>
      <c r="W61" s="1">
        <v>129</v>
      </c>
      <c r="X61" s="1">
        <v>212.4</v>
      </c>
      <c r="Y61" s="1">
        <v>220</v>
      </c>
      <c r="Z61" s="1">
        <v>216.4</v>
      </c>
      <c r="AA61" s="1">
        <v>218.6</v>
      </c>
      <c r="AB61" s="1"/>
      <c r="AC61" s="1">
        <f t="shared" si="7"/>
        <v>291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41</v>
      </c>
      <c r="C62" s="1">
        <v>1436</v>
      </c>
      <c r="D62" s="1">
        <v>1</v>
      </c>
      <c r="E62" s="1">
        <v>784</v>
      </c>
      <c r="F62" s="1">
        <v>652</v>
      </c>
      <c r="G62" s="6">
        <v>0.4</v>
      </c>
      <c r="H62" s="1">
        <v>40</v>
      </c>
      <c r="I62" s="1" t="s">
        <v>34</v>
      </c>
      <c r="J62" s="1">
        <v>790</v>
      </c>
      <c r="K62" s="1">
        <f t="shared" si="12"/>
        <v>-6</v>
      </c>
      <c r="L62" s="1"/>
      <c r="M62" s="1"/>
      <c r="N62" s="1">
        <v>448</v>
      </c>
      <c r="O62" s="1"/>
      <c r="P62" s="1">
        <f t="shared" si="3"/>
        <v>156.80000000000001</v>
      </c>
      <c r="Q62" s="5">
        <f t="shared" si="13"/>
        <v>624.80000000000018</v>
      </c>
      <c r="R62" s="5"/>
      <c r="S62" s="1"/>
      <c r="T62" s="1">
        <f t="shared" si="5"/>
        <v>11</v>
      </c>
      <c r="U62" s="1">
        <f t="shared" si="6"/>
        <v>7.0153061224489788</v>
      </c>
      <c r="V62" s="1">
        <v>125.6</v>
      </c>
      <c r="W62" s="1">
        <v>114.8</v>
      </c>
      <c r="X62" s="1">
        <v>190.4</v>
      </c>
      <c r="Y62" s="1">
        <v>201.6</v>
      </c>
      <c r="Z62" s="1">
        <v>190</v>
      </c>
      <c r="AA62" s="1">
        <v>190.8</v>
      </c>
      <c r="AB62" s="1"/>
      <c r="AC62" s="1">
        <f t="shared" si="7"/>
        <v>250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33</v>
      </c>
      <c r="C63" s="1">
        <v>951.91300000000001</v>
      </c>
      <c r="D63" s="1">
        <v>0.80800000000000005</v>
      </c>
      <c r="E63" s="1">
        <v>540.28499999999997</v>
      </c>
      <c r="F63" s="1">
        <v>411.62799999999999</v>
      </c>
      <c r="G63" s="6">
        <v>1</v>
      </c>
      <c r="H63" s="1">
        <v>40</v>
      </c>
      <c r="I63" s="1" t="s">
        <v>34</v>
      </c>
      <c r="J63" s="1">
        <v>513.20000000000005</v>
      </c>
      <c r="K63" s="1">
        <f t="shared" si="12"/>
        <v>27.084999999999923</v>
      </c>
      <c r="L63" s="1"/>
      <c r="M63" s="1"/>
      <c r="N63" s="1">
        <v>200</v>
      </c>
      <c r="O63" s="1"/>
      <c r="P63" s="1">
        <f t="shared" si="3"/>
        <v>108.05699999999999</v>
      </c>
      <c r="Q63" s="5">
        <f t="shared" si="13"/>
        <v>576.99900000000002</v>
      </c>
      <c r="R63" s="5"/>
      <c r="S63" s="1"/>
      <c r="T63" s="1">
        <f t="shared" si="5"/>
        <v>11</v>
      </c>
      <c r="U63" s="1">
        <f t="shared" si="6"/>
        <v>5.6602348760376469</v>
      </c>
      <c r="V63" s="1">
        <v>71.549599999999998</v>
      </c>
      <c r="W63" s="1">
        <v>82.926599999999993</v>
      </c>
      <c r="X63" s="1">
        <v>128.79179999999999</v>
      </c>
      <c r="Y63" s="1">
        <v>137.63579999999999</v>
      </c>
      <c r="Z63" s="1">
        <v>103.14960000000001</v>
      </c>
      <c r="AA63" s="1">
        <v>94.616399999999999</v>
      </c>
      <c r="AB63" s="1"/>
      <c r="AC63" s="1">
        <f t="shared" si="7"/>
        <v>577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33</v>
      </c>
      <c r="C64" s="1">
        <v>699.10400000000004</v>
      </c>
      <c r="D64" s="1">
        <v>15.413</v>
      </c>
      <c r="E64" s="1">
        <v>371.33800000000002</v>
      </c>
      <c r="F64" s="1">
        <v>331.81900000000002</v>
      </c>
      <c r="G64" s="6">
        <v>1</v>
      </c>
      <c r="H64" s="1">
        <v>40</v>
      </c>
      <c r="I64" s="1" t="s">
        <v>34</v>
      </c>
      <c r="J64" s="1">
        <v>345.85</v>
      </c>
      <c r="K64" s="1">
        <f t="shared" si="12"/>
        <v>25.488</v>
      </c>
      <c r="L64" s="1"/>
      <c r="M64" s="1"/>
      <c r="N64" s="1">
        <v>200</v>
      </c>
      <c r="O64" s="1"/>
      <c r="P64" s="1">
        <f t="shared" si="3"/>
        <v>74.267600000000002</v>
      </c>
      <c r="Q64" s="5">
        <f t="shared" si="13"/>
        <v>285.12460000000004</v>
      </c>
      <c r="R64" s="5"/>
      <c r="S64" s="1"/>
      <c r="T64" s="1">
        <f t="shared" si="5"/>
        <v>11</v>
      </c>
      <c r="U64" s="1">
        <f t="shared" si="6"/>
        <v>7.1608480683366631</v>
      </c>
      <c r="V64" s="1">
        <v>43.399000000000001</v>
      </c>
      <c r="W64" s="1">
        <v>63.494600000000013</v>
      </c>
      <c r="X64" s="1">
        <v>101.7856</v>
      </c>
      <c r="Y64" s="1">
        <v>102.9936</v>
      </c>
      <c r="Z64" s="1">
        <v>73.129400000000004</v>
      </c>
      <c r="AA64" s="1">
        <v>73.080799999999996</v>
      </c>
      <c r="AB64" s="1"/>
      <c r="AC64" s="1">
        <f t="shared" si="7"/>
        <v>285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33</v>
      </c>
      <c r="C65" s="1">
        <v>754.73699999999997</v>
      </c>
      <c r="D65" s="1"/>
      <c r="E65" s="1">
        <v>403.06200000000001</v>
      </c>
      <c r="F65" s="1">
        <v>351.67500000000001</v>
      </c>
      <c r="G65" s="6">
        <v>1</v>
      </c>
      <c r="H65" s="1">
        <v>40</v>
      </c>
      <c r="I65" s="1" t="s">
        <v>34</v>
      </c>
      <c r="J65" s="1">
        <v>396.3</v>
      </c>
      <c r="K65" s="1">
        <f t="shared" si="12"/>
        <v>6.7620000000000005</v>
      </c>
      <c r="L65" s="1"/>
      <c r="M65" s="1"/>
      <c r="N65" s="1">
        <v>200</v>
      </c>
      <c r="O65" s="1"/>
      <c r="P65" s="1">
        <f t="shared" si="3"/>
        <v>80.612400000000008</v>
      </c>
      <c r="Q65" s="5">
        <f t="shared" si="13"/>
        <v>335.06140000000011</v>
      </c>
      <c r="R65" s="5"/>
      <c r="S65" s="1"/>
      <c r="T65" s="1">
        <f t="shared" si="5"/>
        <v>10.999999999999998</v>
      </c>
      <c r="U65" s="1">
        <f t="shared" si="6"/>
        <v>6.8435501238022924</v>
      </c>
      <c r="V65" s="1">
        <v>54.674799999999998</v>
      </c>
      <c r="W65" s="1">
        <v>80.097400000000007</v>
      </c>
      <c r="X65" s="1">
        <v>114.02500000000001</v>
      </c>
      <c r="Y65" s="1">
        <v>116.8844</v>
      </c>
      <c r="Z65" s="1">
        <v>85.436199999999999</v>
      </c>
      <c r="AA65" s="1">
        <v>84.974199999999996</v>
      </c>
      <c r="AB65" s="1"/>
      <c r="AC65" s="1">
        <f t="shared" si="7"/>
        <v>335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33</v>
      </c>
      <c r="C66" s="1">
        <v>202.923</v>
      </c>
      <c r="D66" s="1"/>
      <c r="E66" s="1">
        <v>133.99199999999999</v>
      </c>
      <c r="F66" s="1">
        <v>68.930999999999997</v>
      </c>
      <c r="G66" s="6">
        <v>1</v>
      </c>
      <c r="H66" s="1">
        <v>30</v>
      </c>
      <c r="I66" s="1" t="s">
        <v>34</v>
      </c>
      <c r="J66" s="1">
        <v>131</v>
      </c>
      <c r="K66" s="1">
        <f t="shared" si="12"/>
        <v>2.9919999999999902</v>
      </c>
      <c r="L66" s="1"/>
      <c r="M66" s="1"/>
      <c r="N66" s="1">
        <v>86.285999999999987</v>
      </c>
      <c r="O66" s="1"/>
      <c r="P66" s="1">
        <f t="shared" si="3"/>
        <v>26.798399999999997</v>
      </c>
      <c r="Q66" s="5">
        <f t="shared" si="13"/>
        <v>139.56540000000001</v>
      </c>
      <c r="R66" s="5"/>
      <c r="S66" s="1"/>
      <c r="T66" s="1">
        <f t="shared" si="5"/>
        <v>11.000000000000002</v>
      </c>
      <c r="U66" s="1">
        <f t="shared" si="6"/>
        <v>5.7920248970087762</v>
      </c>
      <c r="V66" s="1">
        <v>19.2806</v>
      </c>
      <c r="W66" s="1">
        <v>12.179399999999999</v>
      </c>
      <c r="X66" s="1">
        <v>26.062200000000001</v>
      </c>
      <c r="Y66" s="1">
        <v>28.6648</v>
      </c>
      <c r="Z66" s="1">
        <v>32.317799999999998</v>
      </c>
      <c r="AA66" s="1">
        <v>30.964200000000002</v>
      </c>
      <c r="AB66" s="1" t="s">
        <v>77</v>
      </c>
      <c r="AC66" s="1">
        <f t="shared" si="7"/>
        <v>140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41</v>
      </c>
      <c r="C67" s="1">
        <v>22</v>
      </c>
      <c r="D67" s="1"/>
      <c r="E67" s="1">
        <v>20</v>
      </c>
      <c r="F67" s="1">
        <v>2</v>
      </c>
      <c r="G67" s="6">
        <v>0.6</v>
      </c>
      <c r="H67" s="1">
        <v>60</v>
      </c>
      <c r="I67" s="1" t="s">
        <v>34</v>
      </c>
      <c r="J67" s="1">
        <v>107</v>
      </c>
      <c r="K67" s="1">
        <f t="shared" si="12"/>
        <v>-87</v>
      </c>
      <c r="L67" s="1"/>
      <c r="M67" s="1"/>
      <c r="N67" s="1">
        <v>38</v>
      </c>
      <c r="O67" s="1"/>
      <c r="P67" s="1">
        <f t="shared" si="3"/>
        <v>4</v>
      </c>
      <c r="Q67" s="5">
        <v>6</v>
      </c>
      <c r="R67" s="5"/>
      <c r="S67" s="1"/>
      <c r="T67" s="1">
        <f t="shared" si="5"/>
        <v>11.5</v>
      </c>
      <c r="U67" s="1">
        <f t="shared" si="6"/>
        <v>10</v>
      </c>
      <c r="V67" s="1">
        <v>4</v>
      </c>
      <c r="W67" s="1">
        <v>12</v>
      </c>
      <c r="X67" s="1">
        <v>14</v>
      </c>
      <c r="Y67" s="1">
        <v>4.4000000000000004</v>
      </c>
      <c r="Z67" s="1">
        <v>6</v>
      </c>
      <c r="AA67" s="1">
        <v>10.199999999999999</v>
      </c>
      <c r="AB67" s="1"/>
      <c r="AC67" s="1">
        <f t="shared" si="7"/>
        <v>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41</v>
      </c>
      <c r="C68" s="1">
        <v>112</v>
      </c>
      <c r="D68" s="1"/>
      <c r="E68" s="1">
        <v>128</v>
      </c>
      <c r="F68" s="1">
        <v>-16</v>
      </c>
      <c r="G68" s="6">
        <v>0.35</v>
      </c>
      <c r="H68" s="1">
        <v>50</v>
      </c>
      <c r="I68" s="1" t="s">
        <v>34</v>
      </c>
      <c r="J68" s="1">
        <v>244</v>
      </c>
      <c r="K68" s="1">
        <f t="shared" si="12"/>
        <v>-116</v>
      </c>
      <c r="L68" s="1"/>
      <c r="M68" s="1"/>
      <c r="N68" s="1">
        <v>176</v>
      </c>
      <c r="O68" s="1"/>
      <c r="P68" s="1">
        <f t="shared" si="3"/>
        <v>25.6</v>
      </c>
      <c r="Q68" s="5">
        <f t="shared" si="13"/>
        <v>121.60000000000002</v>
      </c>
      <c r="R68" s="5"/>
      <c r="S68" s="1"/>
      <c r="T68" s="1">
        <f t="shared" si="5"/>
        <v>11</v>
      </c>
      <c r="U68" s="1">
        <f t="shared" si="6"/>
        <v>6.25</v>
      </c>
      <c r="V68" s="1">
        <v>19.2</v>
      </c>
      <c r="W68" s="1">
        <v>26.2</v>
      </c>
      <c r="X68" s="1">
        <v>37.4</v>
      </c>
      <c r="Y68" s="1">
        <v>35.4</v>
      </c>
      <c r="Z68" s="1">
        <v>33</v>
      </c>
      <c r="AA68" s="1">
        <v>35.4</v>
      </c>
      <c r="AB68" s="1"/>
      <c r="AC68" s="1">
        <f t="shared" si="7"/>
        <v>43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41</v>
      </c>
      <c r="C69" s="1">
        <v>445</v>
      </c>
      <c r="D69" s="1"/>
      <c r="E69" s="1">
        <v>445</v>
      </c>
      <c r="F69" s="1"/>
      <c r="G69" s="6">
        <v>0.37</v>
      </c>
      <c r="H69" s="1">
        <v>50</v>
      </c>
      <c r="I69" s="1" t="s">
        <v>34</v>
      </c>
      <c r="J69" s="1">
        <v>508</v>
      </c>
      <c r="K69" s="1">
        <f t="shared" si="12"/>
        <v>-63</v>
      </c>
      <c r="L69" s="1"/>
      <c r="M69" s="1"/>
      <c r="N69" s="1">
        <v>890</v>
      </c>
      <c r="O69" s="1"/>
      <c r="P69" s="1">
        <f t="shared" si="3"/>
        <v>89</v>
      </c>
      <c r="Q69" s="5">
        <f t="shared" si="13"/>
        <v>89</v>
      </c>
      <c r="R69" s="5"/>
      <c r="S69" s="1"/>
      <c r="T69" s="1">
        <f t="shared" si="5"/>
        <v>11</v>
      </c>
      <c r="U69" s="1">
        <f t="shared" si="6"/>
        <v>10</v>
      </c>
      <c r="V69" s="1">
        <v>89</v>
      </c>
      <c r="W69" s="1">
        <v>75.599999999999994</v>
      </c>
      <c r="X69" s="1">
        <v>80.2</v>
      </c>
      <c r="Y69" s="1">
        <v>82.110799999999998</v>
      </c>
      <c r="Z69" s="1">
        <v>82.510800000000003</v>
      </c>
      <c r="AA69" s="1">
        <v>60.4</v>
      </c>
      <c r="AB69" s="1"/>
      <c r="AC69" s="1">
        <f t="shared" si="7"/>
        <v>33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41</v>
      </c>
      <c r="C70" s="1">
        <v>128</v>
      </c>
      <c r="D70" s="1"/>
      <c r="E70" s="1">
        <v>76</v>
      </c>
      <c r="F70" s="1">
        <v>51</v>
      </c>
      <c r="G70" s="6">
        <v>0.4</v>
      </c>
      <c r="H70" s="1">
        <v>30</v>
      </c>
      <c r="I70" s="1" t="s">
        <v>34</v>
      </c>
      <c r="J70" s="1">
        <v>94</v>
      </c>
      <c r="K70" s="1">
        <f t="shared" ref="K70:K98" si="14">E70-J70</f>
        <v>-18</v>
      </c>
      <c r="L70" s="1"/>
      <c r="M70" s="1"/>
      <c r="N70" s="1"/>
      <c r="O70" s="1"/>
      <c r="P70" s="1">
        <f t="shared" si="3"/>
        <v>15.2</v>
      </c>
      <c r="Q70" s="5">
        <f t="shared" si="13"/>
        <v>116.19999999999999</v>
      </c>
      <c r="R70" s="5"/>
      <c r="S70" s="1"/>
      <c r="T70" s="1">
        <f t="shared" si="5"/>
        <v>11</v>
      </c>
      <c r="U70" s="1">
        <f t="shared" si="6"/>
        <v>3.3552631578947372</v>
      </c>
      <c r="V70" s="1">
        <v>7.6</v>
      </c>
      <c r="W70" s="1">
        <v>7.2</v>
      </c>
      <c r="X70" s="1">
        <v>14.6</v>
      </c>
      <c r="Y70" s="1">
        <v>17.2</v>
      </c>
      <c r="Z70" s="1">
        <v>10.8</v>
      </c>
      <c r="AA70" s="1">
        <v>9.1999999999999993</v>
      </c>
      <c r="AB70" s="1"/>
      <c r="AC70" s="1">
        <f t="shared" si="7"/>
        <v>46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41</v>
      </c>
      <c r="C71" s="1">
        <v>289</v>
      </c>
      <c r="D71" s="1"/>
      <c r="E71" s="1">
        <v>212</v>
      </c>
      <c r="F71" s="1">
        <v>77</v>
      </c>
      <c r="G71" s="6">
        <v>0.6</v>
      </c>
      <c r="H71" s="1">
        <v>55</v>
      </c>
      <c r="I71" s="1" t="s">
        <v>34</v>
      </c>
      <c r="J71" s="1">
        <v>205</v>
      </c>
      <c r="K71" s="1">
        <f t="shared" si="14"/>
        <v>7</v>
      </c>
      <c r="L71" s="1"/>
      <c r="M71" s="1"/>
      <c r="N71" s="1">
        <v>182</v>
      </c>
      <c r="O71" s="1"/>
      <c r="P71" s="1">
        <f t="shared" ref="P71:P98" si="15">E71/5</f>
        <v>42.4</v>
      </c>
      <c r="Q71" s="5">
        <f t="shared" si="13"/>
        <v>207.39999999999998</v>
      </c>
      <c r="R71" s="5"/>
      <c r="S71" s="1"/>
      <c r="T71" s="1">
        <f t="shared" ref="T71:T98" si="16">(F71+N71+O71+Q71)/P71</f>
        <v>11</v>
      </c>
      <c r="U71" s="1">
        <f t="shared" ref="U71:U98" si="17">(F71+N71+O71)/P71</f>
        <v>6.1084905660377364</v>
      </c>
      <c r="V71" s="1">
        <v>31.4</v>
      </c>
      <c r="W71" s="1">
        <v>49</v>
      </c>
      <c r="X71" s="1">
        <v>51.2</v>
      </c>
      <c r="Y71" s="1">
        <v>43</v>
      </c>
      <c r="Z71" s="1">
        <v>31.4</v>
      </c>
      <c r="AA71" s="1">
        <v>78.599999999999994</v>
      </c>
      <c r="AB71" s="1" t="s">
        <v>77</v>
      </c>
      <c r="AC71" s="1">
        <f t="shared" ref="AC71:AC98" si="18">ROUND(Q71*G71,0)</f>
        <v>124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41</v>
      </c>
      <c r="C72" s="1">
        <v>30</v>
      </c>
      <c r="D72" s="1"/>
      <c r="E72" s="1">
        <v>30</v>
      </c>
      <c r="F72" s="1"/>
      <c r="G72" s="6">
        <v>0.45</v>
      </c>
      <c r="H72" s="1">
        <v>40</v>
      </c>
      <c r="I72" s="1" t="s">
        <v>34</v>
      </c>
      <c r="J72" s="1">
        <v>101</v>
      </c>
      <c r="K72" s="1">
        <f t="shared" si="14"/>
        <v>-71</v>
      </c>
      <c r="L72" s="1"/>
      <c r="M72" s="1"/>
      <c r="N72" s="1">
        <v>60</v>
      </c>
      <c r="O72" s="1"/>
      <c r="P72" s="1">
        <f t="shared" si="15"/>
        <v>6</v>
      </c>
      <c r="Q72" s="5">
        <f t="shared" si="13"/>
        <v>6</v>
      </c>
      <c r="R72" s="5"/>
      <c r="S72" s="1"/>
      <c r="T72" s="1">
        <f t="shared" si="16"/>
        <v>11</v>
      </c>
      <c r="U72" s="1">
        <f t="shared" si="17"/>
        <v>10</v>
      </c>
      <c r="V72" s="1">
        <v>6</v>
      </c>
      <c r="W72" s="1">
        <v>13.8</v>
      </c>
      <c r="X72" s="1">
        <v>15</v>
      </c>
      <c r="Y72" s="1">
        <v>12.6</v>
      </c>
      <c r="Z72" s="1">
        <v>11.4</v>
      </c>
      <c r="AA72" s="1">
        <v>15.8</v>
      </c>
      <c r="AB72" s="1" t="s">
        <v>114</v>
      </c>
      <c r="AC72" s="1">
        <f t="shared" si="18"/>
        <v>3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41</v>
      </c>
      <c r="C73" s="1">
        <v>55</v>
      </c>
      <c r="D73" s="1">
        <v>2</v>
      </c>
      <c r="E73" s="1">
        <v>56</v>
      </c>
      <c r="F73" s="1">
        <v>1</v>
      </c>
      <c r="G73" s="6">
        <v>0.4</v>
      </c>
      <c r="H73" s="1">
        <v>50</v>
      </c>
      <c r="I73" s="1" t="s">
        <v>34</v>
      </c>
      <c r="J73" s="1">
        <v>244</v>
      </c>
      <c r="K73" s="1">
        <f t="shared" si="14"/>
        <v>-188</v>
      </c>
      <c r="L73" s="1"/>
      <c r="M73" s="1"/>
      <c r="N73" s="1">
        <v>100</v>
      </c>
      <c r="O73" s="1"/>
      <c r="P73" s="1">
        <f t="shared" si="15"/>
        <v>11.2</v>
      </c>
      <c r="Q73" s="5">
        <f t="shared" si="13"/>
        <v>22.199999999999989</v>
      </c>
      <c r="R73" s="5"/>
      <c r="S73" s="1"/>
      <c r="T73" s="1">
        <f t="shared" si="16"/>
        <v>11</v>
      </c>
      <c r="U73" s="1">
        <f t="shared" si="17"/>
        <v>9.0178571428571441</v>
      </c>
      <c r="V73" s="1">
        <v>11</v>
      </c>
      <c r="W73" s="1">
        <v>31.4</v>
      </c>
      <c r="X73" s="1">
        <v>38.6</v>
      </c>
      <c r="Y73" s="1">
        <v>39</v>
      </c>
      <c r="Z73" s="1">
        <v>33.6</v>
      </c>
      <c r="AA73" s="1">
        <v>26.8</v>
      </c>
      <c r="AB73" s="1"/>
      <c r="AC73" s="1">
        <f t="shared" si="18"/>
        <v>9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117</v>
      </c>
      <c r="B74" s="1" t="s">
        <v>41</v>
      </c>
      <c r="C74" s="1"/>
      <c r="D74" s="1"/>
      <c r="E74" s="1"/>
      <c r="F74" s="1"/>
      <c r="G74" s="6">
        <v>0.11</v>
      </c>
      <c r="H74" s="1">
        <v>150</v>
      </c>
      <c r="I74" s="1" t="s">
        <v>34</v>
      </c>
      <c r="J74" s="1"/>
      <c r="K74" s="1">
        <f t="shared" si="14"/>
        <v>0</v>
      </c>
      <c r="L74" s="1"/>
      <c r="M74" s="1"/>
      <c r="N74" s="18"/>
      <c r="O74" s="1"/>
      <c r="P74" s="1">
        <f t="shared" si="15"/>
        <v>0</v>
      </c>
      <c r="Q74" s="19">
        <v>20</v>
      </c>
      <c r="R74" s="5"/>
      <c r="S74" s="1"/>
      <c r="T74" s="1" t="e">
        <f t="shared" si="16"/>
        <v>#DIV/0!</v>
      </c>
      <c r="U74" s="1" t="e">
        <f t="shared" si="17"/>
        <v>#DIV/0!</v>
      </c>
      <c r="V74" s="1">
        <v>0</v>
      </c>
      <c r="W74" s="1">
        <v>-0.6</v>
      </c>
      <c r="X74" s="1">
        <v>0</v>
      </c>
      <c r="Y74" s="1">
        <v>0.2</v>
      </c>
      <c r="Z74" s="1">
        <v>2</v>
      </c>
      <c r="AA74" s="1">
        <v>2.2000000000000002</v>
      </c>
      <c r="AB74" s="18" t="s">
        <v>116</v>
      </c>
      <c r="AC74" s="1">
        <f t="shared" si="18"/>
        <v>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41</v>
      </c>
      <c r="C75" s="1">
        <v>101</v>
      </c>
      <c r="D75" s="1"/>
      <c r="E75" s="1">
        <v>23</v>
      </c>
      <c r="F75" s="1">
        <v>78</v>
      </c>
      <c r="G75" s="6">
        <v>0.06</v>
      </c>
      <c r="H75" s="1">
        <v>60</v>
      </c>
      <c r="I75" s="1" t="s">
        <v>34</v>
      </c>
      <c r="J75" s="1">
        <v>38</v>
      </c>
      <c r="K75" s="1">
        <f t="shared" si="14"/>
        <v>-15</v>
      </c>
      <c r="L75" s="1"/>
      <c r="M75" s="1"/>
      <c r="N75" s="1"/>
      <c r="O75" s="1"/>
      <c r="P75" s="1">
        <f t="shared" si="15"/>
        <v>4.5999999999999996</v>
      </c>
      <c r="Q75" s="5"/>
      <c r="R75" s="5"/>
      <c r="S75" s="1"/>
      <c r="T75" s="1">
        <f t="shared" si="16"/>
        <v>16.956521739130437</v>
      </c>
      <c r="U75" s="1">
        <f t="shared" si="17"/>
        <v>16.956521739130437</v>
      </c>
      <c r="V75" s="1">
        <v>3.4</v>
      </c>
      <c r="W75" s="1">
        <v>3</v>
      </c>
      <c r="X75" s="1">
        <v>10</v>
      </c>
      <c r="Y75" s="1">
        <v>9.6</v>
      </c>
      <c r="Z75" s="1">
        <v>2.4</v>
      </c>
      <c r="AA75" s="1">
        <v>1.8</v>
      </c>
      <c r="AB75" s="28" t="s">
        <v>150</v>
      </c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119</v>
      </c>
      <c r="B76" s="1" t="s">
        <v>41</v>
      </c>
      <c r="C76" s="1"/>
      <c r="D76" s="1"/>
      <c r="E76" s="1"/>
      <c r="F76" s="1"/>
      <c r="G76" s="6">
        <v>0.15</v>
      </c>
      <c r="H76" s="1">
        <v>60</v>
      </c>
      <c r="I76" s="1" t="s">
        <v>34</v>
      </c>
      <c r="J76" s="1"/>
      <c r="K76" s="1">
        <f t="shared" si="14"/>
        <v>0</v>
      </c>
      <c r="L76" s="1"/>
      <c r="M76" s="1"/>
      <c r="N76" s="1">
        <v>20</v>
      </c>
      <c r="O76" s="1"/>
      <c r="P76" s="1">
        <f t="shared" si="15"/>
        <v>0</v>
      </c>
      <c r="Q76" s="5"/>
      <c r="R76" s="5"/>
      <c r="S76" s="1"/>
      <c r="T76" s="1" t="e">
        <f t="shared" si="16"/>
        <v>#DIV/0!</v>
      </c>
      <c r="U76" s="1" t="e">
        <f t="shared" si="17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-0.2</v>
      </c>
      <c r="AB76" s="1"/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33</v>
      </c>
      <c r="C77" s="1">
        <v>35.881999999999998</v>
      </c>
      <c r="D77" s="1"/>
      <c r="E77" s="1">
        <v>9.3140000000000001</v>
      </c>
      <c r="F77" s="1">
        <v>26.568000000000001</v>
      </c>
      <c r="G77" s="6">
        <v>1</v>
      </c>
      <c r="H77" s="1">
        <v>55</v>
      </c>
      <c r="I77" s="1" t="s">
        <v>34</v>
      </c>
      <c r="J77" s="1">
        <v>9.1</v>
      </c>
      <c r="K77" s="1">
        <f t="shared" si="14"/>
        <v>0.21400000000000041</v>
      </c>
      <c r="L77" s="1"/>
      <c r="M77" s="1"/>
      <c r="N77" s="1"/>
      <c r="O77" s="1"/>
      <c r="P77" s="1">
        <f t="shared" si="15"/>
        <v>1.8628</v>
      </c>
      <c r="Q77" s="5"/>
      <c r="R77" s="5"/>
      <c r="S77" s="1"/>
      <c r="T77" s="1">
        <f t="shared" si="16"/>
        <v>14.262400687137642</v>
      </c>
      <c r="U77" s="1">
        <f t="shared" si="17"/>
        <v>14.262400687137642</v>
      </c>
      <c r="V77" s="1">
        <v>1.5964</v>
      </c>
      <c r="W77" s="1">
        <v>8.3894000000000002</v>
      </c>
      <c r="X77" s="1">
        <v>3.8584000000000001</v>
      </c>
      <c r="Y77" s="1">
        <v>4.6608000000000001</v>
      </c>
      <c r="Z77" s="1">
        <v>6.1017999999999999</v>
      </c>
      <c r="AA77" s="1">
        <v>5.5663999999999998</v>
      </c>
      <c r="AB77" s="28" t="s">
        <v>70</v>
      </c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41</v>
      </c>
      <c r="C78" s="1">
        <v>97</v>
      </c>
      <c r="D78" s="1"/>
      <c r="E78" s="1">
        <v>48</v>
      </c>
      <c r="F78" s="1">
        <v>49</v>
      </c>
      <c r="G78" s="6">
        <v>0.4</v>
      </c>
      <c r="H78" s="1">
        <v>55</v>
      </c>
      <c r="I78" s="1" t="s">
        <v>34</v>
      </c>
      <c r="J78" s="1">
        <v>40</v>
      </c>
      <c r="K78" s="1">
        <f t="shared" si="14"/>
        <v>8</v>
      </c>
      <c r="L78" s="1"/>
      <c r="M78" s="1"/>
      <c r="N78" s="1"/>
      <c r="O78" s="1"/>
      <c r="P78" s="1">
        <f t="shared" si="15"/>
        <v>9.6</v>
      </c>
      <c r="Q78" s="5">
        <f t="shared" si="13"/>
        <v>56.599999999999994</v>
      </c>
      <c r="R78" s="5"/>
      <c r="S78" s="1"/>
      <c r="T78" s="1">
        <f t="shared" si="16"/>
        <v>11</v>
      </c>
      <c r="U78" s="1">
        <f t="shared" si="17"/>
        <v>5.104166666666667</v>
      </c>
      <c r="V78" s="1">
        <v>9</v>
      </c>
      <c r="W78" s="1">
        <v>15.6</v>
      </c>
      <c r="X78" s="1">
        <v>4.5999999999999996</v>
      </c>
      <c r="Y78" s="1">
        <v>4.5999999999999996</v>
      </c>
      <c r="Z78" s="1">
        <v>16.399999999999999</v>
      </c>
      <c r="AA78" s="1">
        <v>14.4</v>
      </c>
      <c r="AB78" s="1" t="s">
        <v>73</v>
      </c>
      <c r="AC78" s="1">
        <f t="shared" si="18"/>
        <v>23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33</v>
      </c>
      <c r="C79" s="1">
        <v>753.94799999999998</v>
      </c>
      <c r="D79" s="1"/>
      <c r="E79" s="1">
        <v>423.61099999999999</v>
      </c>
      <c r="F79" s="1">
        <v>330.33699999999999</v>
      </c>
      <c r="G79" s="6">
        <v>1</v>
      </c>
      <c r="H79" s="1">
        <v>55</v>
      </c>
      <c r="I79" s="1" t="s">
        <v>34</v>
      </c>
      <c r="J79" s="1">
        <v>413.5</v>
      </c>
      <c r="K79" s="1">
        <f t="shared" si="14"/>
        <v>10.11099999999999</v>
      </c>
      <c r="L79" s="1"/>
      <c r="M79" s="1"/>
      <c r="N79" s="1">
        <v>300</v>
      </c>
      <c r="O79" s="1"/>
      <c r="P79" s="1">
        <f t="shared" si="15"/>
        <v>84.722200000000001</v>
      </c>
      <c r="Q79" s="5">
        <f t="shared" si="13"/>
        <v>301.60720000000003</v>
      </c>
      <c r="R79" s="5"/>
      <c r="S79" s="1"/>
      <c r="T79" s="1">
        <f t="shared" si="16"/>
        <v>11</v>
      </c>
      <c r="U79" s="1">
        <f t="shared" si="17"/>
        <v>7.440045230175798</v>
      </c>
      <c r="V79" s="1">
        <v>60.154000000000003</v>
      </c>
      <c r="W79" s="1">
        <v>80.347000000000008</v>
      </c>
      <c r="X79" s="1">
        <v>136.55879999999999</v>
      </c>
      <c r="Y79" s="1">
        <v>115.30159999999999</v>
      </c>
      <c r="Z79" s="1">
        <v>84.022199999999998</v>
      </c>
      <c r="AA79" s="1">
        <v>105.6844</v>
      </c>
      <c r="AB79" s="1"/>
      <c r="AC79" s="1">
        <f t="shared" si="18"/>
        <v>302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123</v>
      </c>
      <c r="B80" s="14" t="s">
        <v>41</v>
      </c>
      <c r="C80" s="14">
        <v>5</v>
      </c>
      <c r="D80" s="14"/>
      <c r="E80" s="14">
        <v>3</v>
      </c>
      <c r="F80" s="14">
        <v>2</v>
      </c>
      <c r="G80" s="15">
        <v>0</v>
      </c>
      <c r="H80" s="14">
        <v>55</v>
      </c>
      <c r="I80" s="14" t="s">
        <v>34</v>
      </c>
      <c r="J80" s="14">
        <v>3</v>
      </c>
      <c r="K80" s="14">
        <f t="shared" si="14"/>
        <v>0</v>
      </c>
      <c r="L80" s="14"/>
      <c r="M80" s="14"/>
      <c r="N80" s="14"/>
      <c r="O80" s="14"/>
      <c r="P80" s="14">
        <f t="shared" si="15"/>
        <v>0.6</v>
      </c>
      <c r="Q80" s="16"/>
      <c r="R80" s="16"/>
      <c r="S80" s="14"/>
      <c r="T80" s="14">
        <f t="shared" si="16"/>
        <v>3.3333333333333335</v>
      </c>
      <c r="U80" s="14">
        <f t="shared" si="17"/>
        <v>3.3333333333333335</v>
      </c>
      <c r="V80" s="14">
        <v>0.6</v>
      </c>
      <c r="W80" s="14">
        <v>1</v>
      </c>
      <c r="X80" s="14">
        <v>0.2</v>
      </c>
      <c r="Y80" s="14">
        <v>0.2</v>
      </c>
      <c r="Z80" s="14">
        <v>0.8</v>
      </c>
      <c r="AA80" s="14">
        <v>0.8</v>
      </c>
      <c r="AB80" s="14" t="s">
        <v>124</v>
      </c>
      <c r="AC80" s="14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33</v>
      </c>
      <c r="C81" s="1">
        <v>367.72399999999999</v>
      </c>
      <c r="D81" s="1"/>
      <c r="E81" s="1">
        <v>365.99</v>
      </c>
      <c r="F81" s="1">
        <v>1.734</v>
      </c>
      <c r="G81" s="6">
        <v>1</v>
      </c>
      <c r="H81" s="1">
        <v>50</v>
      </c>
      <c r="I81" s="1" t="s">
        <v>34</v>
      </c>
      <c r="J81" s="1">
        <v>406.2</v>
      </c>
      <c r="K81" s="1">
        <f t="shared" si="14"/>
        <v>-40.20999999999998</v>
      </c>
      <c r="L81" s="1"/>
      <c r="M81" s="1"/>
      <c r="N81" s="1">
        <v>351.46</v>
      </c>
      <c r="O81" s="1"/>
      <c r="P81" s="1">
        <f t="shared" si="15"/>
        <v>73.198000000000008</v>
      </c>
      <c r="Q81" s="5">
        <f t="shared" ref="Q81:Q83" si="19">11*P81-O81-N81-F81</f>
        <v>451.98400000000015</v>
      </c>
      <c r="R81" s="5"/>
      <c r="S81" s="1"/>
      <c r="T81" s="1">
        <f t="shared" si="16"/>
        <v>11</v>
      </c>
      <c r="U81" s="1">
        <f t="shared" si="17"/>
        <v>4.8251864805049305</v>
      </c>
      <c r="V81" s="1">
        <v>47.945599999999999</v>
      </c>
      <c r="W81" s="1">
        <v>72.809799999999996</v>
      </c>
      <c r="X81" s="1">
        <v>70.376800000000003</v>
      </c>
      <c r="Y81" s="1">
        <v>74.305999999999997</v>
      </c>
      <c r="Z81" s="1">
        <v>80.218999999999994</v>
      </c>
      <c r="AA81" s="1">
        <v>74.342399999999998</v>
      </c>
      <c r="AB81" s="1"/>
      <c r="AC81" s="1">
        <f t="shared" si="18"/>
        <v>452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41</v>
      </c>
      <c r="C82" s="1">
        <v>475</v>
      </c>
      <c r="D82" s="1"/>
      <c r="E82" s="1">
        <v>196</v>
      </c>
      <c r="F82" s="1">
        <v>279</v>
      </c>
      <c r="G82" s="6">
        <v>0.2</v>
      </c>
      <c r="H82" s="1">
        <v>40</v>
      </c>
      <c r="I82" s="1" t="s">
        <v>34</v>
      </c>
      <c r="J82" s="1">
        <v>193</v>
      </c>
      <c r="K82" s="1">
        <f t="shared" si="14"/>
        <v>3</v>
      </c>
      <c r="L82" s="1"/>
      <c r="M82" s="1"/>
      <c r="N82" s="1"/>
      <c r="O82" s="1"/>
      <c r="P82" s="1">
        <f t="shared" si="15"/>
        <v>39.200000000000003</v>
      </c>
      <c r="Q82" s="5">
        <f t="shared" si="19"/>
        <v>152.20000000000005</v>
      </c>
      <c r="R82" s="5"/>
      <c r="S82" s="1"/>
      <c r="T82" s="1">
        <f t="shared" si="16"/>
        <v>11</v>
      </c>
      <c r="U82" s="1">
        <f t="shared" si="17"/>
        <v>7.1173469387755093</v>
      </c>
      <c r="V82" s="1">
        <v>17.8</v>
      </c>
      <c r="W82" s="1">
        <v>39</v>
      </c>
      <c r="X82" s="1">
        <v>18.8</v>
      </c>
      <c r="Y82" s="1">
        <v>12.6</v>
      </c>
      <c r="Z82" s="1">
        <v>0</v>
      </c>
      <c r="AA82" s="1">
        <v>0</v>
      </c>
      <c r="AB82" s="1" t="s">
        <v>128</v>
      </c>
      <c r="AC82" s="1">
        <f t="shared" si="18"/>
        <v>30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41</v>
      </c>
      <c r="C83" s="1">
        <v>388</v>
      </c>
      <c r="D83" s="1"/>
      <c r="E83" s="1">
        <v>344</v>
      </c>
      <c r="F83" s="1">
        <v>44</v>
      </c>
      <c r="G83" s="6">
        <v>0.2</v>
      </c>
      <c r="H83" s="1">
        <v>35</v>
      </c>
      <c r="I83" s="1" t="s">
        <v>34</v>
      </c>
      <c r="J83" s="1">
        <v>349</v>
      </c>
      <c r="K83" s="1">
        <f t="shared" si="14"/>
        <v>-5</v>
      </c>
      <c r="L83" s="1"/>
      <c r="M83" s="1"/>
      <c r="N83" s="1">
        <v>200</v>
      </c>
      <c r="O83" s="1"/>
      <c r="P83" s="1">
        <f t="shared" si="15"/>
        <v>68.8</v>
      </c>
      <c r="Q83" s="5">
        <f t="shared" si="19"/>
        <v>512.79999999999995</v>
      </c>
      <c r="R83" s="5"/>
      <c r="S83" s="1"/>
      <c r="T83" s="1">
        <f t="shared" si="16"/>
        <v>11</v>
      </c>
      <c r="U83" s="1">
        <f t="shared" si="17"/>
        <v>3.5465116279069768</v>
      </c>
      <c r="V83" s="1">
        <v>39.200000000000003</v>
      </c>
      <c r="W83" s="1">
        <v>51</v>
      </c>
      <c r="X83" s="1">
        <v>26.2</v>
      </c>
      <c r="Y83" s="1">
        <v>17.8</v>
      </c>
      <c r="Z83" s="1">
        <v>0</v>
      </c>
      <c r="AA83" s="1">
        <v>0</v>
      </c>
      <c r="AB83" s="1" t="s">
        <v>128</v>
      </c>
      <c r="AC83" s="1">
        <f t="shared" si="18"/>
        <v>103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5" t="s">
        <v>129</v>
      </c>
      <c r="B84" s="25" t="s">
        <v>33</v>
      </c>
      <c r="C84" s="25">
        <v>1275.758</v>
      </c>
      <c r="D84" s="25"/>
      <c r="E84" s="25">
        <v>978.75300000000004</v>
      </c>
      <c r="F84" s="25">
        <v>296.20499999999998</v>
      </c>
      <c r="G84" s="26">
        <v>1</v>
      </c>
      <c r="H84" s="25">
        <v>60</v>
      </c>
      <c r="I84" s="25" t="s">
        <v>34</v>
      </c>
      <c r="J84" s="25">
        <v>976.93</v>
      </c>
      <c r="K84" s="25">
        <f t="shared" si="14"/>
        <v>1.8230000000000928</v>
      </c>
      <c r="L84" s="25"/>
      <c r="M84" s="25"/>
      <c r="N84" s="25">
        <v>761.31179999999995</v>
      </c>
      <c r="O84" s="25">
        <v>500</v>
      </c>
      <c r="P84" s="25">
        <f t="shared" si="15"/>
        <v>195.75060000000002</v>
      </c>
      <c r="Q84" s="27">
        <f>13*P84-O84-N84-F84</f>
        <v>987.24100000000044</v>
      </c>
      <c r="R84" s="27"/>
      <c r="S84" s="25"/>
      <c r="T84" s="25">
        <f t="shared" si="16"/>
        <v>13</v>
      </c>
      <c r="U84" s="25">
        <f t="shared" si="17"/>
        <v>7.9566387025122767</v>
      </c>
      <c r="V84" s="25">
        <v>149.23939999999999</v>
      </c>
      <c r="W84" s="25">
        <v>101.2212</v>
      </c>
      <c r="X84" s="25">
        <v>134.02199999999999</v>
      </c>
      <c r="Y84" s="25">
        <v>148.38900000000001</v>
      </c>
      <c r="Z84" s="25">
        <v>157.72499999999999</v>
      </c>
      <c r="AA84" s="25">
        <v>147.74979999999999</v>
      </c>
      <c r="AB84" s="25" t="s">
        <v>49</v>
      </c>
      <c r="AC84" s="25">
        <f t="shared" si="18"/>
        <v>987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130</v>
      </c>
      <c r="B85" s="14" t="s">
        <v>41</v>
      </c>
      <c r="C85" s="14"/>
      <c r="D85" s="14"/>
      <c r="E85" s="14"/>
      <c r="F85" s="14"/>
      <c r="G85" s="15">
        <v>0</v>
      </c>
      <c r="H85" s="14">
        <v>40</v>
      </c>
      <c r="I85" s="14" t="s">
        <v>34</v>
      </c>
      <c r="J85" s="14"/>
      <c r="K85" s="14">
        <f t="shared" si="14"/>
        <v>0</v>
      </c>
      <c r="L85" s="14"/>
      <c r="M85" s="14"/>
      <c r="N85" s="14"/>
      <c r="O85" s="14"/>
      <c r="P85" s="14">
        <f t="shared" si="15"/>
        <v>0</v>
      </c>
      <c r="Q85" s="16"/>
      <c r="R85" s="16"/>
      <c r="S85" s="14"/>
      <c r="T85" s="14" t="e">
        <f t="shared" si="16"/>
        <v>#DIV/0!</v>
      </c>
      <c r="U85" s="14" t="e">
        <f t="shared" si="17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 t="s">
        <v>131</v>
      </c>
      <c r="AC85" s="14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33</v>
      </c>
      <c r="C86" s="1">
        <v>2827.864</v>
      </c>
      <c r="D86" s="1"/>
      <c r="E86" s="1">
        <v>1360.845</v>
      </c>
      <c r="F86" s="1">
        <v>1467.019</v>
      </c>
      <c r="G86" s="6">
        <v>1</v>
      </c>
      <c r="H86" s="1">
        <v>60</v>
      </c>
      <c r="I86" s="1" t="s">
        <v>34</v>
      </c>
      <c r="J86" s="1">
        <v>1327.9</v>
      </c>
      <c r="K86" s="1">
        <f t="shared" si="14"/>
        <v>32.944999999999936</v>
      </c>
      <c r="L86" s="1"/>
      <c r="M86" s="1"/>
      <c r="N86" s="1">
        <v>128.4860000000001</v>
      </c>
      <c r="O86" s="1"/>
      <c r="P86" s="1">
        <f t="shared" si="15"/>
        <v>272.16899999999998</v>
      </c>
      <c r="Q86" s="5">
        <f t="shared" ref="Q86:Q91" si="20">11*P86-O86-N86-F86</f>
        <v>1398.3539999999996</v>
      </c>
      <c r="R86" s="5"/>
      <c r="S86" s="1"/>
      <c r="T86" s="1">
        <f t="shared" si="16"/>
        <v>10.999999999999998</v>
      </c>
      <c r="U86" s="1">
        <f t="shared" si="17"/>
        <v>5.8621848924748967</v>
      </c>
      <c r="V86" s="1">
        <v>197.09</v>
      </c>
      <c r="W86" s="1">
        <v>213.0018</v>
      </c>
      <c r="X86" s="1">
        <v>313.07499999999999</v>
      </c>
      <c r="Y86" s="1">
        <v>323.41199999999998</v>
      </c>
      <c r="Z86" s="1">
        <v>332.60919999999999</v>
      </c>
      <c r="AA86" s="1">
        <v>320.17540000000002</v>
      </c>
      <c r="AB86" s="1"/>
      <c r="AC86" s="1">
        <f t="shared" si="18"/>
        <v>1398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2" t="s">
        <v>133</v>
      </c>
      <c r="B87" s="22" t="s">
        <v>33</v>
      </c>
      <c r="C87" s="22">
        <v>1670.49</v>
      </c>
      <c r="D87" s="22">
        <v>747.94</v>
      </c>
      <c r="E87" s="22">
        <v>1982.248</v>
      </c>
      <c r="F87" s="22">
        <v>436.18200000000002</v>
      </c>
      <c r="G87" s="23">
        <v>1</v>
      </c>
      <c r="H87" s="22">
        <v>60</v>
      </c>
      <c r="I87" s="22" t="s">
        <v>34</v>
      </c>
      <c r="J87" s="22">
        <v>2091.1</v>
      </c>
      <c r="K87" s="22">
        <f t="shared" si="14"/>
        <v>-108.85199999999986</v>
      </c>
      <c r="L87" s="22"/>
      <c r="M87" s="22"/>
      <c r="N87" s="22">
        <v>801.76939999999991</v>
      </c>
      <c r="O87" s="22">
        <v>500</v>
      </c>
      <c r="P87" s="22">
        <f t="shared" si="15"/>
        <v>396.44960000000003</v>
      </c>
      <c r="Q87" s="24">
        <f>9*P87-O87-N87-F87</f>
        <v>1830.095</v>
      </c>
      <c r="R87" s="24"/>
      <c r="S87" s="22"/>
      <c r="T87" s="22">
        <f t="shared" si="16"/>
        <v>9</v>
      </c>
      <c r="U87" s="22">
        <f t="shared" si="17"/>
        <v>4.3837890112639784</v>
      </c>
      <c r="V87" s="22">
        <v>270.2054</v>
      </c>
      <c r="W87" s="22">
        <v>393.45359999999999</v>
      </c>
      <c r="X87" s="22">
        <v>520.40359999999998</v>
      </c>
      <c r="Y87" s="22">
        <v>536.04380000000003</v>
      </c>
      <c r="Z87" s="22">
        <v>474.58139999999997</v>
      </c>
      <c r="AA87" s="22">
        <v>446.5068</v>
      </c>
      <c r="AB87" s="22" t="s">
        <v>134</v>
      </c>
      <c r="AC87" s="22">
        <f t="shared" si="18"/>
        <v>1830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2" t="s">
        <v>135</v>
      </c>
      <c r="B88" s="22" t="s">
        <v>33</v>
      </c>
      <c r="C88" s="22">
        <v>1926.4010000000001</v>
      </c>
      <c r="D88" s="22">
        <v>753.03700000000003</v>
      </c>
      <c r="E88" s="22">
        <v>1705.7670000000001</v>
      </c>
      <c r="F88" s="22">
        <v>971.09400000000005</v>
      </c>
      <c r="G88" s="23">
        <v>1</v>
      </c>
      <c r="H88" s="22">
        <v>60</v>
      </c>
      <c r="I88" s="22" t="s">
        <v>34</v>
      </c>
      <c r="J88" s="22">
        <v>1669.8</v>
      </c>
      <c r="K88" s="22">
        <f t="shared" si="14"/>
        <v>35.967000000000098</v>
      </c>
      <c r="L88" s="22"/>
      <c r="M88" s="22"/>
      <c r="N88" s="22">
        <v>884.24940000000015</v>
      </c>
      <c r="O88" s="22">
        <v>300</v>
      </c>
      <c r="P88" s="22">
        <f t="shared" si="15"/>
        <v>341.15340000000003</v>
      </c>
      <c r="Q88" s="24">
        <f>9*P88-O88-N88-F88</f>
        <v>915.03720000000021</v>
      </c>
      <c r="R88" s="24"/>
      <c r="S88" s="22"/>
      <c r="T88" s="22">
        <f t="shared" si="16"/>
        <v>9</v>
      </c>
      <c r="U88" s="22">
        <f t="shared" si="17"/>
        <v>6.3178130424612506</v>
      </c>
      <c r="V88" s="22">
        <v>239.2808</v>
      </c>
      <c r="W88" s="22">
        <v>291.86559999999997</v>
      </c>
      <c r="X88" s="22">
        <v>423.86099999999999</v>
      </c>
      <c r="Y88" s="22">
        <v>444.4984</v>
      </c>
      <c r="Z88" s="22">
        <v>460.90440000000001</v>
      </c>
      <c r="AA88" s="22">
        <v>448.00940000000003</v>
      </c>
      <c r="AB88" s="22" t="s">
        <v>38</v>
      </c>
      <c r="AC88" s="22">
        <f t="shared" si="18"/>
        <v>915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33</v>
      </c>
      <c r="C89" s="1">
        <v>103.28700000000001</v>
      </c>
      <c r="D89" s="1"/>
      <c r="E89" s="1">
        <v>29.045000000000002</v>
      </c>
      <c r="F89" s="1">
        <v>74.242000000000004</v>
      </c>
      <c r="G89" s="6">
        <v>1</v>
      </c>
      <c r="H89" s="1">
        <v>55</v>
      </c>
      <c r="I89" s="1" t="s">
        <v>34</v>
      </c>
      <c r="J89" s="1">
        <v>73.400000000000006</v>
      </c>
      <c r="K89" s="1">
        <f t="shared" si="14"/>
        <v>-44.355000000000004</v>
      </c>
      <c r="L89" s="1"/>
      <c r="M89" s="1"/>
      <c r="N89" s="1"/>
      <c r="O89" s="1"/>
      <c r="P89" s="1">
        <f t="shared" si="15"/>
        <v>5.8090000000000002</v>
      </c>
      <c r="Q89" s="5"/>
      <c r="R89" s="5"/>
      <c r="S89" s="1"/>
      <c r="T89" s="1">
        <f t="shared" si="16"/>
        <v>12.780512997073506</v>
      </c>
      <c r="U89" s="1">
        <f t="shared" si="17"/>
        <v>12.780512997073506</v>
      </c>
      <c r="V89" s="1">
        <v>5.8090000000000002</v>
      </c>
      <c r="W89" s="1">
        <v>21.055599999999998</v>
      </c>
      <c r="X89" s="1">
        <v>20.055599999999998</v>
      </c>
      <c r="Y89" s="1">
        <v>20.237400000000001</v>
      </c>
      <c r="Z89" s="1">
        <v>20.248999999999999</v>
      </c>
      <c r="AA89" s="1">
        <v>22.386600000000001</v>
      </c>
      <c r="AB89" s="1" t="s">
        <v>137</v>
      </c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33</v>
      </c>
      <c r="C90" s="1">
        <v>146.35300000000001</v>
      </c>
      <c r="D90" s="1"/>
      <c r="E90" s="1">
        <v>82.182000000000002</v>
      </c>
      <c r="F90" s="1">
        <v>64.171000000000006</v>
      </c>
      <c r="G90" s="6">
        <v>1</v>
      </c>
      <c r="H90" s="1">
        <v>55</v>
      </c>
      <c r="I90" s="1" t="s">
        <v>34</v>
      </c>
      <c r="J90" s="1">
        <v>108.4</v>
      </c>
      <c r="K90" s="1">
        <f t="shared" si="14"/>
        <v>-26.218000000000004</v>
      </c>
      <c r="L90" s="1"/>
      <c r="M90" s="1"/>
      <c r="N90" s="1"/>
      <c r="O90" s="1"/>
      <c r="P90" s="1">
        <f t="shared" si="15"/>
        <v>16.436399999999999</v>
      </c>
      <c r="Q90" s="5">
        <f t="shared" si="20"/>
        <v>116.62939999999999</v>
      </c>
      <c r="R90" s="5"/>
      <c r="S90" s="1"/>
      <c r="T90" s="1">
        <f t="shared" si="16"/>
        <v>11</v>
      </c>
      <c r="U90" s="1">
        <f t="shared" si="17"/>
        <v>3.904200433184883</v>
      </c>
      <c r="V90" s="1">
        <v>12.389799999999999</v>
      </c>
      <c r="W90" s="1">
        <v>8.3369999999999997</v>
      </c>
      <c r="X90" s="1">
        <v>20.261600000000001</v>
      </c>
      <c r="Y90" s="1">
        <v>19.161999999999999</v>
      </c>
      <c r="Z90" s="1">
        <v>15.0558</v>
      </c>
      <c r="AA90" s="1">
        <v>21.489599999999999</v>
      </c>
      <c r="AB90" s="1" t="s">
        <v>73</v>
      </c>
      <c r="AC90" s="1">
        <f t="shared" si="18"/>
        <v>117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33</v>
      </c>
      <c r="C91" s="1">
        <v>98.593999999999994</v>
      </c>
      <c r="D91" s="1"/>
      <c r="E91" s="1">
        <v>41.88</v>
      </c>
      <c r="F91" s="1">
        <v>56.713999999999999</v>
      </c>
      <c r="G91" s="6">
        <v>1</v>
      </c>
      <c r="H91" s="1">
        <v>55</v>
      </c>
      <c r="I91" s="1" t="s">
        <v>34</v>
      </c>
      <c r="J91" s="1">
        <v>41.5</v>
      </c>
      <c r="K91" s="1">
        <f t="shared" si="14"/>
        <v>0.38000000000000256</v>
      </c>
      <c r="L91" s="1"/>
      <c r="M91" s="1"/>
      <c r="N91" s="1"/>
      <c r="O91" s="1"/>
      <c r="P91" s="1">
        <f t="shared" si="15"/>
        <v>8.3760000000000012</v>
      </c>
      <c r="Q91" s="5">
        <f t="shared" si="20"/>
        <v>35.422000000000011</v>
      </c>
      <c r="R91" s="5"/>
      <c r="S91" s="1"/>
      <c r="T91" s="1">
        <f t="shared" si="16"/>
        <v>11</v>
      </c>
      <c r="U91" s="1">
        <f t="shared" si="17"/>
        <v>6.7710124164278884</v>
      </c>
      <c r="V91" s="1">
        <v>5.9535999999999998</v>
      </c>
      <c r="W91" s="1">
        <v>13.528</v>
      </c>
      <c r="X91" s="1">
        <v>11.6388</v>
      </c>
      <c r="Y91" s="1">
        <v>12.4396</v>
      </c>
      <c r="Z91" s="1">
        <v>17.57</v>
      </c>
      <c r="AA91" s="1">
        <v>19.4724</v>
      </c>
      <c r="AB91" s="1"/>
      <c r="AC91" s="1">
        <f t="shared" si="18"/>
        <v>35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33</v>
      </c>
      <c r="C92" s="1">
        <v>21.844999999999999</v>
      </c>
      <c r="D92" s="1">
        <v>26.771000000000001</v>
      </c>
      <c r="E92" s="1">
        <v>22.706</v>
      </c>
      <c r="F92" s="1">
        <v>12.955</v>
      </c>
      <c r="G92" s="6">
        <v>1</v>
      </c>
      <c r="H92" s="1">
        <v>60</v>
      </c>
      <c r="I92" s="1" t="s">
        <v>34</v>
      </c>
      <c r="J92" s="1">
        <v>57.5</v>
      </c>
      <c r="K92" s="1">
        <f t="shared" si="14"/>
        <v>-34.793999999999997</v>
      </c>
      <c r="L92" s="1"/>
      <c r="M92" s="1"/>
      <c r="N92" s="1">
        <v>71.322000000000003</v>
      </c>
      <c r="O92" s="1"/>
      <c r="P92" s="1">
        <f t="shared" si="15"/>
        <v>4.5411999999999999</v>
      </c>
      <c r="Q92" s="5"/>
      <c r="R92" s="5"/>
      <c r="S92" s="1"/>
      <c r="T92" s="1">
        <f t="shared" si="16"/>
        <v>18.558310578701665</v>
      </c>
      <c r="U92" s="1">
        <f t="shared" si="17"/>
        <v>18.558310578701665</v>
      </c>
      <c r="V92" s="1">
        <v>7.1322000000000001</v>
      </c>
      <c r="W92" s="1">
        <v>20.6328</v>
      </c>
      <c r="X92" s="1">
        <v>18.837</v>
      </c>
      <c r="Y92" s="1">
        <v>10.2752</v>
      </c>
      <c r="Z92" s="1">
        <v>10.436999999999999</v>
      </c>
      <c r="AA92" s="1">
        <v>12.3476</v>
      </c>
      <c r="AB92" s="1"/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41</v>
      </c>
      <c r="C93" s="1">
        <v>272</v>
      </c>
      <c r="D93" s="1"/>
      <c r="E93" s="1">
        <v>137</v>
      </c>
      <c r="F93" s="1">
        <v>134</v>
      </c>
      <c r="G93" s="6">
        <v>0.3</v>
      </c>
      <c r="H93" s="1">
        <v>40</v>
      </c>
      <c r="I93" s="1" t="s">
        <v>34</v>
      </c>
      <c r="J93" s="1">
        <v>140</v>
      </c>
      <c r="K93" s="1">
        <f t="shared" si="14"/>
        <v>-3</v>
      </c>
      <c r="L93" s="1"/>
      <c r="M93" s="1"/>
      <c r="N93" s="1">
        <v>200</v>
      </c>
      <c r="O93" s="1"/>
      <c r="P93" s="1">
        <f t="shared" si="15"/>
        <v>27.4</v>
      </c>
      <c r="Q93" s="5"/>
      <c r="R93" s="5"/>
      <c r="S93" s="1"/>
      <c r="T93" s="1">
        <f t="shared" si="16"/>
        <v>12.189781021897812</v>
      </c>
      <c r="U93" s="1">
        <f t="shared" si="17"/>
        <v>12.189781021897812</v>
      </c>
      <c r="V93" s="1">
        <v>16.8</v>
      </c>
      <c r="W93" s="1">
        <v>19</v>
      </c>
      <c r="X93" s="1">
        <v>35.799999999999997</v>
      </c>
      <c r="Y93" s="1">
        <v>42</v>
      </c>
      <c r="Z93" s="1">
        <v>58.2</v>
      </c>
      <c r="AA93" s="1">
        <v>62.4</v>
      </c>
      <c r="AB93" s="1" t="s">
        <v>142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41</v>
      </c>
      <c r="C94" s="1">
        <v>300</v>
      </c>
      <c r="D94" s="1"/>
      <c r="E94" s="1">
        <v>147</v>
      </c>
      <c r="F94" s="1">
        <v>153</v>
      </c>
      <c r="G94" s="6">
        <v>0.3</v>
      </c>
      <c r="H94" s="1">
        <v>40</v>
      </c>
      <c r="I94" s="1" t="s">
        <v>34</v>
      </c>
      <c r="J94" s="1">
        <v>148</v>
      </c>
      <c r="K94" s="1">
        <f t="shared" si="14"/>
        <v>-1</v>
      </c>
      <c r="L94" s="1"/>
      <c r="M94" s="1"/>
      <c r="N94" s="1">
        <v>200</v>
      </c>
      <c r="O94" s="1"/>
      <c r="P94" s="1">
        <f t="shared" si="15"/>
        <v>29.4</v>
      </c>
      <c r="Q94" s="5"/>
      <c r="R94" s="5"/>
      <c r="S94" s="1"/>
      <c r="T94" s="1">
        <f t="shared" si="16"/>
        <v>12.006802721088436</v>
      </c>
      <c r="U94" s="1">
        <f t="shared" si="17"/>
        <v>12.006802721088436</v>
      </c>
      <c r="V94" s="1">
        <v>18.8</v>
      </c>
      <c r="W94" s="1">
        <v>19</v>
      </c>
      <c r="X94" s="1">
        <v>39</v>
      </c>
      <c r="Y94" s="1">
        <v>45.2</v>
      </c>
      <c r="Z94" s="1">
        <v>53</v>
      </c>
      <c r="AA94" s="1">
        <v>55.2</v>
      </c>
      <c r="AB94" s="1" t="s">
        <v>142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144</v>
      </c>
      <c r="B95" s="10" t="s">
        <v>41</v>
      </c>
      <c r="C95" s="10">
        <v>501</v>
      </c>
      <c r="D95" s="10"/>
      <c r="E95" s="20">
        <v>311</v>
      </c>
      <c r="F95" s="20">
        <v>188</v>
      </c>
      <c r="G95" s="11">
        <v>0</v>
      </c>
      <c r="H95" s="10">
        <v>40</v>
      </c>
      <c r="I95" s="10" t="s">
        <v>54</v>
      </c>
      <c r="J95" s="10">
        <v>313</v>
      </c>
      <c r="K95" s="10">
        <f t="shared" si="14"/>
        <v>-2</v>
      </c>
      <c r="L95" s="10"/>
      <c r="M95" s="10"/>
      <c r="N95" s="10"/>
      <c r="O95" s="10"/>
      <c r="P95" s="10">
        <f t="shared" si="15"/>
        <v>62.2</v>
      </c>
      <c r="Q95" s="12"/>
      <c r="R95" s="12"/>
      <c r="S95" s="10"/>
      <c r="T95" s="10">
        <f t="shared" si="16"/>
        <v>3.022508038585209</v>
      </c>
      <c r="U95" s="10">
        <f t="shared" si="17"/>
        <v>3.022508038585209</v>
      </c>
      <c r="V95" s="10">
        <v>41</v>
      </c>
      <c r="W95" s="10">
        <v>29.2</v>
      </c>
      <c r="X95" s="10">
        <v>41.4</v>
      </c>
      <c r="Y95" s="10">
        <v>43.4</v>
      </c>
      <c r="Z95" s="10">
        <v>43</v>
      </c>
      <c r="AA95" s="10">
        <v>42.2</v>
      </c>
      <c r="AB95" s="13" t="s">
        <v>148</v>
      </c>
      <c r="AC95" s="10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33</v>
      </c>
      <c r="C96" s="1">
        <v>234.99199999999999</v>
      </c>
      <c r="D96" s="1">
        <v>1.3520000000000001</v>
      </c>
      <c r="E96" s="1">
        <v>143.822</v>
      </c>
      <c r="F96" s="1">
        <v>91.17</v>
      </c>
      <c r="G96" s="6">
        <v>1</v>
      </c>
      <c r="H96" s="1">
        <v>45</v>
      </c>
      <c r="I96" s="1" t="s">
        <v>34</v>
      </c>
      <c r="J96" s="1">
        <v>144.5</v>
      </c>
      <c r="K96" s="1">
        <f t="shared" si="14"/>
        <v>-0.67799999999999727</v>
      </c>
      <c r="L96" s="1"/>
      <c r="M96" s="1"/>
      <c r="N96" s="1">
        <v>100</v>
      </c>
      <c r="O96" s="1"/>
      <c r="P96" s="1">
        <f t="shared" si="15"/>
        <v>28.764400000000002</v>
      </c>
      <c r="Q96" s="5">
        <f t="shared" ref="Q96" si="21">11*P96-O96-N96-F96</f>
        <v>125.23840000000003</v>
      </c>
      <c r="R96" s="5"/>
      <c r="S96" s="1"/>
      <c r="T96" s="1">
        <f t="shared" si="16"/>
        <v>11</v>
      </c>
      <c r="U96" s="1">
        <f t="shared" si="17"/>
        <v>6.6460624939160908</v>
      </c>
      <c r="V96" s="1">
        <v>18.837800000000001</v>
      </c>
      <c r="W96" s="1">
        <v>39.169800000000002</v>
      </c>
      <c r="X96" s="1">
        <v>17.831600000000002</v>
      </c>
      <c r="Y96" s="1">
        <v>11.6976</v>
      </c>
      <c r="Z96" s="1">
        <v>0</v>
      </c>
      <c r="AA96" s="1">
        <v>0</v>
      </c>
      <c r="AB96" s="1" t="s">
        <v>128</v>
      </c>
      <c r="AC96" s="1">
        <f t="shared" si="18"/>
        <v>125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7" t="s">
        <v>146</v>
      </c>
      <c r="B97" s="1" t="s">
        <v>41</v>
      </c>
      <c r="C97" s="1"/>
      <c r="D97" s="1"/>
      <c r="E97" s="1"/>
      <c r="F97" s="1"/>
      <c r="G97" s="6">
        <v>0.33</v>
      </c>
      <c r="H97" s="1">
        <v>40</v>
      </c>
      <c r="I97" s="1" t="s">
        <v>34</v>
      </c>
      <c r="J97" s="1"/>
      <c r="K97" s="1">
        <f t="shared" si="14"/>
        <v>0</v>
      </c>
      <c r="L97" s="1"/>
      <c r="M97" s="1"/>
      <c r="N97" s="1">
        <v>600</v>
      </c>
      <c r="O97" s="1"/>
      <c r="P97" s="1">
        <f t="shared" si="15"/>
        <v>0</v>
      </c>
      <c r="Q97" s="5"/>
      <c r="R97" s="5"/>
      <c r="S97" s="1"/>
      <c r="T97" s="1" t="e">
        <f t="shared" si="16"/>
        <v>#DIV/0!</v>
      </c>
      <c r="U97" s="1" t="e">
        <f t="shared" si="17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128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7" t="s">
        <v>147</v>
      </c>
      <c r="B98" s="1" t="s">
        <v>41</v>
      </c>
      <c r="C98" s="1"/>
      <c r="D98" s="1"/>
      <c r="E98" s="1"/>
      <c r="F98" s="1"/>
      <c r="G98" s="6">
        <v>0.33</v>
      </c>
      <c r="H98" s="1">
        <v>50</v>
      </c>
      <c r="I98" s="1" t="s">
        <v>34</v>
      </c>
      <c r="J98" s="1"/>
      <c r="K98" s="1">
        <f t="shared" si="14"/>
        <v>0</v>
      </c>
      <c r="L98" s="1"/>
      <c r="M98" s="1"/>
      <c r="N98" s="1">
        <v>200</v>
      </c>
      <c r="O98" s="1"/>
      <c r="P98" s="1">
        <f t="shared" si="15"/>
        <v>0</v>
      </c>
      <c r="Q98" s="5"/>
      <c r="R98" s="5"/>
      <c r="S98" s="1"/>
      <c r="T98" s="1" t="e">
        <f t="shared" si="16"/>
        <v>#DIV/0!</v>
      </c>
      <c r="U98" s="1" t="e">
        <f t="shared" si="17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128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8" xr:uid="{B5B67A81-287A-4D55-BE19-7D1E8677CCF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2024-11-07T12:41:32Z</dcterms:created>
  <dcterms:modified xsi:type="dcterms:W3CDTF">2024-11-07T12:54:35Z</dcterms:modified>
</cp:coreProperties>
</file>