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11,24 ПОКОМ КИ филиалы\"/>
    </mc:Choice>
  </mc:AlternateContent>
  <xr:revisionPtr revIDLastSave="0" documentId="13_ncr:1_{D25AA34C-CCBF-422E-98C7-6BC1A150E2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01" i="1" l="1"/>
  <c r="E93" i="1"/>
  <c r="E5" i="1" s="1"/>
  <c r="AC10" i="1"/>
  <c r="AC11" i="1"/>
  <c r="AC12" i="1"/>
  <c r="AC15" i="1"/>
  <c r="AC20" i="1"/>
  <c r="AC22" i="1"/>
  <c r="AC26" i="1"/>
  <c r="AC30" i="1"/>
  <c r="AC35" i="1"/>
  <c r="AC38" i="1"/>
  <c r="AC40" i="1"/>
  <c r="AC41" i="1"/>
  <c r="AC42" i="1"/>
  <c r="AC43" i="1"/>
  <c r="AC47" i="1"/>
  <c r="AC48" i="1"/>
  <c r="AC49" i="1"/>
  <c r="AC53" i="1"/>
  <c r="AC55" i="1"/>
  <c r="AC59" i="1"/>
  <c r="AC62" i="1"/>
  <c r="AC63" i="1"/>
  <c r="AC68" i="1"/>
  <c r="AC69" i="1"/>
  <c r="AC70" i="1"/>
  <c r="AC72" i="1"/>
  <c r="AC73" i="1"/>
  <c r="AC74" i="1"/>
  <c r="AC75" i="1"/>
  <c r="AC76" i="1"/>
  <c r="AC77" i="1"/>
  <c r="AC79" i="1"/>
  <c r="AC86" i="1"/>
  <c r="AC97" i="1"/>
  <c r="L7" i="1"/>
  <c r="P7" i="1" s="1"/>
  <c r="Q7" i="1" s="1"/>
  <c r="L8" i="1"/>
  <c r="P8" i="1" s="1"/>
  <c r="Q8" i="1" s="1"/>
  <c r="L9" i="1"/>
  <c r="P9" i="1" s="1"/>
  <c r="L10" i="1"/>
  <c r="P10" i="1" s="1"/>
  <c r="L11" i="1"/>
  <c r="P11" i="1" s="1"/>
  <c r="T11" i="1" s="1"/>
  <c r="L12" i="1"/>
  <c r="P12" i="1" s="1"/>
  <c r="L13" i="1"/>
  <c r="P13" i="1" s="1"/>
  <c r="L14" i="1"/>
  <c r="P14" i="1" s="1"/>
  <c r="AC14" i="1" s="1"/>
  <c r="L15" i="1"/>
  <c r="P15" i="1" s="1"/>
  <c r="T15" i="1" s="1"/>
  <c r="L16" i="1"/>
  <c r="P16" i="1" s="1"/>
  <c r="AC16" i="1" s="1"/>
  <c r="L17" i="1"/>
  <c r="P17" i="1" s="1"/>
  <c r="Q17" i="1" s="1"/>
  <c r="L18" i="1"/>
  <c r="P18" i="1" s="1"/>
  <c r="L19" i="1"/>
  <c r="P19" i="1" s="1"/>
  <c r="AC19" i="1" s="1"/>
  <c r="L20" i="1"/>
  <c r="P20" i="1" s="1"/>
  <c r="L21" i="1"/>
  <c r="P21" i="1" s="1"/>
  <c r="Q21" i="1" s="1"/>
  <c r="L22" i="1"/>
  <c r="P22" i="1" s="1"/>
  <c r="L23" i="1"/>
  <c r="P23" i="1" s="1"/>
  <c r="AC23" i="1" s="1"/>
  <c r="L24" i="1"/>
  <c r="P24" i="1" s="1"/>
  <c r="L25" i="1"/>
  <c r="P25" i="1" s="1"/>
  <c r="Q25" i="1" s="1"/>
  <c r="L26" i="1"/>
  <c r="P26" i="1" s="1"/>
  <c r="L27" i="1"/>
  <c r="P27" i="1" s="1"/>
  <c r="Q27" i="1" s="1"/>
  <c r="L28" i="1"/>
  <c r="P28" i="1" s="1"/>
  <c r="L29" i="1"/>
  <c r="P29" i="1" s="1"/>
  <c r="L30" i="1"/>
  <c r="P30" i="1" s="1"/>
  <c r="L31" i="1"/>
  <c r="P31" i="1" s="1"/>
  <c r="Q31" i="1" s="1"/>
  <c r="L32" i="1"/>
  <c r="P32" i="1" s="1"/>
  <c r="L33" i="1"/>
  <c r="P33" i="1" s="1"/>
  <c r="AC33" i="1" s="1"/>
  <c r="L34" i="1"/>
  <c r="P34" i="1" s="1"/>
  <c r="L35" i="1"/>
  <c r="P35" i="1" s="1"/>
  <c r="T35" i="1" s="1"/>
  <c r="L36" i="1"/>
  <c r="P36" i="1" s="1"/>
  <c r="L37" i="1"/>
  <c r="P37" i="1" s="1"/>
  <c r="Q37" i="1" s="1"/>
  <c r="L38" i="1"/>
  <c r="P38" i="1" s="1"/>
  <c r="L39" i="1"/>
  <c r="P39" i="1" s="1"/>
  <c r="L40" i="1"/>
  <c r="P40" i="1" s="1"/>
  <c r="L41" i="1"/>
  <c r="P41" i="1" s="1"/>
  <c r="T41" i="1" s="1"/>
  <c r="L42" i="1"/>
  <c r="P42" i="1" s="1"/>
  <c r="L43" i="1"/>
  <c r="P43" i="1" s="1"/>
  <c r="T43" i="1" s="1"/>
  <c r="L44" i="1"/>
  <c r="P44" i="1" s="1"/>
  <c r="L45" i="1"/>
  <c r="P45" i="1" s="1"/>
  <c r="AC45" i="1" s="1"/>
  <c r="L46" i="1"/>
  <c r="P46" i="1" s="1"/>
  <c r="AC46" i="1" s="1"/>
  <c r="L47" i="1"/>
  <c r="P47" i="1" s="1"/>
  <c r="T47" i="1" s="1"/>
  <c r="L48" i="1"/>
  <c r="P48" i="1" s="1"/>
  <c r="L49" i="1"/>
  <c r="P49" i="1" s="1"/>
  <c r="T49" i="1" s="1"/>
  <c r="L50" i="1"/>
  <c r="P50" i="1" s="1"/>
  <c r="L51" i="1"/>
  <c r="P51" i="1" s="1"/>
  <c r="Q51" i="1" s="1"/>
  <c r="L52" i="1"/>
  <c r="P52" i="1" s="1"/>
  <c r="Q52" i="1" s="1"/>
  <c r="L53" i="1"/>
  <c r="P53" i="1" s="1"/>
  <c r="T53" i="1" s="1"/>
  <c r="L54" i="1"/>
  <c r="P54" i="1" s="1"/>
  <c r="L55" i="1"/>
  <c r="P55" i="1" s="1"/>
  <c r="T55" i="1" s="1"/>
  <c r="L56" i="1"/>
  <c r="P56" i="1" s="1"/>
  <c r="AC56" i="1" s="1"/>
  <c r="L57" i="1"/>
  <c r="P57" i="1" s="1"/>
  <c r="Q57" i="1" s="1"/>
  <c r="L58" i="1"/>
  <c r="P58" i="1" s="1"/>
  <c r="L59" i="1"/>
  <c r="P59" i="1" s="1"/>
  <c r="T59" i="1" s="1"/>
  <c r="L60" i="1"/>
  <c r="P60" i="1" s="1"/>
  <c r="Q60" i="1" s="1"/>
  <c r="L61" i="1"/>
  <c r="P61" i="1" s="1"/>
  <c r="L62" i="1"/>
  <c r="P62" i="1" s="1"/>
  <c r="L63" i="1"/>
  <c r="P63" i="1" s="1"/>
  <c r="T63" i="1" s="1"/>
  <c r="L64" i="1"/>
  <c r="P64" i="1" s="1"/>
  <c r="L65" i="1"/>
  <c r="P65" i="1" s="1"/>
  <c r="L66" i="1"/>
  <c r="P66" i="1" s="1"/>
  <c r="L67" i="1"/>
  <c r="P67" i="1" s="1"/>
  <c r="L68" i="1"/>
  <c r="P68" i="1" s="1"/>
  <c r="L69" i="1"/>
  <c r="P69" i="1" s="1"/>
  <c r="T69" i="1" s="1"/>
  <c r="L70" i="1"/>
  <c r="P70" i="1" s="1"/>
  <c r="L71" i="1"/>
  <c r="P71" i="1" s="1"/>
  <c r="Q71" i="1" s="1"/>
  <c r="L72" i="1"/>
  <c r="P72" i="1" s="1"/>
  <c r="L73" i="1"/>
  <c r="P73" i="1" s="1"/>
  <c r="T73" i="1" s="1"/>
  <c r="L74" i="1"/>
  <c r="P74" i="1" s="1"/>
  <c r="L75" i="1"/>
  <c r="P75" i="1" s="1"/>
  <c r="T75" i="1" s="1"/>
  <c r="L76" i="1"/>
  <c r="P76" i="1" s="1"/>
  <c r="L77" i="1"/>
  <c r="P77" i="1" s="1"/>
  <c r="T77" i="1" s="1"/>
  <c r="L78" i="1"/>
  <c r="P78" i="1" s="1"/>
  <c r="AC78" i="1" s="1"/>
  <c r="L79" i="1"/>
  <c r="P79" i="1" s="1"/>
  <c r="T79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P85" i="1" s="1"/>
  <c r="L86" i="1"/>
  <c r="P86" i="1" s="1"/>
  <c r="L87" i="1"/>
  <c r="P87" i="1" s="1"/>
  <c r="L88" i="1"/>
  <c r="P88" i="1" s="1"/>
  <c r="AC88" i="1" s="1"/>
  <c r="L89" i="1"/>
  <c r="P89" i="1" s="1"/>
  <c r="Q89" i="1" s="1"/>
  <c r="L90" i="1"/>
  <c r="P90" i="1" s="1"/>
  <c r="AC90" i="1" s="1"/>
  <c r="L91" i="1"/>
  <c r="P91" i="1" s="1"/>
  <c r="Q91" i="1" s="1"/>
  <c r="L92" i="1"/>
  <c r="P92" i="1" s="1"/>
  <c r="Q92" i="1" s="1"/>
  <c r="L94" i="1"/>
  <c r="P94" i="1" s="1"/>
  <c r="AC94" i="1" s="1"/>
  <c r="L95" i="1"/>
  <c r="P95" i="1" s="1"/>
  <c r="U95" i="1" s="1"/>
  <c r="L96" i="1"/>
  <c r="P96" i="1" s="1"/>
  <c r="AC96" i="1" s="1"/>
  <c r="L97" i="1"/>
  <c r="P97" i="1" s="1"/>
  <c r="U97" i="1" s="1"/>
  <c r="L98" i="1"/>
  <c r="P98" i="1" s="1"/>
  <c r="AC98" i="1" s="1"/>
  <c r="L99" i="1"/>
  <c r="P99" i="1" s="1"/>
  <c r="U99" i="1" s="1"/>
  <c r="L100" i="1"/>
  <c r="P100" i="1" s="1"/>
  <c r="L101" i="1"/>
  <c r="P101" i="1" s="1"/>
  <c r="U101" i="1" s="1"/>
  <c r="L102" i="1"/>
  <c r="P102" i="1" s="1"/>
  <c r="AC102" i="1" s="1"/>
  <c r="L6" i="1"/>
  <c r="P6" i="1" s="1"/>
  <c r="K102" i="1"/>
  <c r="K101" i="1"/>
  <c r="K100" i="1"/>
  <c r="K99" i="1"/>
  <c r="K98" i="1"/>
  <c r="K97" i="1"/>
  <c r="K96" i="1"/>
  <c r="K95" i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Q6" i="1" l="1"/>
  <c r="AC6" i="1" s="1"/>
  <c r="Q84" i="1"/>
  <c r="AC84" i="1" s="1"/>
  <c r="Q82" i="1"/>
  <c r="AC82" i="1" s="1"/>
  <c r="Q80" i="1"/>
  <c r="AC80" i="1" s="1"/>
  <c r="Q66" i="1"/>
  <c r="AC66" i="1" s="1"/>
  <c r="Q64" i="1"/>
  <c r="AC64" i="1" s="1"/>
  <c r="Q58" i="1"/>
  <c r="AC58" i="1" s="1"/>
  <c r="Q54" i="1"/>
  <c r="AC54" i="1" s="1"/>
  <c r="Q50" i="1"/>
  <c r="AC50" i="1" s="1"/>
  <c r="Q44" i="1"/>
  <c r="AC44" i="1" s="1"/>
  <c r="Q36" i="1"/>
  <c r="AC36" i="1" s="1"/>
  <c r="Q34" i="1"/>
  <c r="AC34" i="1" s="1"/>
  <c r="Q32" i="1"/>
  <c r="AC32" i="1" s="1"/>
  <c r="Q28" i="1"/>
  <c r="AC28" i="1" s="1"/>
  <c r="Q24" i="1"/>
  <c r="AC24" i="1" s="1"/>
  <c r="Q100" i="1"/>
  <c r="AC100" i="1" s="1"/>
  <c r="Q85" i="1"/>
  <c r="AC85" i="1" s="1"/>
  <c r="Q83" i="1"/>
  <c r="AC83" i="1" s="1"/>
  <c r="Q81" i="1"/>
  <c r="AC81" i="1" s="1"/>
  <c r="Q67" i="1"/>
  <c r="AC67" i="1" s="1"/>
  <c r="Q65" i="1"/>
  <c r="AC65" i="1" s="1"/>
  <c r="Q61" i="1"/>
  <c r="AC61" i="1" s="1"/>
  <c r="Q39" i="1"/>
  <c r="AC39" i="1" s="1"/>
  <c r="Q9" i="1"/>
  <c r="AC9" i="1" s="1"/>
  <c r="AC7" i="1"/>
  <c r="AC31" i="1"/>
  <c r="AC25" i="1"/>
  <c r="AC52" i="1"/>
  <c r="AC60" i="1"/>
  <c r="AC17" i="1"/>
  <c r="AC99" i="1"/>
  <c r="Q18" i="1"/>
  <c r="AC18" i="1" s="1"/>
  <c r="AC92" i="1"/>
  <c r="AC8" i="1"/>
  <c r="K93" i="1"/>
  <c r="K5" i="1" s="1"/>
  <c r="L93" i="1"/>
  <c r="P93" i="1" s="1"/>
  <c r="Q93" i="1" s="1"/>
  <c r="T29" i="1"/>
  <c r="AC21" i="1"/>
  <c r="AC27" i="1"/>
  <c r="AC29" i="1"/>
  <c r="AC37" i="1"/>
  <c r="AC51" i="1"/>
  <c r="AC57" i="1"/>
  <c r="AC71" i="1"/>
  <c r="AC87" i="1"/>
  <c r="AC89" i="1"/>
  <c r="AC91" i="1"/>
  <c r="AC95" i="1"/>
  <c r="T67" i="1"/>
  <c r="T45" i="1"/>
  <c r="T39" i="1"/>
  <c r="T33" i="1"/>
  <c r="T23" i="1"/>
  <c r="T19" i="1"/>
  <c r="T17" i="1"/>
  <c r="T7" i="1"/>
  <c r="U6" i="1"/>
  <c r="T101" i="1"/>
  <c r="T97" i="1"/>
  <c r="U102" i="1"/>
  <c r="T102" i="1"/>
  <c r="U100" i="1"/>
  <c r="U98" i="1"/>
  <c r="T98" i="1"/>
  <c r="U96" i="1"/>
  <c r="T96" i="1"/>
  <c r="U94" i="1"/>
  <c r="T94" i="1"/>
  <c r="U92" i="1"/>
  <c r="T92" i="1"/>
  <c r="T90" i="1"/>
  <c r="U90" i="1"/>
  <c r="T88" i="1"/>
  <c r="U88" i="1"/>
  <c r="T86" i="1"/>
  <c r="U86" i="1"/>
  <c r="U84" i="1"/>
  <c r="U82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U66" i="1"/>
  <c r="U64" i="1"/>
  <c r="T62" i="1"/>
  <c r="U62" i="1"/>
  <c r="T60" i="1"/>
  <c r="U60" i="1"/>
  <c r="U58" i="1"/>
  <c r="T56" i="1"/>
  <c r="U56" i="1"/>
  <c r="U54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U18" i="1"/>
  <c r="T16" i="1"/>
  <c r="U16" i="1"/>
  <c r="T14" i="1"/>
  <c r="U14" i="1"/>
  <c r="T12" i="1"/>
  <c r="U12" i="1"/>
  <c r="T10" i="1"/>
  <c r="U10" i="1"/>
  <c r="T8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L5" i="1"/>
  <c r="T100" i="1" l="1"/>
  <c r="T61" i="1"/>
  <c r="T83" i="1"/>
  <c r="T54" i="1"/>
  <c r="T58" i="1"/>
  <c r="T64" i="1"/>
  <c r="T66" i="1"/>
  <c r="T80" i="1"/>
  <c r="T82" i="1"/>
  <c r="T84" i="1"/>
  <c r="T6" i="1"/>
  <c r="T9" i="1"/>
  <c r="T65" i="1"/>
  <c r="T81" i="1"/>
  <c r="T85" i="1"/>
  <c r="T18" i="1"/>
  <c r="T52" i="1"/>
  <c r="T31" i="1"/>
  <c r="T95" i="1"/>
  <c r="T25" i="1"/>
  <c r="T21" i="1"/>
  <c r="T51" i="1"/>
  <c r="T89" i="1"/>
  <c r="T99" i="1"/>
  <c r="T71" i="1"/>
  <c r="AC13" i="1"/>
  <c r="U93" i="1"/>
  <c r="P5" i="1"/>
  <c r="T13" i="1"/>
  <c r="T27" i="1"/>
  <c r="T37" i="1"/>
  <c r="T57" i="1"/>
  <c r="T87" i="1"/>
  <c r="T91" i="1"/>
  <c r="AC93" i="1" l="1"/>
  <c r="AC5" i="1" s="1"/>
  <c r="T93" i="1"/>
  <c r="Q5" i="1"/>
</calcChain>
</file>

<file path=xl/sharedStrings.xml><?xml version="1.0" encoding="utf-8"?>
<sst xmlns="http://schemas.openxmlformats.org/spreadsheetml/2006/main" count="391" uniqueCount="146">
  <si>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</si>
  <si>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</si>
  <si>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</si>
  <si>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</si>
  <si>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</si>
  <si>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</si>
  <si>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</si>
  <si>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</si>
  <si>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</si>
  <si>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</si>
  <si>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</si>
  <si>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</si>
  <si>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</si>
  <si>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</si>
  <si>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</si>
  <si>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</si>
  <si>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</si>
  <si>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</si>
  <si>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</si>
  <si>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</si>
  <si>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</si>
  <si>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</si>
  <si>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04,11,</t>
  </si>
  <si>
    <t>09,11,</t>
  </si>
  <si>
    <t>07,11,</t>
  </si>
  <si>
    <t>06,11,</t>
  </si>
  <si>
    <t>31,10,</t>
  </si>
  <si>
    <t>30,10,</t>
  </si>
  <si>
    <t>24,10,</t>
  </si>
  <si>
    <t>23,10,</t>
  </si>
  <si>
    <t>17,10,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</si>
  <si>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</si>
  <si>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</si>
  <si>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</si>
  <si>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</si>
  <si>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</si>
  <si>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</si>
  <si>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</si>
  <si>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</si>
  <si>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</si>
  <si>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</si>
  <si>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</si>
  <si>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</si>
  <si>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</si>
  <si>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</si>
  <si>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продажи!!!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</si>
  <si>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</si>
  <si>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</si>
  <si>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</si>
  <si>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</si>
  <si>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</si>
  <si>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</si>
  <si>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нужно увеличить продажи / ТМА октябрь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</si>
  <si>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</si>
  <si>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</si>
  <si>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</si>
  <si>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</si>
  <si>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</si>
  <si>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</si>
  <si>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</si>
  <si>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</si>
  <si>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</si>
  <si>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вывод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</si>
  <si>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</si>
  <si>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</si>
  <si>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</si>
  <si>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</si>
  <si>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</si>
  <si>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</si>
  <si>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</si>
  <si>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</si>
  <si>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</si>
  <si>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</si>
  <si>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</si>
  <si>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</si>
  <si>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</si>
  <si>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</si>
  <si>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</si>
  <si>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</si>
  <si>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</si>
  <si>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</si>
  <si>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</si>
  <si>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>нужно увеличить продажи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</si>
  <si>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</si>
  <si>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</si>
  <si>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</si>
  <si>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</si>
  <si>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</si>
  <si>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</si>
  <si>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</si>
  <si>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</si>
  <si>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</si>
  <si>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</si>
  <si>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</si>
  <si>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</si>
  <si>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</si>
  <si>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</si>
  <si>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</si>
  <si>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</si>
  <si>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</si>
  <si>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</si>
  <si>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</si>
  <si>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</si>
  <si>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</si>
  <si>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</si>
  <si>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</si>
  <si>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</si>
  <si>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</si>
  <si>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</si>
  <si>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</si>
  <si>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</si>
  <si>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</si>
  <si>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</si>
  <si>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</si>
  <si>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</si>
  <si>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</si>
  <si>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</si>
  <si>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</si>
  <si>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11,10,24 появилась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</si>
  <si>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</si>
  <si>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</si>
  <si>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21,10,24 перемещение в уценку 64кг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</si>
  <si>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</si>
  <si>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</si>
  <si>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</si>
  <si>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</si>
  <si>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</si>
  <si>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</si>
  <si>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</si>
  <si>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</si>
  <si>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</si>
  <si>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</si>
  <si>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</si>
  <si>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</si>
  <si>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октябрь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</si>
  <si>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</si>
  <si>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</si>
  <si>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</si>
  <si>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</si>
  <si>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</si>
  <si>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</si>
  <si>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</si>
  <si>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Ветчины «Мясорубская с окороком» Фикс.вес 0,33 фиброуз ТМ «Стародворье»</t>
  </si>
  <si>
    <t>Ветчины «Стародворская» ф/в 0,33 п/а ТМ «Стародворье»</t>
  </si>
  <si>
    <t>заказ</t>
  </si>
  <si>
    <t>11,11,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</si>
</sst>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2.7109375" bestFit="1" customWidth="1"/>
    <col min="10" max="18" width="6.42578125" customWidth="1"/>
    <col min="19" max="19" width="21.7109375" customWidth="1"/>
    <col min="20" max="21" width="5" customWidth="1"/>
    <col min="22" max="27" width="5.85546875" customWidth="1"/>
    <col min="28" max="28" width="38.28515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144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24338.510999999995</v>
      </c>
      <c r="F5" s="4">
        <f>SUM(F6:F500)</f>
        <v>12299.289000000001</v>
      </c>
      <c r="G5" s="6"/>
      <c r="H5" s="1"/>
      <c r="I5" s="1"/>
      <c r="J5" s="4">
        <f t="shared" ref="J5:R5" si="0">SUM(J6:J500)</f>
        <v>24747.624</v>
      </c>
      <c r="K5" s="4">
        <f t="shared" si="0"/>
        <v>-409.11299999999966</v>
      </c>
      <c r="L5" s="4">
        <f t="shared" si="0"/>
        <v>12455.485000000001</v>
      </c>
      <c r="M5" s="4">
        <f t="shared" si="0"/>
        <v>11883.026000000002</v>
      </c>
      <c r="N5" s="4">
        <f t="shared" si="0"/>
        <v>1467.4519199999993</v>
      </c>
      <c r="O5" s="4">
        <f t="shared" si="0"/>
        <v>7133.8132000000023</v>
      </c>
      <c r="P5" s="4">
        <f t="shared" si="0"/>
        <v>2491.0970000000002</v>
      </c>
      <c r="Q5" s="4">
        <f t="shared" si="0"/>
        <v>7712.5294799999992</v>
      </c>
      <c r="R5" s="4">
        <f t="shared" si="0"/>
        <v>0</v>
      </c>
      <c r="S5" s="1"/>
      <c r="T5" s="1"/>
      <c r="U5" s="1"/>
      <c r="V5" s="4">
        <f t="shared" ref="V5:AA5" si="1">SUM(V6:V500)</f>
        <v>2358.5382</v>
      </c>
      <c r="W5" s="4">
        <f t="shared" si="1"/>
        <v>2253.1586000000007</v>
      </c>
      <c r="X5" s="4">
        <f t="shared" si="1"/>
        <v>2389.1437999999998</v>
      </c>
      <c r="Y5" s="4">
        <f t="shared" si="1"/>
        <v>2563.9396000000002</v>
      </c>
      <c r="Z5" s="4">
        <f t="shared" si="1"/>
        <v>2697.1182000000003</v>
      </c>
      <c r="AA5" s="4">
        <f t="shared" si="1"/>
        <v>2770.5207999999998</v>
      </c>
      <c r="AB5" s="1"/>
      <c r="AC5" s="4">
        <f>SUM(AC6:AC500)</f>
        <v>6896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133.44499999999999</v>
      </c>
      <c r="D6" s="1">
        <v>21.579000000000001</v>
      </c>
      <c r="E6" s="1">
        <v>98.942999999999998</v>
      </c>
      <c r="F6" s="1">
        <v>27.965</v>
      </c>
      <c r="G6" s="6">
        <v>1</v>
      </c>
      <c r="H6" s="1">
        <v>50</v>
      </c>
      <c r="I6" s="1" t="s">
        <v>33</v>
      </c>
      <c r="J6" s="1">
        <v>96.2</v>
      </c>
      <c r="K6" s="1">
        <f t="shared" ref="K6:K37" si="2">E6-J6</f>
        <v>2.742999999999995</v>
      </c>
      <c r="L6" s="1">
        <f>E6-M6</f>
        <v>83.320999999999998</v>
      </c>
      <c r="M6" s="1">
        <v>15.622</v>
      </c>
      <c r="N6" s="1">
        <v>34.634439999999962</v>
      </c>
      <c r="O6" s="1">
        <v>62.567560000000057</v>
      </c>
      <c r="P6" s="1">
        <f>L6/5</f>
        <v>16.664200000000001</v>
      </c>
      <c r="Q6" s="5">
        <f>12*P6-O6-N6-F6</f>
        <v>74.803400000000011</v>
      </c>
      <c r="R6" s="5"/>
      <c r="S6" s="1"/>
      <c r="T6" s="1">
        <f>(F6+N6+O6+Q6)/P6</f>
        <v>12.000000000000002</v>
      </c>
      <c r="U6" s="1">
        <f>(F6+N6+O6)/P6</f>
        <v>7.5111316474838281</v>
      </c>
      <c r="V6" s="1">
        <v>15.448399999999999</v>
      </c>
      <c r="W6" s="1">
        <v>12.964</v>
      </c>
      <c r="X6" s="1">
        <v>12.619199999999999</v>
      </c>
      <c r="Y6" s="1">
        <v>13.8832</v>
      </c>
      <c r="Z6" s="1">
        <v>17.335599999999999</v>
      </c>
      <c r="AA6" s="1">
        <v>17.0992</v>
      </c>
      <c r="AB6" s="1"/>
      <c r="AC6" s="1">
        <f>ROUND(Q6*G6,0)</f>
        <v>75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/>
      <c r="D7" s="1">
        <v>244.31200000000001</v>
      </c>
      <c r="E7" s="1">
        <v>183.72</v>
      </c>
      <c r="F7" s="1">
        <v>57.238</v>
      </c>
      <c r="G7" s="6">
        <v>1</v>
      </c>
      <c r="H7" s="1">
        <v>45</v>
      </c>
      <c r="I7" s="1" t="s">
        <v>33</v>
      </c>
      <c r="J7" s="1">
        <v>166</v>
      </c>
      <c r="K7" s="1">
        <f t="shared" si="2"/>
        <v>17.72</v>
      </c>
      <c r="L7" s="1">
        <f t="shared" ref="L7:L70" si="3">E7-M7</f>
        <v>183.72</v>
      </c>
      <c r="M7" s="1"/>
      <c r="N7" s="1"/>
      <c r="O7" s="1"/>
      <c r="P7" s="1">
        <f t="shared" ref="P7:P70" si="4">L7/5</f>
        <v>36.744</v>
      </c>
      <c r="Q7" s="5">
        <f>9*P7-O7-N7-F7</f>
        <v>273.45800000000003</v>
      </c>
      <c r="R7" s="5"/>
      <c r="S7" s="1"/>
      <c r="T7" s="1">
        <f t="shared" ref="T7:T70" si="5">(F7+N7+O7+Q7)/P7</f>
        <v>9</v>
      </c>
      <c r="U7" s="1">
        <f t="shared" ref="U7:U70" si="6">(F7+N7+O7)/P7</f>
        <v>1.5577509253211408</v>
      </c>
      <c r="V7" s="1">
        <v>12.2416</v>
      </c>
      <c r="W7" s="1">
        <v>14.68359999999999</v>
      </c>
      <c r="X7" s="1">
        <v>23.7196</v>
      </c>
      <c r="Y7" s="1">
        <v>14.231199999999999</v>
      </c>
      <c r="Z7" s="1">
        <v>11.554</v>
      </c>
      <c r="AA7" s="1">
        <v>32.192</v>
      </c>
      <c r="AB7" s="1"/>
      <c r="AC7" s="1">
        <f t="shared" ref="AC7:AC70" si="7">ROUND(Q7*G7,0)</f>
        <v>273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9" t="s">
        <v>35</v>
      </c>
      <c r="B8" s="19" t="s">
        <v>32</v>
      </c>
      <c r="C8" s="19">
        <v>324.18</v>
      </c>
      <c r="D8" s="19">
        <v>134.405</v>
      </c>
      <c r="E8" s="19">
        <v>360.66300000000001</v>
      </c>
      <c r="F8" s="19"/>
      <c r="G8" s="20">
        <v>1</v>
      </c>
      <c r="H8" s="19">
        <v>45</v>
      </c>
      <c r="I8" s="19" t="s">
        <v>33</v>
      </c>
      <c r="J8" s="19">
        <v>387.3</v>
      </c>
      <c r="K8" s="19">
        <f t="shared" si="2"/>
        <v>-26.637</v>
      </c>
      <c r="L8" s="19">
        <f t="shared" si="3"/>
        <v>360.66300000000001</v>
      </c>
      <c r="M8" s="19"/>
      <c r="N8" s="19"/>
      <c r="O8" s="19">
        <v>403.56900000000002</v>
      </c>
      <c r="P8" s="19">
        <f t="shared" si="4"/>
        <v>72.132599999999996</v>
      </c>
      <c r="Q8" s="21">
        <f>8*P8-O8-N8-F8</f>
        <v>173.49179999999996</v>
      </c>
      <c r="R8" s="21"/>
      <c r="S8" s="19"/>
      <c r="T8" s="19">
        <f t="shared" si="5"/>
        <v>8</v>
      </c>
      <c r="U8" s="19">
        <f t="shared" si="6"/>
        <v>5.5948212042821144</v>
      </c>
      <c r="V8" s="19">
        <v>80.713799999999992</v>
      </c>
      <c r="W8" s="19">
        <v>34.576000000000001</v>
      </c>
      <c r="X8" s="19">
        <v>26.0764</v>
      </c>
      <c r="Y8" s="19">
        <v>70.556400000000011</v>
      </c>
      <c r="Z8" s="19">
        <v>69.551199999999994</v>
      </c>
      <c r="AA8" s="19">
        <v>42.452800000000003</v>
      </c>
      <c r="AB8" s="19" t="s">
        <v>36</v>
      </c>
      <c r="AC8" s="19">
        <f t="shared" si="7"/>
        <v>173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143.71199999999999</v>
      </c>
      <c r="D9" s="1">
        <v>14.111000000000001</v>
      </c>
      <c r="E9" s="1">
        <v>93.727000000000004</v>
      </c>
      <c r="F9" s="1">
        <v>36.183999999999997</v>
      </c>
      <c r="G9" s="6">
        <v>1</v>
      </c>
      <c r="H9" s="1">
        <v>40</v>
      </c>
      <c r="I9" s="1" t="s">
        <v>33</v>
      </c>
      <c r="J9" s="1">
        <v>93.6</v>
      </c>
      <c r="K9" s="1">
        <f t="shared" si="2"/>
        <v>0.12700000000000955</v>
      </c>
      <c r="L9" s="1">
        <f t="shared" si="3"/>
        <v>93.727000000000004</v>
      </c>
      <c r="M9" s="1"/>
      <c r="N9" s="1">
        <v>38.261200000000002</v>
      </c>
      <c r="O9" s="1">
        <v>98.626800000000003</v>
      </c>
      <c r="P9" s="1">
        <f t="shared" si="4"/>
        <v>18.7454</v>
      </c>
      <c r="Q9" s="5">
        <f>12*P9-O9-N9-F9</f>
        <v>51.872799999999984</v>
      </c>
      <c r="R9" s="5"/>
      <c r="S9" s="1"/>
      <c r="T9" s="1">
        <f t="shared" si="5"/>
        <v>12</v>
      </c>
      <c r="U9" s="1">
        <f t="shared" si="6"/>
        <v>9.2327717733417263</v>
      </c>
      <c r="V9" s="1">
        <v>19.416599999999999</v>
      </c>
      <c r="W9" s="1">
        <v>15.2416</v>
      </c>
      <c r="X9" s="1">
        <v>13.740399999999999</v>
      </c>
      <c r="Y9" s="1">
        <v>16.188800000000001</v>
      </c>
      <c r="Z9" s="1">
        <v>19.6782</v>
      </c>
      <c r="AA9" s="1">
        <v>19.381399999999999</v>
      </c>
      <c r="AB9" s="1"/>
      <c r="AC9" s="1">
        <f t="shared" si="7"/>
        <v>52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38</v>
      </c>
      <c r="B10" s="13" t="s">
        <v>39</v>
      </c>
      <c r="C10" s="13"/>
      <c r="D10" s="13"/>
      <c r="E10" s="13"/>
      <c r="F10" s="13"/>
      <c r="G10" s="14">
        <v>0</v>
      </c>
      <c r="H10" s="13">
        <v>45</v>
      </c>
      <c r="I10" s="13" t="s">
        <v>33</v>
      </c>
      <c r="J10" s="13">
        <v>7</v>
      </c>
      <c r="K10" s="13">
        <f t="shared" si="2"/>
        <v>-7</v>
      </c>
      <c r="L10" s="13">
        <f t="shared" si="3"/>
        <v>0</v>
      </c>
      <c r="M10" s="13"/>
      <c r="N10" s="13"/>
      <c r="O10" s="13"/>
      <c r="P10" s="13">
        <f t="shared" si="4"/>
        <v>0</v>
      </c>
      <c r="Q10" s="15"/>
      <c r="R10" s="15"/>
      <c r="S10" s="13"/>
      <c r="T10" s="13" t="e">
        <f t="shared" si="5"/>
        <v>#DIV/0!</v>
      </c>
      <c r="U10" s="13" t="e">
        <f t="shared" si="6"/>
        <v>#DIV/0!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 t="s">
        <v>40</v>
      </c>
      <c r="AC10" s="13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41</v>
      </c>
      <c r="B11" s="13" t="s">
        <v>39</v>
      </c>
      <c r="C11" s="13"/>
      <c r="D11" s="13"/>
      <c r="E11" s="13"/>
      <c r="F11" s="13"/>
      <c r="G11" s="14">
        <v>0</v>
      </c>
      <c r="H11" s="13">
        <v>45</v>
      </c>
      <c r="I11" s="13" t="s">
        <v>33</v>
      </c>
      <c r="J11" s="13">
        <v>7</v>
      </c>
      <c r="K11" s="13">
        <f t="shared" si="2"/>
        <v>-7</v>
      </c>
      <c r="L11" s="13">
        <f t="shared" si="3"/>
        <v>0</v>
      </c>
      <c r="M11" s="13"/>
      <c r="N11" s="13"/>
      <c r="O11" s="13"/>
      <c r="P11" s="13">
        <f t="shared" si="4"/>
        <v>0</v>
      </c>
      <c r="Q11" s="15"/>
      <c r="R11" s="15"/>
      <c r="S11" s="13"/>
      <c r="T11" s="13" t="e">
        <f t="shared" si="5"/>
        <v>#DIV/0!</v>
      </c>
      <c r="U11" s="13" t="e">
        <f t="shared" si="6"/>
        <v>#DIV/0!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 t="s">
        <v>40</v>
      </c>
      <c r="AC11" s="13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3" t="s">
        <v>42</v>
      </c>
      <c r="B12" s="13" t="s">
        <v>39</v>
      </c>
      <c r="C12" s="13"/>
      <c r="D12" s="13"/>
      <c r="E12" s="13"/>
      <c r="F12" s="13"/>
      <c r="G12" s="14">
        <v>0</v>
      </c>
      <c r="H12" s="13">
        <v>180</v>
      </c>
      <c r="I12" s="13" t="s">
        <v>33</v>
      </c>
      <c r="J12" s="13"/>
      <c r="K12" s="13">
        <f t="shared" si="2"/>
        <v>0</v>
      </c>
      <c r="L12" s="13">
        <f t="shared" si="3"/>
        <v>0</v>
      </c>
      <c r="M12" s="13"/>
      <c r="N12" s="13"/>
      <c r="O12" s="13"/>
      <c r="P12" s="13">
        <f t="shared" si="4"/>
        <v>0</v>
      </c>
      <c r="Q12" s="15"/>
      <c r="R12" s="15"/>
      <c r="S12" s="13"/>
      <c r="T12" s="13" t="e">
        <f t="shared" si="5"/>
        <v>#DIV/0!</v>
      </c>
      <c r="U12" s="13" t="e">
        <f t="shared" si="6"/>
        <v>#DIV/0!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 t="s">
        <v>40</v>
      </c>
      <c r="AC12" s="13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39</v>
      </c>
      <c r="C13" s="1">
        <v>95</v>
      </c>
      <c r="D13" s="1">
        <v>129</v>
      </c>
      <c r="E13" s="1">
        <v>35</v>
      </c>
      <c r="F13" s="1">
        <v>159</v>
      </c>
      <c r="G13" s="6">
        <v>0.3</v>
      </c>
      <c r="H13" s="1">
        <v>40</v>
      </c>
      <c r="I13" s="1" t="s">
        <v>33</v>
      </c>
      <c r="J13" s="1">
        <v>38</v>
      </c>
      <c r="K13" s="1">
        <f t="shared" si="2"/>
        <v>-3</v>
      </c>
      <c r="L13" s="1">
        <f t="shared" si="3"/>
        <v>35</v>
      </c>
      <c r="M13" s="1"/>
      <c r="N13" s="1">
        <v>36.800000000000011</v>
      </c>
      <c r="O13" s="1"/>
      <c r="P13" s="1">
        <f t="shared" si="4"/>
        <v>7</v>
      </c>
      <c r="Q13" s="5"/>
      <c r="R13" s="5"/>
      <c r="S13" s="1"/>
      <c r="T13" s="1">
        <f t="shared" si="5"/>
        <v>27.971428571428572</v>
      </c>
      <c r="U13" s="1">
        <f t="shared" si="6"/>
        <v>27.971428571428572</v>
      </c>
      <c r="V13" s="1">
        <v>11.4</v>
      </c>
      <c r="W13" s="1">
        <v>20.6</v>
      </c>
      <c r="X13" s="1">
        <v>19.8</v>
      </c>
      <c r="Y13" s="1">
        <v>20.8</v>
      </c>
      <c r="Z13" s="1">
        <v>18.399999999999999</v>
      </c>
      <c r="AA13" s="1">
        <v>4.4000000000000004</v>
      </c>
      <c r="AB13" s="16" t="s">
        <v>82</v>
      </c>
      <c r="AC13" s="1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39</v>
      </c>
      <c r="C14" s="1">
        <v>208</v>
      </c>
      <c r="D14" s="1"/>
      <c r="E14" s="1">
        <v>17</v>
      </c>
      <c r="F14" s="1">
        <v>180</v>
      </c>
      <c r="G14" s="6">
        <v>0.17</v>
      </c>
      <c r="H14" s="1">
        <v>180</v>
      </c>
      <c r="I14" s="1" t="s">
        <v>33</v>
      </c>
      <c r="J14" s="1">
        <v>17</v>
      </c>
      <c r="K14" s="1">
        <f t="shared" si="2"/>
        <v>0</v>
      </c>
      <c r="L14" s="1">
        <f t="shared" si="3"/>
        <v>17</v>
      </c>
      <c r="M14" s="1"/>
      <c r="N14" s="1"/>
      <c r="O14" s="1"/>
      <c r="P14" s="1">
        <f t="shared" si="4"/>
        <v>3.4</v>
      </c>
      <c r="Q14" s="5"/>
      <c r="R14" s="5"/>
      <c r="S14" s="1"/>
      <c r="T14" s="1">
        <f t="shared" si="5"/>
        <v>52.941176470588239</v>
      </c>
      <c r="U14" s="1">
        <f t="shared" si="6"/>
        <v>52.941176470588239</v>
      </c>
      <c r="V14" s="1">
        <v>3.4</v>
      </c>
      <c r="W14" s="1">
        <v>8.6</v>
      </c>
      <c r="X14" s="1">
        <v>8.1999999999999993</v>
      </c>
      <c r="Y14" s="1">
        <v>9.1999999999999993</v>
      </c>
      <c r="Z14" s="1">
        <v>11.8</v>
      </c>
      <c r="AA14" s="1">
        <v>16.2</v>
      </c>
      <c r="AB14" s="25" t="s">
        <v>45</v>
      </c>
      <c r="AC14" s="1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46</v>
      </c>
      <c r="B15" s="13" t="s">
        <v>39</v>
      </c>
      <c r="C15" s="13"/>
      <c r="D15" s="13"/>
      <c r="E15" s="13"/>
      <c r="F15" s="13"/>
      <c r="G15" s="14">
        <v>0</v>
      </c>
      <c r="H15" s="13">
        <v>50</v>
      </c>
      <c r="I15" s="13" t="s">
        <v>33</v>
      </c>
      <c r="J15" s="13"/>
      <c r="K15" s="13">
        <f t="shared" si="2"/>
        <v>0</v>
      </c>
      <c r="L15" s="13">
        <f t="shared" si="3"/>
        <v>0</v>
      </c>
      <c r="M15" s="13"/>
      <c r="N15" s="13"/>
      <c r="O15" s="13"/>
      <c r="P15" s="13">
        <f t="shared" si="4"/>
        <v>0</v>
      </c>
      <c r="Q15" s="15"/>
      <c r="R15" s="15"/>
      <c r="S15" s="13"/>
      <c r="T15" s="13" t="e">
        <f t="shared" si="5"/>
        <v>#DIV/0!</v>
      </c>
      <c r="U15" s="13" t="e">
        <f t="shared" si="6"/>
        <v>#DIV/0!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 t="s">
        <v>40</v>
      </c>
      <c r="AC15" s="13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39</v>
      </c>
      <c r="C16" s="1">
        <v>128</v>
      </c>
      <c r="D16" s="1">
        <v>48</v>
      </c>
      <c r="E16" s="1">
        <v>58</v>
      </c>
      <c r="F16" s="1">
        <v>107</v>
      </c>
      <c r="G16" s="6">
        <v>0.35</v>
      </c>
      <c r="H16" s="1">
        <v>50</v>
      </c>
      <c r="I16" s="1" t="s">
        <v>33</v>
      </c>
      <c r="J16" s="1">
        <v>59</v>
      </c>
      <c r="K16" s="1">
        <f t="shared" si="2"/>
        <v>-1</v>
      </c>
      <c r="L16" s="1">
        <f t="shared" si="3"/>
        <v>34</v>
      </c>
      <c r="M16" s="1">
        <v>24</v>
      </c>
      <c r="N16" s="1"/>
      <c r="O16" s="1"/>
      <c r="P16" s="1">
        <f t="shared" si="4"/>
        <v>6.8</v>
      </c>
      <c r="Q16" s="5"/>
      <c r="R16" s="5"/>
      <c r="S16" s="1"/>
      <c r="T16" s="1">
        <f t="shared" si="5"/>
        <v>15.73529411764706</v>
      </c>
      <c r="U16" s="1">
        <f t="shared" si="6"/>
        <v>15.73529411764706</v>
      </c>
      <c r="V16" s="1">
        <v>5.8</v>
      </c>
      <c r="W16" s="1">
        <v>8.4</v>
      </c>
      <c r="X16" s="1">
        <v>9.1999999999999993</v>
      </c>
      <c r="Y16" s="1">
        <v>12.8</v>
      </c>
      <c r="Z16" s="1">
        <v>15.2</v>
      </c>
      <c r="AA16" s="1">
        <v>17.8</v>
      </c>
      <c r="AB16" s="25" t="s">
        <v>45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2" t="s">
        <v>48</v>
      </c>
      <c r="B17" s="22" t="s">
        <v>32</v>
      </c>
      <c r="C17" s="22">
        <v>100.205</v>
      </c>
      <c r="D17" s="22">
        <v>448.96199999999999</v>
      </c>
      <c r="E17" s="22">
        <v>253.11500000000001</v>
      </c>
      <c r="F17" s="22">
        <v>271.41500000000002</v>
      </c>
      <c r="G17" s="23">
        <v>1</v>
      </c>
      <c r="H17" s="22">
        <v>55</v>
      </c>
      <c r="I17" s="22" t="s">
        <v>33</v>
      </c>
      <c r="J17" s="22">
        <v>267.33600000000001</v>
      </c>
      <c r="K17" s="22">
        <f t="shared" si="2"/>
        <v>-14.221000000000004</v>
      </c>
      <c r="L17" s="22">
        <f t="shared" si="3"/>
        <v>195.34900000000002</v>
      </c>
      <c r="M17" s="22">
        <v>57.765999999999998</v>
      </c>
      <c r="N17" s="22"/>
      <c r="O17" s="22"/>
      <c r="P17" s="22">
        <f t="shared" si="4"/>
        <v>39.069800000000001</v>
      </c>
      <c r="Q17" s="24">
        <f>14*P17-O17-N17-F17</f>
        <v>275.56220000000002</v>
      </c>
      <c r="R17" s="24"/>
      <c r="S17" s="22"/>
      <c r="T17" s="22">
        <f t="shared" si="5"/>
        <v>14</v>
      </c>
      <c r="U17" s="22">
        <f t="shared" si="6"/>
        <v>6.946925758514249</v>
      </c>
      <c r="V17" s="22">
        <v>26.025400000000001</v>
      </c>
      <c r="W17" s="22">
        <v>30.763999999999999</v>
      </c>
      <c r="X17" s="22">
        <v>34.8292</v>
      </c>
      <c r="Y17" s="22">
        <v>22.488399999999999</v>
      </c>
      <c r="Z17" s="22">
        <v>11.241199999999999</v>
      </c>
      <c r="AA17" s="22">
        <v>34.6556</v>
      </c>
      <c r="AB17" s="22" t="s">
        <v>49</v>
      </c>
      <c r="AC17" s="22">
        <f t="shared" si="7"/>
        <v>276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9" t="s">
        <v>50</v>
      </c>
      <c r="B18" s="19" t="s">
        <v>32</v>
      </c>
      <c r="C18" s="19">
        <v>1152.75</v>
      </c>
      <c r="D18" s="19">
        <v>3041.85</v>
      </c>
      <c r="E18" s="19">
        <v>3532.6790000000001</v>
      </c>
      <c r="F18" s="19">
        <v>396.09300000000002</v>
      </c>
      <c r="G18" s="20">
        <v>1</v>
      </c>
      <c r="H18" s="19">
        <v>50</v>
      </c>
      <c r="I18" s="19" t="s">
        <v>33</v>
      </c>
      <c r="J18" s="19">
        <v>3522.0250000000001</v>
      </c>
      <c r="K18" s="19">
        <f t="shared" si="2"/>
        <v>10.653999999999996</v>
      </c>
      <c r="L18" s="19">
        <f t="shared" si="3"/>
        <v>1509.154</v>
      </c>
      <c r="M18" s="19">
        <v>2023.5250000000001</v>
      </c>
      <c r="N18" s="19"/>
      <c r="O18" s="19">
        <v>1376.2932000000001</v>
      </c>
      <c r="P18" s="19">
        <f t="shared" si="4"/>
        <v>301.83080000000001</v>
      </c>
      <c r="Q18" s="21">
        <f>9*P18-O18-N18-F18</f>
        <v>944.09100000000012</v>
      </c>
      <c r="R18" s="21"/>
      <c r="S18" s="19"/>
      <c r="T18" s="19">
        <f t="shared" si="5"/>
        <v>9</v>
      </c>
      <c r="U18" s="19">
        <f t="shared" si="6"/>
        <v>5.8721184186637023</v>
      </c>
      <c r="V18" s="19">
        <v>289.86959999999999</v>
      </c>
      <c r="W18" s="19">
        <v>218.87020000000001</v>
      </c>
      <c r="X18" s="19">
        <v>213.78360000000001</v>
      </c>
      <c r="Y18" s="19">
        <v>296.5412</v>
      </c>
      <c r="Z18" s="19">
        <v>325.91219999999998</v>
      </c>
      <c r="AA18" s="19">
        <v>262.27460000000002</v>
      </c>
      <c r="AB18" s="19" t="s">
        <v>36</v>
      </c>
      <c r="AC18" s="19">
        <f t="shared" si="7"/>
        <v>944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9" t="s">
        <v>51</v>
      </c>
      <c r="B19" s="19" t="s">
        <v>32</v>
      </c>
      <c r="C19" s="19">
        <v>300.51499999999999</v>
      </c>
      <c r="D19" s="19">
        <v>158.46</v>
      </c>
      <c r="E19" s="19">
        <v>160.28200000000001</v>
      </c>
      <c r="F19" s="19">
        <v>281.31400000000002</v>
      </c>
      <c r="G19" s="20">
        <v>1</v>
      </c>
      <c r="H19" s="19">
        <v>60</v>
      </c>
      <c r="I19" s="19" t="s">
        <v>33</v>
      </c>
      <c r="J19" s="19">
        <v>150.72999999999999</v>
      </c>
      <c r="K19" s="19">
        <f t="shared" si="2"/>
        <v>9.5520000000000209</v>
      </c>
      <c r="L19" s="19">
        <f t="shared" si="3"/>
        <v>160.28200000000001</v>
      </c>
      <c r="M19" s="19"/>
      <c r="N19" s="19"/>
      <c r="O19" s="19"/>
      <c r="P19" s="19">
        <f t="shared" si="4"/>
        <v>32.056400000000004</v>
      </c>
      <c r="Q19" s="21"/>
      <c r="R19" s="21"/>
      <c r="S19" s="19"/>
      <c r="T19" s="19">
        <f t="shared" si="5"/>
        <v>8.7755955129084988</v>
      </c>
      <c r="U19" s="19">
        <f t="shared" si="6"/>
        <v>8.7755955129084988</v>
      </c>
      <c r="V19" s="19">
        <v>28.734400000000001</v>
      </c>
      <c r="W19" s="19">
        <v>17.938400000000001</v>
      </c>
      <c r="X19" s="19">
        <v>21.467199999999998</v>
      </c>
      <c r="Y19" s="19">
        <v>65.686000000000007</v>
      </c>
      <c r="Z19" s="19">
        <v>66.638800000000003</v>
      </c>
      <c r="AA19" s="19">
        <v>7.4668000000000001</v>
      </c>
      <c r="AB19" s="19" t="s">
        <v>36</v>
      </c>
      <c r="AC19" s="19">
        <f t="shared" si="7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53</v>
      </c>
      <c r="B20" s="13" t="s">
        <v>32</v>
      </c>
      <c r="C20" s="13"/>
      <c r="D20" s="13"/>
      <c r="E20" s="13"/>
      <c r="F20" s="13"/>
      <c r="G20" s="14">
        <v>0</v>
      </c>
      <c r="H20" s="13">
        <v>60</v>
      </c>
      <c r="I20" s="13" t="s">
        <v>33</v>
      </c>
      <c r="J20" s="13"/>
      <c r="K20" s="13">
        <f t="shared" si="2"/>
        <v>0</v>
      </c>
      <c r="L20" s="13">
        <f t="shared" si="3"/>
        <v>0</v>
      </c>
      <c r="M20" s="13"/>
      <c r="N20" s="13"/>
      <c r="O20" s="13"/>
      <c r="P20" s="13">
        <f t="shared" si="4"/>
        <v>0</v>
      </c>
      <c r="Q20" s="15"/>
      <c r="R20" s="15"/>
      <c r="S20" s="13"/>
      <c r="T20" s="13" t="e">
        <f t="shared" si="5"/>
        <v>#DIV/0!</v>
      </c>
      <c r="U20" s="13" t="e">
        <f t="shared" si="6"/>
        <v>#DIV/0!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 t="s">
        <v>40</v>
      </c>
      <c r="AC20" s="13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2" t="s">
        <v>54</v>
      </c>
      <c r="B21" s="22" t="s">
        <v>32</v>
      </c>
      <c r="C21" s="22">
        <v>63.37</v>
      </c>
      <c r="D21" s="22">
        <v>280.04000000000002</v>
      </c>
      <c r="E21" s="22">
        <v>297.822</v>
      </c>
      <c r="F21" s="22"/>
      <c r="G21" s="23">
        <v>1</v>
      </c>
      <c r="H21" s="22">
        <v>60</v>
      </c>
      <c r="I21" s="22" t="s">
        <v>33</v>
      </c>
      <c r="J21" s="22">
        <v>377.34</v>
      </c>
      <c r="K21" s="22">
        <f t="shared" si="2"/>
        <v>-79.517999999999972</v>
      </c>
      <c r="L21" s="22">
        <f t="shared" si="3"/>
        <v>297.822</v>
      </c>
      <c r="M21" s="22"/>
      <c r="N21" s="22">
        <v>76.03879999999991</v>
      </c>
      <c r="O21" s="22">
        <v>698.4140000000001</v>
      </c>
      <c r="P21" s="22">
        <f t="shared" si="4"/>
        <v>59.564399999999999</v>
      </c>
      <c r="Q21" s="24">
        <f>14*P21-O21-N21-F21</f>
        <v>59.44880000000002</v>
      </c>
      <c r="R21" s="24"/>
      <c r="S21" s="22"/>
      <c r="T21" s="22">
        <f t="shared" si="5"/>
        <v>14</v>
      </c>
      <c r="U21" s="22">
        <f t="shared" si="6"/>
        <v>13.001940756559287</v>
      </c>
      <c r="V21" s="22">
        <v>64.672399999999996</v>
      </c>
      <c r="W21" s="22">
        <v>25.88</v>
      </c>
      <c r="X21" s="22">
        <v>25.4724</v>
      </c>
      <c r="Y21" s="22">
        <v>35.555599999999998</v>
      </c>
      <c r="Z21" s="22">
        <v>29.197199999999999</v>
      </c>
      <c r="AA21" s="22">
        <v>37.650399999999998</v>
      </c>
      <c r="AB21" s="22" t="s">
        <v>49</v>
      </c>
      <c r="AC21" s="22">
        <f t="shared" si="7"/>
        <v>59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55</v>
      </c>
      <c r="B22" s="10" t="s">
        <v>32</v>
      </c>
      <c r="C22" s="10"/>
      <c r="D22" s="10">
        <v>2.57</v>
      </c>
      <c r="E22" s="17">
        <v>2.57</v>
      </c>
      <c r="F22" s="10"/>
      <c r="G22" s="11">
        <v>0</v>
      </c>
      <c r="H22" s="10" t="e">
        <v>#N/A</v>
      </c>
      <c r="I22" s="10" t="s">
        <v>56</v>
      </c>
      <c r="J22" s="10">
        <v>2.5</v>
      </c>
      <c r="K22" s="10">
        <f t="shared" si="2"/>
        <v>6.999999999999984E-2</v>
      </c>
      <c r="L22" s="10">
        <f t="shared" si="3"/>
        <v>2.57</v>
      </c>
      <c r="M22" s="10"/>
      <c r="N22" s="10"/>
      <c r="O22" s="10"/>
      <c r="P22" s="10">
        <f t="shared" si="4"/>
        <v>0.51400000000000001</v>
      </c>
      <c r="Q22" s="12"/>
      <c r="R22" s="12"/>
      <c r="S22" s="10"/>
      <c r="T22" s="10">
        <f t="shared" si="5"/>
        <v>0</v>
      </c>
      <c r="U22" s="10">
        <f t="shared" si="6"/>
        <v>0</v>
      </c>
      <c r="V22" s="10">
        <v>0.51400000000000001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 t="s">
        <v>57</v>
      </c>
      <c r="AC22" s="10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9" t="s">
        <v>58</v>
      </c>
      <c r="B23" s="19" t="s">
        <v>32</v>
      </c>
      <c r="C23" s="19">
        <v>148.1</v>
      </c>
      <c r="D23" s="19">
        <v>203.96199999999999</v>
      </c>
      <c r="E23" s="19">
        <v>194.93700000000001</v>
      </c>
      <c r="F23" s="19">
        <v>111.88800000000001</v>
      </c>
      <c r="G23" s="20">
        <v>1</v>
      </c>
      <c r="H23" s="19">
        <v>60</v>
      </c>
      <c r="I23" s="19" t="s">
        <v>33</v>
      </c>
      <c r="J23" s="19">
        <v>187.96</v>
      </c>
      <c r="K23" s="19">
        <f t="shared" si="2"/>
        <v>6.9770000000000039</v>
      </c>
      <c r="L23" s="19">
        <f t="shared" si="3"/>
        <v>163.12700000000001</v>
      </c>
      <c r="M23" s="19">
        <v>31.81</v>
      </c>
      <c r="N23" s="19">
        <v>13.62839999999996</v>
      </c>
      <c r="O23" s="19">
        <v>135.27200000000011</v>
      </c>
      <c r="P23" s="19">
        <f t="shared" si="4"/>
        <v>32.625399999999999</v>
      </c>
      <c r="Q23" s="21"/>
      <c r="R23" s="21"/>
      <c r="S23" s="19"/>
      <c r="T23" s="19">
        <f t="shared" si="5"/>
        <v>7.9934161726752802</v>
      </c>
      <c r="U23" s="19">
        <f t="shared" si="6"/>
        <v>7.9934161726752802</v>
      </c>
      <c r="V23" s="19">
        <v>35.029800000000002</v>
      </c>
      <c r="W23" s="19">
        <v>35.983199999999997</v>
      </c>
      <c r="X23" s="19">
        <v>39.318399999999997</v>
      </c>
      <c r="Y23" s="19">
        <v>37.712599999999988</v>
      </c>
      <c r="Z23" s="19">
        <v>39.973799999999997</v>
      </c>
      <c r="AA23" s="19">
        <v>54.301200000000001</v>
      </c>
      <c r="AB23" s="19" t="s">
        <v>36</v>
      </c>
      <c r="AC23" s="19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32</v>
      </c>
      <c r="C24" s="1">
        <v>198.59</v>
      </c>
      <c r="D24" s="1">
        <v>62.988</v>
      </c>
      <c r="E24" s="1">
        <v>112.538</v>
      </c>
      <c r="F24" s="1">
        <v>130.44999999999999</v>
      </c>
      <c r="G24" s="6">
        <v>1</v>
      </c>
      <c r="H24" s="1">
        <v>60</v>
      </c>
      <c r="I24" s="1" t="s">
        <v>33</v>
      </c>
      <c r="J24" s="1">
        <v>104.8</v>
      </c>
      <c r="K24" s="1">
        <f t="shared" si="2"/>
        <v>7.7379999999999995</v>
      </c>
      <c r="L24" s="1">
        <f t="shared" si="3"/>
        <v>71.253999999999991</v>
      </c>
      <c r="M24" s="1">
        <v>41.283999999999999</v>
      </c>
      <c r="N24" s="1">
        <v>13.660999999999969</v>
      </c>
      <c r="O24" s="1">
        <v>13.086000000000039</v>
      </c>
      <c r="P24" s="1">
        <f t="shared" si="4"/>
        <v>14.250799999999998</v>
      </c>
      <c r="Q24" s="5">
        <f>12*P24-O24-N24-F24</f>
        <v>13.812599999999975</v>
      </c>
      <c r="R24" s="5"/>
      <c r="S24" s="1"/>
      <c r="T24" s="1">
        <f t="shared" si="5"/>
        <v>12</v>
      </c>
      <c r="U24" s="1">
        <f t="shared" si="6"/>
        <v>11.030749150924862</v>
      </c>
      <c r="V24" s="1">
        <v>17.220400000000001</v>
      </c>
      <c r="W24" s="1">
        <v>20.388000000000002</v>
      </c>
      <c r="X24" s="1">
        <v>20.567</v>
      </c>
      <c r="Y24" s="1">
        <v>11.070399999999999</v>
      </c>
      <c r="Z24" s="1">
        <v>13.35</v>
      </c>
      <c r="AA24" s="1">
        <v>30.386800000000001</v>
      </c>
      <c r="AB24" s="1"/>
      <c r="AC24" s="1">
        <f t="shared" si="7"/>
        <v>14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2" t="s">
        <v>60</v>
      </c>
      <c r="B25" s="22" t="s">
        <v>32</v>
      </c>
      <c r="C25" s="22">
        <v>394.19</v>
      </c>
      <c r="D25" s="22">
        <v>138.78700000000001</v>
      </c>
      <c r="E25" s="22">
        <v>261.411</v>
      </c>
      <c r="F25" s="22">
        <v>259.30700000000002</v>
      </c>
      <c r="G25" s="23">
        <v>1</v>
      </c>
      <c r="H25" s="22">
        <v>60</v>
      </c>
      <c r="I25" s="22" t="s">
        <v>33</v>
      </c>
      <c r="J25" s="22">
        <v>250.77</v>
      </c>
      <c r="K25" s="22">
        <f t="shared" si="2"/>
        <v>10.640999999999991</v>
      </c>
      <c r="L25" s="22">
        <f t="shared" si="3"/>
        <v>261.411</v>
      </c>
      <c r="M25" s="22"/>
      <c r="N25" s="22"/>
      <c r="O25" s="22">
        <v>273.15960000000013</v>
      </c>
      <c r="P25" s="22">
        <f t="shared" si="4"/>
        <v>52.282200000000003</v>
      </c>
      <c r="Q25" s="24">
        <f>14*P25-O25-N25-F25</f>
        <v>199.48419999999993</v>
      </c>
      <c r="R25" s="24"/>
      <c r="S25" s="22"/>
      <c r="T25" s="22">
        <f t="shared" si="5"/>
        <v>14</v>
      </c>
      <c r="U25" s="22">
        <f t="shared" si="6"/>
        <v>10.184471961776669</v>
      </c>
      <c r="V25" s="22">
        <v>47.285800000000002</v>
      </c>
      <c r="W25" s="22">
        <v>9.3666</v>
      </c>
      <c r="X25" s="22">
        <v>10.176</v>
      </c>
      <c r="Y25" s="22">
        <v>40.013599999999997</v>
      </c>
      <c r="Z25" s="22">
        <v>39.663200000000003</v>
      </c>
      <c r="AA25" s="22">
        <v>12.2722</v>
      </c>
      <c r="AB25" s="22" t="s">
        <v>49</v>
      </c>
      <c r="AC25" s="22">
        <f t="shared" si="7"/>
        <v>199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61</v>
      </c>
      <c r="B26" s="10" t="s">
        <v>32</v>
      </c>
      <c r="C26" s="10">
        <v>48.677</v>
      </c>
      <c r="D26" s="10">
        <v>150.21100000000001</v>
      </c>
      <c r="E26" s="10">
        <v>46.762999999999998</v>
      </c>
      <c r="F26" s="10">
        <v>131.97499999999999</v>
      </c>
      <c r="G26" s="11">
        <v>0</v>
      </c>
      <c r="H26" s="10">
        <v>35</v>
      </c>
      <c r="I26" s="10" t="s">
        <v>56</v>
      </c>
      <c r="J26" s="10">
        <v>65.599999999999994</v>
      </c>
      <c r="K26" s="10">
        <f t="shared" si="2"/>
        <v>-18.836999999999996</v>
      </c>
      <c r="L26" s="10">
        <f t="shared" si="3"/>
        <v>46.762999999999998</v>
      </c>
      <c r="M26" s="10"/>
      <c r="N26" s="10"/>
      <c r="O26" s="10"/>
      <c r="P26" s="10">
        <f t="shared" si="4"/>
        <v>9.3525999999999989</v>
      </c>
      <c r="Q26" s="12"/>
      <c r="R26" s="12"/>
      <c r="S26" s="10"/>
      <c r="T26" s="10">
        <f t="shared" si="5"/>
        <v>14.111049333875073</v>
      </c>
      <c r="U26" s="10">
        <f t="shared" si="6"/>
        <v>14.111049333875073</v>
      </c>
      <c r="V26" s="10">
        <v>9.0668000000000006</v>
      </c>
      <c r="W26" s="10">
        <v>18.9802</v>
      </c>
      <c r="X26" s="10">
        <v>21.317599999999999</v>
      </c>
      <c r="Y26" s="10">
        <v>4.0787999999999993</v>
      </c>
      <c r="Z26" s="10">
        <v>-0.41880000000000001</v>
      </c>
      <c r="AA26" s="10">
        <v>17.363</v>
      </c>
      <c r="AB26" s="10" t="s">
        <v>62</v>
      </c>
      <c r="AC26" s="10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32</v>
      </c>
      <c r="C27" s="1">
        <v>250.58500000000001</v>
      </c>
      <c r="D27" s="1">
        <v>143.465</v>
      </c>
      <c r="E27" s="1">
        <v>239.345</v>
      </c>
      <c r="F27" s="1">
        <v>128.833</v>
      </c>
      <c r="G27" s="6">
        <v>1</v>
      </c>
      <c r="H27" s="1">
        <v>30</v>
      </c>
      <c r="I27" s="1" t="s">
        <v>33</v>
      </c>
      <c r="J27" s="1">
        <v>240.36500000000001</v>
      </c>
      <c r="K27" s="1">
        <f t="shared" si="2"/>
        <v>-1.0200000000000102</v>
      </c>
      <c r="L27" s="1">
        <f t="shared" si="3"/>
        <v>95.88</v>
      </c>
      <c r="M27" s="1">
        <v>143.465</v>
      </c>
      <c r="N27" s="1"/>
      <c r="O27" s="1">
        <v>29.564999999999969</v>
      </c>
      <c r="P27" s="1">
        <f t="shared" si="4"/>
        <v>19.175999999999998</v>
      </c>
      <c r="Q27" s="5">
        <f t="shared" ref="Q27:Q28" si="8">12*P27-O27-N27-F27</f>
        <v>71.713999999999999</v>
      </c>
      <c r="R27" s="5"/>
      <c r="S27" s="1"/>
      <c r="T27" s="1">
        <f t="shared" si="5"/>
        <v>12</v>
      </c>
      <c r="U27" s="1">
        <f t="shared" si="6"/>
        <v>8.260221109720483</v>
      </c>
      <c r="V27" s="1">
        <v>17.6782</v>
      </c>
      <c r="W27" s="1">
        <v>15.497400000000001</v>
      </c>
      <c r="X27" s="1">
        <v>16.646000000000001</v>
      </c>
      <c r="Y27" s="1">
        <v>16.010200000000001</v>
      </c>
      <c r="Z27" s="1">
        <v>20.081800000000001</v>
      </c>
      <c r="AA27" s="1">
        <v>30.8674</v>
      </c>
      <c r="AB27" s="1"/>
      <c r="AC27" s="1">
        <f t="shared" si="7"/>
        <v>72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32</v>
      </c>
      <c r="C28" s="1">
        <v>209.30799999999999</v>
      </c>
      <c r="D28" s="1">
        <v>425.63</v>
      </c>
      <c r="E28" s="1">
        <v>470.34300000000002</v>
      </c>
      <c r="F28" s="1">
        <v>145.62200000000001</v>
      </c>
      <c r="G28" s="6">
        <v>1</v>
      </c>
      <c r="H28" s="1">
        <v>30</v>
      </c>
      <c r="I28" s="1" t="s">
        <v>33</v>
      </c>
      <c r="J28" s="1">
        <v>471.78100000000001</v>
      </c>
      <c r="K28" s="1">
        <f t="shared" si="2"/>
        <v>-1.4379999999999882</v>
      </c>
      <c r="L28" s="1">
        <f t="shared" si="3"/>
        <v>112.46200000000005</v>
      </c>
      <c r="M28" s="1">
        <v>357.88099999999997</v>
      </c>
      <c r="N28" s="1">
        <v>17.80439999999993</v>
      </c>
      <c r="O28" s="1">
        <v>14.427600000000179</v>
      </c>
      <c r="P28" s="1">
        <f t="shared" si="4"/>
        <v>22.492400000000011</v>
      </c>
      <c r="Q28" s="5">
        <f t="shared" si="8"/>
        <v>92.054800000000029</v>
      </c>
      <c r="R28" s="5"/>
      <c r="S28" s="1"/>
      <c r="T28" s="1">
        <f t="shared" si="5"/>
        <v>12.000000000000002</v>
      </c>
      <c r="U28" s="1">
        <f t="shared" si="6"/>
        <v>7.9072931301239553</v>
      </c>
      <c r="V28" s="1">
        <v>20.44520000000001</v>
      </c>
      <c r="W28" s="1">
        <v>23.054400000000001</v>
      </c>
      <c r="X28" s="1">
        <v>25.047599999999999</v>
      </c>
      <c r="Y28" s="1">
        <v>30.4192</v>
      </c>
      <c r="Z28" s="1">
        <v>31.713999999999999</v>
      </c>
      <c r="AA28" s="1">
        <v>30.924199999999999</v>
      </c>
      <c r="AB28" s="1"/>
      <c r="AC28" s="1">
        <f t="shared" si="7"/>
        <v>92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9" t="s">
        <v>65</v>
      </c>
      <c r="B29" s="19" t="s">
        <v>32</v>
      </c>
      <c r="C29" s="19">
        <v>290.49700000000001</v>
      </c>
      <c r="D29" s="19">
        <v>277.39600000000002</v>
      </c>
      <c r="E29" s="19">
        <v>309.56</v>
      </c>
      <c r="F29" s="19">
        <v>169.84899999999999</v>
      </c>
      <c r="G29" s="20">
        <v>1</v>
      </c>
      <c r="H29" s="19">
        <v>30</v>
      </c>
      <c r="I29" s="19" t="s">
        <v>33</v>
      </c>
      <c r="J29" s="19">
        <v>313.37200000000001</v>
      </c>
      <c r="K29" s="19">
        <f t="shared" si="2"/>
        <v>-3.8120000000000118</v>
      </c>
      <c r="L29" s="19">
        <f t="shared" si="3"/>
        <v>125.30799999999999</v>
      </c>
      <c r="M29" s="19">
        <v>184.25200000000001</v>
      </c>
      <c r="N29" s="19">
        <v>184.80200000000011</v>
      </c>
      <c r="O29" s="19"/>
      <c r="P29" s="19">
        <f t="shared" si="4"/>
        <v>25.061599999999999</v>
      </c>
      <c r="Q29" s="21"/>
      <c r="R29" s="21"/>
      <c r="S29" s="19"/>
      <c r="T29" s="19">
        <f t="shared" si="5"/>
        <v>14.151171513391008</v>
      </c>
      <c r="U29" s="19">
        <f t="shared" si="6"/>
        <v>14.151171513391008</v>
      </c>
      <c r="V29" s="19">
        <v>35.653799999999997</v>
      </c>
      <c r="W29" s="19">
        <v>77.900400000000005</v>
      </c>
      <c r="X29" s="19">
        <v>74.093599999999995</v>
      </c>
      <c r="Y29" s="19">
        <v>76.382199999999997</v>
      </c>
      <c r="Z29" s="19">
        <v>75.159000000000006</v>
      </c>
      <c r="AA29" s="19">
        <v>88.497200000000007</v>
      </c>
      <c r="AB29" s="16" t="s">
        <v>52</v>
      </c>
      <c r="AC29" s="19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66</v>
      </c>
      <c r="B30" s="13" t="s">
        <v>32</v>
      </c>
      <c r="C30" s="13"/>
      <c r="D30" s="13"/>
      <c r="E30" s="13"/>
      <c r="F30" s="13"/>
      <c r="G30" s="14">
        <v>0</v>
      </c>
      <c r="H30" s="13">
        <v>45</v>
      </c>
      <c r="I30" s="13" t="s">
        <v>33</v>
      </c>
      <c r="J30" s="13"/>
      <c r="K30" s="13">
        <f t="shared" si="2"/>
        <v>0</v>
      </c>
      <c r="L30" s="13">
        <f t="shared" si="3"/>
        <v>0</v>
      </c>
      <c r="M30" s="13"/>
      <c r="N30" s="13"/>
      <c r="O30" s="13"/>
      <c r="P30" s="13">
        <f t="shared" si="4"/>
        <v>0</v>
      </c>
      <c r="Q30" s="15"/>
      <c r="R30" s="15"/>
      <c r="S30" s="13"/>
      <c r="T30" s="13" t="e">
        <f t="shared" si="5"/>
        <v>#DIV/0!</v>
      </c>
      <c r="U30" s="13" t="e">
        <f t="shared" si="6"/>
        <v>#DIV/0!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 t="s">
        <v>40</v>
      </c>
      <c r="AC30" s="13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2" t="s">
        <v>67</v>
      </c>
      <c r="B31" s="22" t="s">
        <v>32</v>
      </c>
      <c r="C31" s="22">
        <v>240.21199999999999</v>
      </c>
      <c r="D31" s="22">
        <v>668.06799999999998</v>
      </c>
      <c r="E31" s="22">
        <v>365.46600000000001</v>
      </c>
      <c r="F31" s="22">
        <v>451.84800000000001</v>
      </c>
      <c r="G31" s="23">
        <v>1</v>
      </c>
      <c r="H31" s="22">
        <v>40</v>
      </c>
      <c r="I31" s="22" t="s">
        <v>33</v>
      </c>
      <c r="J31" s="22">
        <v>410.67200000000003</v>
      </c>
      <c r="K31" s="22">
        <f t="shared" si="2"/>
        <v>-45.206000000000017</v>
      </c>
      <c r="L31" s="22">
        <f t="shared" si="3"/>
        <v>314.29399999999998</v>
      </c>
      <c r="M31" s="22">
        <v>51.171999999999997</v>
      </c>
      <c r="N31" s="22">
        <v>106.62592000000009</v>
      </c>
      <c r="O31" s="22"/>
      <c r="P31" s="22">
        <f t="shared" si="4"/>
        <v>62.858799999999995</v>
      </c>
      <c r="Q31" s="24">
        <f>13*P31-O31-N31-F31</f>
        <v>258.69047999999981</v>
      </c>
      <c r="R31" s="24"/>
      <c r="S31" s="22"/>
      <c r="T31" s="22">
        <f t="shared" si="5"/>
        <v>13</v>
      </c>
      <c r="U31" s="22">
        <f t="shared" si="6"/>
        <v>8.8845781338492014</v>
      </c>
      <c r="V31" s="22">
        <v>53.364999999999988</v>
      </c>
      <c r="W31" s="22">
        <v>64.547799999999995</v>
      </c>
      <c r="X31" s="22">
        <v>64.836199999999991</v>
      </c>
      <c r="Y31" s="22">
        <v>31.756799999999998</v>
      </c>
      <c r="Z31" s="22">
        <v>24.749600000000001</v>
      </c>
      <c r="AA31" s="22">
        <v>59.3354</v>
      </c>
      <c r="AB31" s="22" t="s">
        <v>49</v>
      </c>
      <c r="AC31" s="22">
        <f t="shared" si="7"/>
        <v>259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32</v>
      </c>
      <c r="C32" s="1">
        <v>74.543000000000006</v>
      </c>
      <c r="D32" s="1">
        <v>292.86399999999998</v>
      </c>
      <c r="E32" s="1">
        <v>134.38999999999999</v>
      </c>
      <c r="F32" s="1">
        <v>219.45099999999999</v>
      </c>
      <c r="G32" s="6">
        <v>1</v>
      </c>
      <c r="H32" s="1">
        <v>40</v>
      </c>
      <c r="I32" s="1" t="s">
        <v>33</v>
      </c>
      <c r="J32" s="1">
        <v>134.5</v>
      </c>
      <c r="K32" s="1">
        <f t="shared" si="2"/>
        <v>-0.11000000000001364</v>
      </c>
      <c r="L32" s="1">
        <f t="shared" si="3"/>
        <v>134.38999999999999</v>
      </c>
      <c r="M32" s="1"/>
      <c r="N32" s="1"/>
      <c r="O32" s="1">
        <v>25.097000000000008</v>
      </c>
      <c r="P32" s="1">
        <f t="shared" si="4"/>
        <v>26.877999999999997</v>
      </c>
      <c r="Q32" s="5">
        <f>12*P32-O32-N32-F32</f>
        <v>77.987999999999971</v>
      </c>
      <c r="R32" s="5"/>
      <c r="S32" s="1"/>
      <c r="T32" s="1">
        <f t="shared" si="5"/>
        <v>12</v>
      </c>
      <c r="U32" s="1">
        <f t="shared" si="6"/>
        <v>9.0984448247637477</v>
      </c>
      <c r="V32" s="1">
        <v>25.9892</v>
      </c>
      <c r="W32" s="1">
        <v>27.172799999999999</v>
      </c>
      <c r="X32" s="1">
        <v>31.383600000000001</v>
      </c>
      <c r="Y32" s="1">
        <v>26.748200000000001</v>
      </c>
      <c r="Z32" s="1">
        <v>23.280999999999999</v>
      </c>
      <c r="AA32" s="1">
        <v>22.594200000000001</v>
      </c>
      <c r="AB32" s="1"/>
      <c r="AC32" s="1">
        <f t="shared" si="7"/>
        <v>78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32</v>
      </c>
      <c r="C33" s="1">
        <v>31.956</v>
      </c>
      <c r="D33" s="1">
        <v>77.334999999999994</v>
      </c>
      <c r="E33" s="1">
        <v>32.712000000000003</v>
      </c>
      <c r="F33" s="1">
        <v>63.353000000000002</v>
      </c>
      <c r="G33" s="6">
        <v>1</v>
      </c>
      <c r="H33" s="1">
        <v>30</v>
      </c>
      <c r="I33" s="1" t="s">
        <v>33</v>
      </c>
      <c r="J33" s="1">
        <v>52.4</v>
      </c>
      <c r="K33" s="1">
        <f t="shared" si="2"/>
        <v>-19.687999999999995</v>
      </c>
      <c r="L33" s="1">
        <f t="shared" si="3"/>
        <v>32.712000000000003</v>
      </c>
      <c r="M33" s="1"/>
      <c r="N33" s="1">
        <v>16.805199999999999</v>
      </c>
      <c r="O33" s="1"/>
      <c r="P33" s="1">
        <f t="shared" si="4"/>
        <v>6.5424000000000007</v>
      </c>
      <c r="Q33" s="5"/>
      <c r="R33" s="5"/>
      <c r="S33" s="1"/>
      <c r="T33" s="1">
        <f t="shared" si="5"/>
        <v>12.252109317681583</v>
      </c>
      <c r="U33" s="1">
        <f t="shared" si="6"/>
        <v>12.252109317681583</v>
      </c>
      <c r="V33" s="1">
        <v>6.9930000000000003</v>
      </c>
      <c r="W33" s="1">
        <v>9.5432000000000006</v>
      </c>
      <c r="X33" s="1">
        <v>9.7538000000000018</v>
      </c>
      <c r="Y33" s="1">
        <v>5.7422000000000004</v>
      </c>
      <c r="Z33" s="1">
        <v>4.8616000000000001</v>
      </c>
      <c r="AA33" s="1">
        <v>10.043799999999999</v>
      </c>
      <c r="AB33" s="1"/>
      <c r="AC33" s="1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32</v>
      </c>
      <c r="C34" s="1">
        <v>163.02000000000001</v>
      </c>
      <c r="D34" s="1">
        <v>69.614999999999995</v>
      </c>
      <c r="E34" s="1">
        <v>128.96</v>
      </c>
      <c r="F34" s="1">
        <v>87.75</v>
      </c>
      <c r="G34" s="6">
        <v>1</v>
      </c>
      <c r="H34" s="1">
        <v>50</v>
      </c>
      <c r="I34" s="1" t="s">
        <v>33</v>
      </c>
      <c r="J34" s="1">
        <v>124.7</v>
      </c>
      <c r="K34" s="1">
        <f t="shared" si="2"/>
        <v>4.2600000000000051</v>
      </c>
      <c r="L34" s="1">
        <f t="shared" si="3"/>
        <v>128.96</v>
      </c>
      <c r="M34" s="1"/>
      <c r="N34" s="1">
        <v>4.7358000000000118</v>
      </c>
      <c r="O34" s="1">
        <v>107.05719999999999</v>
      </c>
      <c r="P34" s="1">
        <f t="shared" si="4"/>
        <v>25.792000000000002</v>
      </c>
      <c r="Q34" s="5">
        <f>12*P34-O34-N34-F34</f>
        <v>109.96100000000001</v>
      </c>
      <c r="R34" s="5"/>
      <c r="S34" s="1"/>
      <c r="T34" s="1">
        <f t="shared" si="5"/>
        <v>12</v>
      </c>
      <c r="U34" s="1">
        <f t="shared" si="6"/>
        <v>7.7366237593052105</v>
      </c>
      <c r="V34" s="1">
        <v>22.9132</v>
      </c>
      <c r="W34" s="1">
        <v>17.783799999999999</v>
      </c>
      <c r="X34" s="1">
        <v>18.6554</v>
      </c>
      <c r="Y34" s="1">
        <v>21.816400000000002</v>
      </c>
      <c r="Z34" s="1">
        <v>23.344999999999999</v>
      </c>
      <c r="AA34" s="1">
        <v>28.146799999999999</v>
      </c>
      <c r="AB34" s="1"/>
      <c r="AC34" s="1">
        <f t="shared" si="7"/>
        <v>110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71</v>
      </c>
      <c r="B35" s="10" t="s">
        <v>32</v>
      </c>
      <c r="C35" s="10">
        <v>91.135000000000005</v>
      </c>
      <c r="D35" s="10">
        <v>105.303</v>
      </c>
      <c r="E35" s="10">
        <v>103.346</v>
      </c>
      <c r="F35" s="10">
        <v>72.835999999999999</v>
      </c>
      <c r="G35" s="11">
        <v>0</v>
      </c>
      <c r="H35" s="10">
        <v>50</v>
      </c>
      <c r="I35" s="10" t="s">
        <v>56</v>
      </c>
      <c r="J35" s="10">
        <v>106.6</v>
      </c>
      <c r="K35" s="10">
        <f t="shared" si="2"/>
        <v>-3.2539999999999907</v>
      </c>
      <c r="L35" s="10">
        <f t="shared" si="3"/>
        <v>103.346</v>
      </c>
      <c r="M35" s="10"/>
      <c r="N35" s="10"/>
      <c r="O35" s="10"/>
      <c r="P35" s="10">
        <f t="shared" si="4"/>
        <v>20.6692</v>
      </c>
      <c r="Q35" s="12"/>
      <c r="R35" s="12"/>
      <c r="S35" s="10"/>
      <c r="T35" s="10">
        <f t="shared" si="5"/>
        <v>3.5238906198595008</v>
      </c>
      <c r="U35" s="10">
        <f t="shared" si="6"/>
        <v>3.5238906198595008</v>
      </c>
      <c r="V35" s="10">
        <v>19.6678</v>
      </c>
      <c r="W35" s="10">
        <v>12.073399999999999</v>
      </c>
      <c r="X35" s="10">
        <v>13.4268</v>
      </c>
      <c r="Y35" s="10">
        <v>18.5076</v>
      </c>
      <c r="Z35" s="10">
        <v>15.9794</v>
      </c>
      <c r="AA35" s="10">
        <v>16.549199999999999</v>
      </c>
      <c r="AB35" s="10" t="s">
        <v>62</v>
      </c>
      <c r="AC35" s="10">
        <f t="shared" si="7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32</v>
      </c>
      <c r="C36" s="1">
        <v>60.469000000000001</v>
      </c>
      <c r="D36" s="1">
        <v>139.709</v>
      </c>
      <c r="E36" s="1">
        <v>99.739000000000004</v>
      </c>
      <c r="F36" s="1">
        <v>81.605000000000004</v>
      </c>
      <c r="G36" s="6">
        <v>1</v>
      </c>
      <c r="H36" s="1">
        <v>50</v>
      </c>
      <c r="I36" s="1" t="s">
        <v>33</v>
      </c>
      <c r="J36" s="1">
        <v>106.901</v>
      </c>
      <c r="K36" s="1">
        <f t="shared" si="2"/>
        <v>-7.1619999999999919</v>
      </c>
      <c r="L36" s="1">
        <f t="shared" si="3"/>
        <v>56.538000000000004</v>
      </c>
      <c r="M36" s="1">
        <v>43.201000000000001</v>
      </c>
      <c r="N36" s="1">
        <v>5</v>
      </c>
      <c r="O36" s="1">
        <v>10.688999999999989</v>
      </c>
      <c r="P36" s="1">
        <f t="shared" si="4"/>
        <v>11.307600000000001</v>
      </c>
      <c r="Q36" s="5">
        <f t="shared" ref="Q36:Q37" si="9">12*P36-O36-N36-F36</f>
        <v>38.397200000000012</v>
      </c>
      <c r="R36" s="5"/>
      <c r="S36" s="1"/>
      <c r="T36" s="1">
        <f t="shared" si="5"/>
        <v>12</v>
      </c>
      <c r="U36" s="1">
        <f t="shared" si="6"/>
        <v>8.6043015317131832</v>
      </c>
      <c r="V36" s="1">
        <v>11.0312</v>
      </c>
      <c r="W36" s="1">
        <v>11.734999999999999</v>
      </c>
      <c r="X36" s="1">
        <v>12.4374</v>
      </c>
      <c r="Y36" s="1">
        <v>14.119</v>
      </c>
      <c r="Z36" s="1">
        <v>11.9598</v>
      </c>
      <c r="AA36" s="1">
        <v>10.901999999999999</v>
      </c>
      <c r="AB36" s="1"/>
      <c r="AC36" s="1">
        <f t="shared" si="7"/>
        <v>38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39</v>
      </c>
      <c r="C37" s="1">
        <v>519</v>
      </c>
      <c r="D37" s="1">
        <v>512</v>
      </c>
      <c r="E37" s="1">
        <v>500</v>
      </c>
      <c r="F37" s="1">
        <v>469</v>
      </c>
      <c r="G37" s="6">
        <v>0.4</v>
      </c>
      <c r="H37" s="1">
        <v>45</v>
      </c>
      <c r="I37" s="1" t="s">
        <v>33</v>
      </c>
      <c r="J37" s="1">
        <v>497</v>
      </c>
      <c r="K37" s="1">
        <f t="shared" si="2"/>
        <v>3</v>
      </c>
      <c r="L37" s="1">
        <f t="shared" si="3"/>
        <v>248</v>
      </c>
      <c r="M37" s="1">
        <v>252</v>
      </c>
      <c r="N37" s="1"/>
      <c r="O37" s="1"/>
      <c r="P37" s="1">
        <f t="shared" si="4"/>
        <v>49.6</v>
      </c>
      <c r="Q37" s="5">
        <f t="shared" si="9"/>
        <v>126.20000000000005</v>
      </c>
      <c r="R37" s="5"/>
      <c r="S37" s="1"/>
      <c r="T37" s="1">
        <f t="shared" si="5"/>
        <v>12</v>
      </c>
      <c r="U37" s="1">
        <f t="shared" si="6"/>
        <v>9.4556451612903221</v>
      </c>
      <c r="V37" s="1">
        <v>44.2</v>
      </c>
      <c r="W37" s="1">
        <v>52.2</v>
      </c>
      <c r="X37" s="1">
        <v>64.2</v>
      </c>
      <c r="Y37" s="1">
        <v>61.2</v>
      </c>
      <c r="Z37" s="1">
        <v>79.8</v>
      </c>
      <c r="AA37" s="1">
        <v>93</v>
      </c>
      <c r="AB37" s="1"/>
      <c r="AC37" s="1">
        <f t="shared" si="7"/>
        <v>50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74</v>
      </c>
      <c r="B38" s="13" t="s">
        <v>39</v>
      </c>
      <c r="C38" s="13"/>
      <c r="D38" s="13"/>
      <c r="E38" s="13"/>
      <c r="F38" s="13"/>
      <c r="G38" s="14">
        <v>0</v>
      </c>
      <c r="H38" s="13">
        <v>50</v>
      </c>
      <c r="I38" s="13" t="s">
        <v>33</v>
      </c>
      <c r="J38" s="13"/>
      <c r="K38" s="13">
        <f t="shared" ref="K38:K69" si="10">E38-J38</f>
        <v>0</v>
      </c>
      <c r="L38" s="13">
        <f t="shared" si="3"/>
        <v>0</v>
      </c>
      <c r="M38" s="13"/>
      <c r="N38" s="13"/>
      <c r="O38" s="13"/>
      <c r="P38" s="13">
        <f t="shared" si="4"/>
        <v>0</v>
      </c>
      <c r="Q38" s="15"/>
      <c r="R38" s="15"/>
      <c r="S38" s="13"/>
      <c r="T38" s="13" t="e">
        <f t="shared" si="5"/>
        <v>#DIV/0!</v>
      </c>
      <c r="U38" s="13" t="e">
        <f t="shared" si="6"/>
        <v>#DIV/0!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 t="s">
        <v>40</v>
      </c>
      <c r="AC38" s="13">
        <f t="shared" si="7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39</v>
      </c>
      <c r="C39" s="1">
        <v>203</v>
      </c>
      <c r="D39" s="1">
        <v>930</v>
      </c>
      <c r="E39" s="1">
        <v>669</v>
      </c>
      <c r="F39" s="1">
        <v>390</v>
      </c>
      <c r="G39" s="6">
        <v>0.4</v>
      </c>
      <c r="H39" s="1">
        <v>45</v>
      </c>
      <c r="I39" s="1" t="s">
        <v>33</v>
      </c>
      <c r="J39" s="1">
        <v>670</v>
      </c>
      <c r="K39" s="1">
        <f t="shared" si="10"/>
        <v>-1</v>
      </c>
      <c r="L39" s="1">
        <f t="shared" si="3"/>
        <v>276</v>
      </c>
      <c r="M39" s="1">
        <v>393</v>
      </c>
      <c r="N39" s="1"/>
      <c r="O39" s="1">
        <v>71</v>
      </c>
      <c r="P39" s="1">
        <f t="shared" si="4"/>
        <v>55.2</v>
      </c>
      <c r="Q39" s="5">
        <f>12*P39-O39-N39-F39</f>
        <v>201.40000000000009</v>
      </c>
      <c r="R39" s="5"/>
      <c r="S39" s="1"/>
      <c r="T39" s="1">
        <f t="shared" si="5"/>
        <v>12.000000000000002</v>
      </c>
      <c r="U39" s="1">
        <f t="shared" si="6"/>
        <v>8.3514492753623184</v>
      </c>
      <c r="V39" s="1">
        <v>53.4</v>
      </c>
      <c r="W39" s="1">
        <v>54</v>
      </c>
      <c r="X39" s="1">
        <v>61.6</v>
      </c>
      <c r="Y39" s="1">
        <v>60</v>
      </c>
      <c r="Z39" s="1">
        <v>52.4</v>
      </c>
      <c r="AA39" s="1">
        <v>65</v>
      </c>
      <c r="AB39" s="1"/>
      <c r="AC39" s="1">
        <f t="shared" si="7"/>
        <v>81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76</v>
      </c>
      <c r="B40" s="10" t="s">
        <v>39</v>
      </c>
      <c r="C40" s="10"/>
      <c r="D40" s="10">
        <v>12</v>
      </c>
      <c r="E40" s="10">
        <v>12</v>
      </c>
      <c r="F40" s="10"/>
      <c r="G40" s="11">
        <v>0</v>
      </c>
      <c r="H40" s="10" t="e">
        <v>#N/A</v>
      </c>
      <c r="I40" s="10" t="s">
        <v>56</v>
      </c>
      <c r="J40" s="10">
        <v>16</v>
      </c>
      <c r="K40" s="10">
        <f t="shared" si="10"/>
        <v>-4</v>
      </c>
      <c r="L40" s="10">
        <f t="shared" si="3"/>
        <v>0</v>
      </c>
      <c r="M40" s="10">
        <v>12</v>
      </c>
      <c r="N40" s="10"/>
      <c r="O40" s="10"/>
      <c r="P40" s="10">
        <f t="shared" si="4"/>
        <v>0</v>
      </c>
      <c r="Q40" s="12"/>
      <c r="R40" s="12"/>
      <c r="S40" s="10"/>
      <c r="T40" s="10" t="e">
        <f t="shared" si="5"/>
        <v>#DIV/0!</v>
      </c>
      <c r="U40" s="10" t="e">
        <f t="shared" si="6"/>
        <v>#DIV/0!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/>
      <c r="AC40" s="10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77</v>
      </c>
      <c r="B41" s="13" t="s">
        <v>32</v>
      </c>
      <c r="C41" s="13"/>
      <c r="D41" s="13">
        <v>66.067999999999998</v>
      </c>
      <c r="E41" s="13">
        <v>66.067999999999998</v>
      </c>
      <c r="F41" s="13"/>
      <c r="G41" s="14">
        <v>0</v>
      </c>
      <c r="H41" s="13">
        <v>45</v>
      </c>
      <c r="I41" s="13" t="s">
        <v>33</v>
      </c>
      <c r="J41" s="13">
        <v>66.067999999999998</v>
      </c>
      <c r="K41" s="13">
        <f t="shared" si="10"/>
        <v>0</v>
      </c>
      <c r="L41" s="13">
        <f t="shared" si="3"/>
        <v>0</v>
      </c>
      <c r="M41" s="13">
        <v>66.067999999999998</v>
      </c>
      <c r="N41" s="13"/>
      <c r="O41" s="13"/>
      <c r="P41" s="13">
        <f t="shared" si="4"/>
        <v>0</v>
      </c>
      <c r="Q41" s="15"/>
      <c r="R41" s="15"/>
      <c r="S41" s="13"/>
      <c r="T41" s="13" t="e">
        <f t="shared" si="5"/>
        <v>#DIV/0!</v>
      </c>
      <c r="U41" s="13" t="e">
        <f t="shared" si="6"/>
        <v>#DIV/0!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 t="s">
        <v>40</v>
      </c>
      <c r="AC41" s="13">
        <f t="shared" si="7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3" t="s">
        <v>78</v>
      </c>
      <c r="B42" s="13" t="s">
        <v>39</v>
      </c>
      <c r="C42" s="13"/>
      <c r="D42" s="13"/>
      <c r="E42" s="13"/>
      <c r="F42" s="13"/>
      <c r="G42" s="14">
        <v>0</v>
      </c>
      <c r="H42" s="13">
        <v>45</v>
      </c>
      <c r="I42" s="13" t="s">
        <v>33</v>
      </c>
      <c r="J42" s="13"/>
      <c r="K42" s="13">
        <f t="shared" si="10"/>
        <v>0</v>
      </c>
      <c r="L42" s="13">
        <f t="shared" si="3"/>
        <v>0</v>
      </c>
      <c r="M42" s="13"/>
      <c r="N42" s="13"/>
      <c r="O42" s="13"/>
      <c r="P42" s="13">
        <f t="shared" si="4"/>
        <v>0</v>
      </c>
      <c r="Q42" s="15"/>
      <c r="R42" s="15"/>
      <c r="S42" s="13"/>
      <c r="T42" s="13" t="e">
        <f t="shared" si="5"/>
        <v>#DIV/0!</v>
      </c>
      <c r="U42" s="13" t="e">
        <f t="shared" si="6"/>
        <v>#DIV/0!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 t="s">
        <v>40</v>
      </c>
      <c r="AC42" s="13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3" t="s">
        <v>79</v>
      </c>
      <c r="B43" s="13" t="s">
        <v>39</v>
      </c>
      <c r="C43" s="13"/>
      <c r="D43" s="13"/>
      <c r="E43" s="13"/>
      <c r="F43" s="13"/>
      <c r="G43" s="14">
        <v>0</v>
      </c>
      <c r="H43" s="13">
        <v>40</v>
      </c>
      <c r="I43" s="13" t="s">
        <v>33</v>
      </c>
      <c r="J43" s="13"/>
      <c r="K43" s="13">
        <f t="shared" si="10"/>
        <v>0</v>
      </c>
      <c r="L43" s="13">
        <f t="shared" si="3"/>
        <v>0</v>
      </c>
      <c r="M43" s="13"/>
      <c r="N43" s="13"/>
      <c r="O43" s="13"/>
      <c r="P43" s="13">
        <f t="shared" si="4"/>
        <v>0</v>
      </c>
      <c r="Q43" s="15"/>
      <c r="R43" s="15"/>
      <c r="S43" s="13"/>
      <c r="T43" s="13" t="e">
        <f t="shared" si="5"/>
        <v>#DIV/0!</v>
      </c>
      <c r="U43" s="13" t="e">
        <f t="shared" si="6"/>
        <v>#DIV/0!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 t="s">
        <v>40</v>
      </c>
      <c r="AC43" s="13">
        <f t="shared" si="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32</v>
      </c>
      <c r="C44" s="1">
        <v>209.33099999999999</v>
      </c>
      <c r="D44" s="1">
        <v>109.489</v>
      </c>
      <c r="E44" s="1">
        <v>160.20400000000001</v>
      </c>
      <c r="F44" s="1">
        <v>133.108</v>
      </c>
      <c r="G44" s="6">
        <v>1</v>
      </c>
      <c r="H44" s="1">
        <v>40</v>
      </c>
      <c r="I44" s="1" t="s">
        <v>33</v>
      </c>
      <c r="J44" s="1">
        <v>167.91499999999999</v>
      </c>
      <c r="K44" s="1">
        <f t="shared" si="10"/>
        <v>-7.7109999999999843</v>
      </c>
      <c r="L44" s="1">
        <f t="shared" si="3"/>
        <v>125.989</v>
      </c>
      <c r="M44" s="1">
        <v>34.215000000000003</v>
      </c>
      <c r="N44" s="1">
        <v>36.800600000000003</v>
      </c>
      <c r="O44" s="1">
        <v>30.782399999999999</v>
      </c>
      <c r="P44" s="1">
        <f t="shared" si="4"/>
        <v>25.197800000000001</v>
      </c>
      <c r="Q44" s="5">
        <f>12*P44-O44-N44-F44</f>
        <v>101.68260000000001</v>
      </c>
      <c r="R44" s="5"/>
      <c r="S44" s="1"/>
      <c r="T44" s="1">
        <f t="shared" si="5"/>
        <v>12</v>
      </c>
      <c r="U44" s="1">
        <f t="shared" si="6"/>
        <v>7.9646238957369295</v>
      </c>
      <c r="V44" s="1">
        <v>23.335599999999999</v>
      </c>
      <c r="W44" s="1">
        <v>26.0152</v>
      </c>
      <c r="X44" s="1">
        <v>24.7286</v>
      </c>
      <c r="Y44" s="1">
        <v>27.4236</v>
      </c>
      <c r="Z44" s="1">
        <v>31.5886</v>
      </c>
      <c r="AA44" s="1">
        <v>32.926000000000002</v>
      </c>
      <c r="AB44" s="1"/>
      <c r="AC44" s="1">
        <f t="shared" si="7"/>
        <v>102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39</v>
      </c>
      <c r="C45" s="1">
        <v>230</v>
      </c>
      <c r="D45" s="1">
        <v>120</v>
      </c>
      <c r="E45" s="1">
        <v>76</v>
      </c>
      <c r="F45" s="1">
        <v>244</v>
      </c>
      <c r="G45" s="6">
        <v>0.4</v>
      </c>
      <c r="H45" s="1">
        <v>40</v>
      </c>
      <c r="I45" s="1" t="s">
        <v>33</v>
      </c>
      <c r="J45" s="1">
        <v>88</v>
      </c>
      <c r="K45" s="1">
        <f t="shared" si="10"/>
        <v>-12</v>
      </c>
      <c r="L45" s="1">
        <f t="shared" si="3"/>
        <v>76</v>
      </c>
      <c r="M45" s="1"/>
      <c r="N45" s="1"/>
      <c r="O45" s="1"/>
      <c r="P45" s="1">
        <f t="shared" si="4"/>
        <v>15.2</v>
      </c>
      <c r="Q45" s="5"/>
      <c r="R45" s="5"/>
      <c r="S45" s="1"/>
      <c r="T45" s="1">
        <f t="shared" si="5"/>
        <v>16.05263157894737</v>
      </c>
      <c r="U45" s="1">
        <f t="shared" si="6"/>
        <v>16.05263157894737</v>
      </c>
      <c r="V45" s="1">
        <v>16</v>
      </c>
      <c r="W45" s="1">
        <v>24</v>
      </c>
      <c r="X45" s="1">
        <v>31.4</v>
      </c>
      <c r="Y45" s="1">
        <v>26.2</v>
      </c>
      <c r="Z45" s="1">
        <v>18.600000000000001</v>
      </c>
      <c r="AA45" s="1">
        <v>29.6</v>
      </c>
      <c r="AB45" s="16" t="s">
        <v>82</v>
      </c>
      <c r="AC45" s="1">
        <f t="shared" si="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39</v>
      </c>
      <c r="C46" s="1">
        <v>201</v>
      </c>
      <c r="D46" s="1">
        <v>216</v>
      </c>
      <c r="E46" s="1">
        <v>113</v>
      </c>
      <c r="F46" s="1">
        <v>260</v>
      </c>
      <c r="G46" s="6">
        <v>0.4</v>
      </c>
      <c r="H46" s="1">
        <v>45</v>
      </c>
      <c r="I46" s="1" t="s">
        <v>33</v>
      </c>
      <c r="J46" s="1">
        <v>118</v>
      </c>
      <c r="K46" s="1">
        <f t="shared" si="10"/>
        <v>-5</v>
      </c>
      <c r="L46" s="1">
        <f t="shared" si="3"/>
        <v>113</v>
      </c>
      <c r="M46" s="1"/>
      <c r="N46" s="1"/>
      <c r="O46" s="1"/>
      <c r="P46" s="1">
        <f t="shared" si="4"/>
        <v>22.6</v>
      </c>
      <c r="Q46" s="5"/>
      <c r="R46" s="5"/>
      <c r="S46" s="1"/>
      <c r="T46" s="1">
        <f t="shared" si="5"/>
        <v>11.504424778761061</v>
      </c>
      <c r="U46" s="1">
        <f t="shared" si="6"/>
        <v>11.504424778761061</v>
      </c>
      <c r="V46" s="1">
        <v>20.8</v>
      </c>
      <c r="W46" s="1">
        <v>28.4</v>
      </c>
      <c r="X46" s="1">
        <v>34</v>
      </c>
      <c r="Y46" s="1">
        <v>32.200000000000003</v>
      </c>
      <c r="Z46" s="1">
        <v>27.6</v>
      </c>
      <c r="AA46" s="1">
        <v>43</v>
      </c>
      <c r="AB46" s="16" t="s">
        <v>82</v>
      </c>
      <c r="AC46" s="1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0" t="s">
        <v>84</v>
      </c>
      <c r="B47" s="10" t="s">
        <v>32</v>
      </c>
      <c r="C47" s="10"/>
      <c r="D47" s="10">
        <v>36.177</v>
      </c>
      <c r="E47" s="10">
        <v>34.576999999999998</v>
      </c>
      <c r="F47" s="10"/>
      <c r="G47" s="11">
        <v>0</v>
      </c>
      <c r="H47" s="10" t="e">
        <v>#N/A</v>
      </c>
      <c r="I47" s="10" t="s">
        <v>56</v>
      </c>
      <c r="J47" s="10">
        <v>44.576999999999998</v>
      </c>
      <c r="K47" s="10">
        <f t="shared" si="10"/>
        <v>-10</v>
      </c>
      <c r="L47" s="10">
        <f t="shared" si="3"/>
        <v>0</v>
      </c>
      <c r="M47" s="10">
        <v>34.576999999999998</v>
      </c>
      <c r="N47" s="10"/>
      <c r="O47" s="10"/>
      <c r="P47" s="10">
        <f t="shared" si="4"/>
        <v>0</v>
      </c>
      <c r="Q47" s="12"/>
      <c r="R47" s="12"/>
      <c r="S47" s="10"/>
      <c r="T47" s="10" t="e">
        <f t="shared" si="5"/>
        <v>#DIV/0!</v>
      </c>
      <c r="U47" s="10" t="e">
        <f t="shared" si="6"/>
        <v>#DIV/0!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/>
      <c r="AC47" s="10">
        <f t="shared" si="7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85</v>
      </c>
      <c r="B48" s="13" t="s">
        <v>32</v>
      </c>
      <c r="C48" s="13"/>
      <c r="D48" s="13">
        <v>35.97</v>
      </c>
      <c r="E48" s="13">
        <v>35.090000000000003</v>
      </c>
      <c r="F48" s="13"/>
      <c r="G48" s="14">
        <v>0</v>
      </c>
      <c r="H48" s="13">
        <v>40</v>
      </c>
      <c r="I48" s="13" t="s">
        <v>33</v>
      </c>
      <c r="J48" s="13">
        <v>44.37</v>
      </c>
      <c r="K48" s="13">
        <f t="shared" si="10"/>
        <v>-9.279999999999994</v>
      </c>
      <c r="L48" s="13">
        <f t="shared" si="3"/>
        <v>0.72000000000000597</v>
      </c>
      <c r="M48" s="13">
        <v>34.369999999999997</v>
      </c>
      <c r="N48" s="13"/>
      <c r="O48" s="13"/>
      <c r="P48" s="13">
        <f t="shared" si="4"/>
        <v>0.14400000000000118</v>
      </c>
      <c r="Q48" s="15"/>
      <c r="R48" s="15"/>
      <c r="S48" s="13"/>
      <c r="T48" s="13">
        <f t="shared" si="5"/>
        <v>0</v>
      </c>
      <c r="U48" s="13">
        <f t="shared" si="6"/>
        <v>0</v>
      </c>
      <c r="V48" s="13">
        <v>0.14400000000000121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 t="s">
        <v>40</v>
      </c>
      <c r="AC48" s="13">
        <f t="shared" si="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86</v>
      </c>
      <c r="B49" s="13" t="s">
        <v>39</v>
      </c>
      <c r="C49" s="13"/>
      <c r="D49" s="13">
        <v>48</v>
      </c>
      <c r="E49" s="13">
        <v>48</v>
      </c>
      <c r="F49" s="13"/>
      <c r="G49" s="14">
        <v>0</v>
      </c>
      <c r="H49" s="13">
        <v>40</v>
      </c>
      <c r="I49" s="13" t="s">
        <v>33</v>
      </c>
      <c r="J49" s="13">
        <v>52</v>
      </c>
      <c r="K49" s="13">
        <f t="shared" si="10"/>
        <v>-4</v>
      </c>
      <c r="L49" s="13">
        <f t="shared" si="3"/>
        <v>0</v>
      </c>
      <c r="M49" s="13">
        <v>48</v>
      </c>
      <c r="N49" s="13"/>
      <c r="O49" s="13"/>
      <c r="P49" s="13">
        <f t="shared" si="4"/>
        <v>0</v>
      </c>
      <c r="Q49" s="15"/>
      <c r="R49" s="15"/>
      <c r="S49" s="13"/>
      <c r="T49" s="13" t="e">
        <f t="shared" si="5"/>
        <v>#DIV/0!</v>
      </c>
      <c r="U49" s="13" t="e">
        <f t="shared" si="6"/>
        <v>#DIV/0!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 t="s">
        <v>40</v>
      </c>
      <c r="AC49" s="13">
        <f t="shared" si="7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39</v>
      </c>
      <c r="C50" s="1">
        <v>364</v>
      </c>
      <c r="D50" s="1">
        <v>900</v>
      </c>
      <c r="E50" s="1">
        <v>807</v>
      </c>
      <c r="F50" s="1">
        <v>360</v>
      </c>
      <c r="G50" s="6">
        <v>0.4</v>
      </c>
      <c r="H50" s="1">
        <v>40</v>
      </c>
      <c r="I50" s="1" t="s">
        <v>33</v>
      </c>
      <c r="J50" s="1">
        <v>811</v>
      </c>
      <c r="K50" s="1">
        <f t="shared" si="10"/>
        <v>-4</v>
      </c>
      <c r="L50" s="1">
        <f t="shared" si="3"/>
        <v>327</v>
      </c>
      <c r="M50" s="1">
        <v>480</v>
      </c>
      <c r="N50" s="1">
        <v>70.799999999999955</v>
      </c>
      <c r="O50" s="1">
        <v>77.200000000000045</v>
      </c>
      <c r="P50" s="1">
        <f t="shared" si="4"/>
        <v>65.400000000000006</v>
      </c>
      <c r="Q50" s="5">
        <f t="shared" ref="Q50:Q51" si="11">12*P50-O50-N50-F50</f>
        <v>276.80000000000007</v>
      </c>
      <c r="R50" s="5"/>
      <c r="S50" s="1"/>
      <c r="T50" s="1">
        <f t="shared" si="5"/>
        <v>12</v>
      </c>
      <c r="U50" s="1">
        <f t="shared" si="6"/>
        <v>7.7675840978593262</v>
      </c>
      <c r="V50" s="1">
        <v>62</v>
      </c>
      <c r="W50" s="1">
        <v>62.8</v>
      </c>
      <c r="X50" s="1">
        <v>70.8</v>
      </c>
      <c r="Y50" s="1">
        <v>65.2</v>
      </c>
      <c r="Z50" s="1">
        <v>64.400000000000006</v>
      </c>
      <c r="AA50" s="1">
        <v>87.2</v>
      </c>
      <c r="AB50" s="1"/>
      <c r="AC50" s="1">
        <f t="shared" si="7"/>
        <v>111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32</v>
      </c>
      <c r="C51" s="1">
        <v>148.35900000000001</v>
      </c>
      <c r="D51" s="1">
        <v>10.707000000000001</v>
      </c>
      <c r="E51" s="1">
        <v>80.441999999999993</v>
      </c>
      <c r="F51" s="1">
        <v>63.207999999999998</v>
      </c>
      <c r="G51" s="6">
        <v>1</v>
      </c>
      <c r="H51" s="1">
        <v>50</v>
      </c>
      <c r="I51" s="1" t="s">
        <v>33</v>
      </c>
      <c r="J51" s="1">
        <v>82.8</v>
      </c>
      <c r="K51" s="1">
        <f t="shared" si="10"/>
        <v>-2.3580000000000041</v>
      </c>
      <c r="L51" s="1">
        <f t="shared" si="3"/>
        <v>65.603999999999999</v>
      </c>
      <c r="M51" s="1">
        <v>14.837999999999999</v>
      </c>
      <c r="N51" s="1">
        <v>5</v>
      </c>
      <c r="O51" s="1">
        <v>39.633999999999993</v>
      </c>
      <c r="P51" s="1">
        <f t="shared" si="4"/>
        <v>13.120799999999999</v>
      </c>
      <c r="Q51" s="5">
        <f t="shared" si="11"/>
        <v>49.607599999999991</v>
      </c>
      <c r="R51" s="5"/>
      <c r="S51" s="1"/>
      <c r="T51" s="1">
        <f t="shared" si="5"/>
        <v>11.999999999999998</v>
      </c>
      <c r="U51" s="1">
        <f t="shared" si="6"/>
        <v>8.2191634656423389</v>
      </c>
      <c r="V51" s="1">
        <v>13.215199999999999</v>
      </c>
      <c r="W51" s="1">
        <v>12.1204</v>
      </c>
      <c r="X51" s="1">
        <v>12.4552</v>
      </c>
      <c r="Y51" s="1">
        <v>15.5708</v>
      </c>
      <c r="Z51" s="1">
        <v>19.309999999999999</v>
      </c>
      <c r="AA51" s="1">
        <v>21.409600000000001</v>
      </c>
      <c r="AB51" s="1"/>
      <c r="AC51" s="1">
        <f t="shared" si="7"/>
        <v>50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22" t="s">
        <v>89</v>
      </c>
      <c r="B52" s="22" t="s">
        <v>32</v>
      </c>
      <c r="C52" s="22">
        <v>175.154</v>
      </c>
      <c r="D52" s="22">
        <v>84.88</v>
      </c>
      <c r="E52" s="22">
        <v>187.49600000000001</v>
      </c>
      <c r="F52" s="22">
        <v>45.902000000000001</v>
      </c>
      <c r="G52" s="23">
        <v>1</v>
      </c>
      <c r="H52" s="22">
        <v>50</v>
      </c>
      <c r="I52" s="22" t="s">
        <v>33</v>
      </c>
      <c r="J52" s="22">
        <v>192.1</v>
      </c>
      <c r="K52" s="22">
        <f t="shared" si="10"/>
        <v>-4.603999999999985</v>
      </c>
      <c r="L52" s="22">
        <f t="shared" si="3"/>
        <v>168.73000000000002</v>
      </c>
      <c r="M52" s="22">
        <v>18.765999999999998</v>
      </c>
      <c r="N52" s="22">
        <v>6.1823599999999033</v>
      </c>
      <c r="O52" s="22">
        <v>271.55164000000008</v>
      </c>
      <c r="P52" s="22">
        <f t="shared" si="4"/>
        <v>33.746000000000002</v>
      </c>
      <c r="Q52" s="24">
        <f>14*P52-O52-N52-F52</f>
        <v>148.80800000000005</v>
      </c>
      <c r="R52" s="24"/>
      <c r="S52" s="22"/>
      <c r="T52" s="22">
        <f t="shared" si="5"/>
        <v>14</v>
      </c>
      <c r="U52" s="22">
        <f t="shared" si="6"/>
        <v>9.590351449060627</v>
      </c>
      <c r="V52" s="22">
        <v>30.46</v>
      </c>
      <c r="W52" s="22">
        <v>16.507000000000001</v>
      </c>
      <c r="X52" s="22">
        <v>17.921399999999998</v>
      </c>
      <c r="Y52" s="22">
        <v>21.919599999999999</v>
      </c>
      <c r="Z52" s="22">
        <v>21.942</v>
      </c>
      <c r="AA52" s="22">
        <v>18.824400000000001</v>
      </c>
      <c r="AB52" s="22" t="s">
        <v>49</v>
      </c>
      <c r="AC52" s="22">
        <f t="shared" si="7"/>
        <v>149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90</v>
      </c>
      <c r="B53" s="10" t="s">
        <v>32</v>
      </c>
      <c r="C53" s="10"/>
      <c r="D53" s="10">
        <v>34.552999999999997</v>
      </c>
      <c r="E53" s="10">
        <v>34.552999999999997</v>
      </c>
      <c r="F53" s="10"/>
      <c r="G53" s="11">
        <v>0</v>
      </c>
      <c r="H53" s="10" t="e">
        <v>#N/A</v>
      </c>
      <c r="I53" s="10" t="s">
        <v>56</v>
      </c>
      <c r="J53" s="10">
        <v>41.753</v>
      </c>
      <c r="K53" s="10">
        <f t="shared" si="10"/>
        <v>-7.2000000000000028</v>
      </c>
      <c r="L53" s="10">
        <f t="shared" si="3"/>
        <v>0</v>
      </c>
      <c r="M53" s="10">
        <v>34.552999999999997</v>
      </c>
      <c r="N53" s="10"/>
      <c r="O53" s="10"/>
      <c r="P53" s="10">
        <f t="shared" si="4"/>
        <v>0</v>
      </c>
      <c r="Q53" s="12"/>
      <c r="R53" s="12"/>
      <c r="S53" s="10"/>
      <c r="T53" s="10" t="e">
        <f t="shared" si="5"/>
        <v>#DIV/0!</v>
      </c>
      <c r="U53" s="10" t="e">
        <f t="shared" si="6"/>
        <v>#DIV/0!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/>
      <c r="AC53" s="10">
        <f t="shared" si="7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32</v>
      </c>
      <c r="C54" s="1">
        <v>493.34800000000001</v>
      </c>
      <c r="D54" s="1">
        <v>525.28099999999995</v>
      </c>
      <c r="E54" s="1">
        <v>924.29700000000003</v>
      </c>
      <c r="F54" s="1">
        <v>57.106999999999999</v>
      </c>
      <c r="G54" s="6">
        <v>1</v>
      </c>
      <c r="H54" s="1">
        <v>40</v>
      </c>
      <c r="I54" s="1" t="s">
        <v>33</v>
      </c>
      <c r="J54" s="1">
        <v>869.77200000000005</v>
      </c>
      <c r="K54" s="1">
        <f t="shared" si="10"/>
        <v>54.524999999999977</v>
      </c>
      <c r="L54" s="1">
        <f t="shared" si="3"/>
        <v>416.72500000000002</v>
      </c>
      <c r="M54" s="1">
        <v>507.572</v>
      </c>
      <c r="N54" s="1"/>
      <c r="O54" s="1">
        <v>665.99999999999989</v>
      </c>
      <c r="P54" s="1">
        <f t="shared" si="4"/>
        <v>83.344999999999999</v>
      </c>
      <c r="Q54" s="5">
        <f>12*P54-O54-N54-F54</f>
        <v>277.03300000000013</v>
      </c>
      <c r="R54" s="5"/>
      <c r="S54" s="1"/>
      <c r="T54" s="1">
        <f t="shared" si="5"/>
        <v>12</v>
      </c>
      <c r="U54" s="1">
        <f t="shared" si="6"/>
        <v>8.6760693502909572</v>
      </c>
      <c r="V54" s="1">
        <v>77.287199999999984</v>
      </c>
      <c r="W54" s="1">
        <v>36.219399999999993</v>
      </c>
      <c r="X54" s="1">
        <v>46.210799999999992</v>
      </c>
      <c r="Y54" s="1">
        <v>30.462</v>
      </c>
      <c r="Z54" s="1">
        <v>86.117999999999995</v>
      </c>
      <c r="AA54" s="1">
        <v>77.909800000000004</v>
      </c>
      <c r="AB54" s="1"/>
      <c r="AC54" s="1">
        <f t="shared" si="7"/>
        <v>277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3" t="s">
        <v>92</v>
      </c>
      <c r="B55" s="13" t="s">
        <v>39</v>
      </c>
      <c r="C55" s="13"/>
      <c r="D55" s="13"/>
      <c r="E55" s="13"/>
      <c r="F55" s="13"/>
      <c r="G55" s="14">
        <v>0</v>
      </c>
      <c r="H55" s="13">
        <v>50</v>
      </c>
      <c r="I55" s="13" t="s">
        <v>33</v>
      </c>
      <c r="J55" s="13"/>
      <c r="K55" s="13">
        <f t="shared" si="10"/>
        <v>0</v>
      </c>
      <c r="L55" s="13">
        <f t="shared" si="3"/>
        <v>0</v>
      </c>
      <c r="M55" s="13"/>
      <c r="N55" s="13"/>
      <c r="O55" s="13"/>
      <c r="P55" s="13">
        <f t="shared" si="4"/>
        <v>0</v>
      </c>
      <c r="Q55" s="15"/>
      <c r="R55" s="15"/>
      <c r="S55" s="13"/>
      <c r="T55" s="13" t="e">
        <f t="shared" si="5"/>
        <v>#DIV/0!</v>
      </c>
      <c r="U55" s="13" t="e">
        <f t="shared" si="6"/>
        <v>#DIV/0!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 t="s">
        <v>40</v>
      </c>
      <c r="AC55" s="13">
        <f t="shared" si="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32</v>
      </c>
      <c r="C56" s="1">
        <v>188.84299999999999</v>
      </c>
      <c r="D56" s="1">
        <v>415.55399999999997</v>
      </c>
      <c r="E56" s="1">
        <v>352.20800000000003</v>
      </c>
      <c r="F56" s="1">
        <v>205.54300000000001</v>
      </c>
      <c r="G56" s="6">
        <v>1</v>
      </c>
      <c r="H56" s="1">
        <v>40</v>
      </c>
      <c r="I56" s="1" t="s">
        <v>33</v>
      </c>
      <c r="J56" s="1">
        <v>352.70400000000001</v>
      </c>
      <c r="K56" s="1">
        <f t="shared" si="10"/>
        <v>-0.4959999999999809</v>
      </c>
      <c r="L56" s="1">
        <f t="shared" si="3"/>
        <v>52.289000000000044</v>
      </c>
      <c r="M56" s="1">
        <v>299.91899999999998</v>
      </c>
      <c r="N56" s="1">
        <v>109.3416</v>
      </c>
      <c r="O56" s="1"/>
      <c r="P56" s="1">
        <f t="shared" si="4"/>
        <v>10.45780000000001</v>
      </c>
      <c r="Q56" s="5"/>
      <c r="R56" s="5"/>
      <c r="S56" s="1"/>
      <c r="T56" s="1">
        <f t="shared" si="5"/>
        <v>30.110023140622282</v>
      </c>
      <c r="U56" s="1">
        <f t="shared" si="6"/>
        <v>30.110023140622282</v>
      </c>
      <c r="V56" s="1">
        <v>18.46179999999999</v>
      </c>
      <c r="W56" s="1">
        <v>37.305999999999997</v>
      </c>
      <c r="X56" s="1">
        <v>34.712400000000002</v>
      </c>
      <c r="Y56" s="1">
        <v>33.991</v>
      </c>
      <c r="Z56" s="1">
        <v>33.501199999999997</v>
      </c>
      <c r="AA56" s="1">
        <v>38.559199999999997</v>
      </c>
      <c r="AB56" s="25" t="s">
        <v>45</v>
      </c>
      <c r="AC56" s="1">
        <f t="shared" si="7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39</v>
      </c>
      <c r="C57" s="1">
        <v>154</v>
      </c>
      <c r="D57" s="1">
        <v>264</v>
      </c>
      <c r="E57" s="1">
        <v>177</v>
      </c>
      <c r="F57" s="1">
        <v>197</v>
      </c>
      <c r="G57" s="6">
        <v>0.4</v>
      </c>
      <c r="H57" s="1">
        <v>40</v>
      </c>
      <c r="I57" s="1" t="s">
        <v>33</v>
      </c>
      <c r="J57" s="1">
        <v>177</v>
      </c>
      <c r="K57" s="1">
        <f t="shared" si="10"/>
        <v>0</v>
      </c>
      <c r="L57" s="1">
        <f t="shared" si="3"/>
        <v>153</v>
      </c>
      <c r="M57" s="1">
        <v>24</v>
      </c>
      <c r="N57" s="1"/>
      <c r="O57" s="1">
        <v>81</v>
      </c>
      <c r="P57" s="1">
        <f t="shared" si="4"/>
        <v>30.6</v>
      </c>
      <c r="Q57" s="5">
        <f t="shared" ref="Q57:Q58" si="12">12*P57-O57-N57-F57</f>
        <v>89.200000000000045</v>
      </c>
      <c r="R57" s="5"/>
      <c r="S57" s="1"/>
      <c r="T57" s="1">
        <f t="shared" si="5"/>
        <v>12.000000000000002</v>
      </c>
      <c r="U57" s="1">
        <f t="shared" si="6"/>
        <v>9.0849673202614376</v>
      </c>
      <c r="V57" s="1">
        <v>31.2</v>
      </c>
      <c r="W57" s="1">
        <v>28.2</v>
      </c>
      <c r="X57" s="1">
        <v>35.200000000000003</v>
      </c>
      <c r="Y57" s="1">
        <v>30</v>
      </c>
      <c r="Z57" s="1">
        <v>28</v>
      </c>
      <c r="AA57" s="1">
        <v>44.2</v>
      </c>
      <c r="AB57" s="1"/>
      <c r="AC57" s="1">
        <f t="shared" si="7"/>
        <v>36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39</v>
      </c>
      <c r="C58" s="1">
        <v>207</v>
      </c>
      <c r="D58" s="1">
        <v>90</v>
      </c>
      <c r="E58" s="1">
        <v>155</v>
      </c>
      <c r="F58" s="1">
        <v>87</v>
      </c>
      <c r="G58" s="6">
        <v>0.4</v>
      </c>
      <c r="H58" s="1">
        <v>40</v>
      </c>
      <c r="I58" s="1" t="s">
        <v>33</v>
      </c>
      <c r="J58" s="1">
        <v>173</v>
      </c>
      <c r="K58" s="1">
        <f t="shared" si="10"/>
        <v>-18</v>
      </c>
      <c r="L58" s="1">
        <f t="shared" si="3"/>
        <v>155</v>
      </c>
      <c r="M58" s="1"/>
      <c r="N58" s="1"/>
      <c r="O58" s="1">
        <v>181</v>
      </c>
      <c r="P58" s="1">
        <f t="shared" si="4"/>
        <v>31</v>
      </c>
      <c r="Q58" s="5">
        <f t="shared" si="12"/>
        <v>104</v>
      </c>
      <c r="R58" s="5"/>
      <c r="S58" s="1"/>
      <c r="T58" s="1">
        <f t="shared" si="5"/>
        <v>12</v>
      </c>
      <c r="U58" s="1">
        <f t="shared" si="6"/>
        <v>8.6451612903225801</v>
      </c>
      <c r="V58" s="1">
        <v>30.4</v>
      </c>
      <c r="W58" s="1">
        <v>21</v>
      </c>
      <c r="X58" s="1">
        <v>26.8</v>
      </c>
      <c r="Y58" s="1">
        <v>27.8</v>
      </c>
      <c r="Z58" s="1">
        <v>29.6</v>
      </c>
      <c r="AA58" s="1">
        <v>51.8</v>
      </c>
      <c r="AB58" s="1"/>
      <c r="AC58" s="1">
        <f t="shared" si="7"/>
        <v>42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3" t="s">
        <v>96</v>
      </c>
      <c r="B59" s="13" t="s">
        <v>32</v>
      </c>
      <c r="C59" s="13"/>
      <c r="D59" s="13"/>
      <c r="E59" s="13"/>
      <c r="F59" s="13"/>
      <c r="G59" s="14">
        <v>0</v>
      </c>
      <c r="H59" s="13">
        <v>50</v>
      </c>
      <c r="I59" s="13" t="s">
        <v>33</v>
      </c>
      <c r="J59" s="13"/>
      <c r="K59" s="13">
        <f t="shared" si="10"/>
        <v>0</v>
      </c>
      <c r="L59" s="13">
        <f t="shared" si="3"/>
        <v>0</v>
      </c>
      <c r="M59" s="13"/>
      <c r="N59" s="13"/>
      <c r="O59" s="13"/>
      <c r="P59" s="13">
        <f t="shared" si="4"/>
        <v>0</v>
      </c>
      <c r="Q59" s="15"/>
      <c r="R59" s="15"/>
      <c r="S59" s="13"/>
      <c r="T59" s="13" t="e">
        <f t="shared" si="5"/>
        <v>#DIV/0!</v>
      </c>
      <c r="U59" s="13" t="e">
        <f t="shared" si="6"/>
        <v>#DIV/0!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 t="s">
        <v>40</v>
      </c>
      <c r="AC59" s="13">
        <f t="shared" si="7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2" t="s">
        <v>97</v>
      </c>
      <c r="B60" s="22" t="s">
        <v>32</v>
      </c>
      <c r="C60" s="22">
        <v>148.36199999999999</v>
      </c>
      <c r="D60" s="22">
        <v>109.974</v>
      </c>
      <c r="E60" s="22">
        <v>220.386</v>
      </c>
      <c r="F60" s="22">
        <v>15.324</v>
      </c>
      <c r="G60" s="23">
        <v>1</v>
      </c>
      <c r="H60" s="22">
        <v>50</v>
      </c>
      <c r="I60" s="22" t="s">
        <v>33</v>
      </c>
      <c r="J60" s="22">
        <v>216.6</v>
      </c>
      <c r="K60" s="22">
        <f t="shared" si="10"/>
        <v>3.7860000000000014</v>
      </c>
      <c r="L60" s="22">
        <f t="shared" si="3"/>
        <v>185.93299999999999</v>
      </c>
      <c r="M60" s="22">
        <v>34.453000000000003</v>
      </c>
      <c r="N60" s="22">
        <v>10.55180000000003</v>
      </c>
      <c r="O60" s="22">
        <v>298.66180000000003</v>
      </c>
      <c r="P60" s="22">
        <f t="shared" si="4"/>
        <v>37.186599999999999</v>
      </c>
      <c r="Q60" s="24">
        <f>14*P60-O60-N60-F60</f>
        <v>196.0747999999999</v>
      </c>
      <c r="R60" s="24"/>
      <c r="S60" s="22"/>
      <c r="T60" s="22">
        <f t="shared" si="5"/>
        <v>14</v>
      </c>
      <c r="U60" s="22">
        <f t="shared" si="6"/>
        <v>8.7272727272727284</v>
      </c>
      <c r="V60" s="22">
        <v>31.1358</v>
      </c>
      <c r="W60" s="22">
        <v>16.3582</v>
      </c>
      <c r="X60" s="22">
        <v>18.440999999999999</v>
      </c>
      <c r="Y60" s="22">
        <v>19.390799999999999</v>
      </c>
      <c r="Z60" s="22">
        <v>21.095600000000001</v>
      </c>
      <c r="AA60" s="22">
        <v>22.2364</v>
      </c>
      <c r="AB60" s="22" t="s">
        <v>49</v>
      </c>
      <c r="AC60" s="22">
        <f t="shared" si="7"/>
        <v>196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32</v>
      </c>
      <c r="C61" s="1">
        <v>104.54900000000001</v>
      </c>
      <c r="D61" s="1">
        <v>0.53900000000000003</v>
      </c>
      <c r="E61" s="1">
        <v>37.115000000000002</v>
      </c>
      <c r="F61" s="1">
        <v>49.433999999999997</v>
      </c>
      <c r="G61" s="6">
        <v>1</v>
      </c>
      <c r="H61" s="1">
        <v>50</v>
      </c>
      <c r="I61" s="1" t="s">
        <v>33</v>
      </c>
      <c r="J61" s="1">
        <v>40.700000000000003</v>
      </c>
      <c r="K61" s="1">
        <f t="shared" si="10"/>
        <v>-3.5850000000000009</v>
      </c>
      <c r="L61" s="1">
        <f t="shared" si="3"/>
        <v>37.115000000000002</v>
      </c>
      <c r="M61" s="1"/>
      <c r="N61" s="1">
        <v>10.55420000000001</v>
      </c>
      <c r="O61" s="1"/>
      <c r="P61" s="1">
        <f t="shared" si="4"/>
        <v>7.423</v>
      </c>
      <c r="Q61" s="5">
        <f>12*P61-O61-N61-F61</f>
        <v>29.087799999999987</v>
      </c>
      <c r="R61" s="5"/>
      <c r="S61" s="1"/>
      <c r="T61" s="1">
        <f t="shared" si="5"/>
        <v>11.999999999999998</v>
      </c>
      <c r="U61" s="1">
        <f t="shared" si="6"/>
        <v>8.0813956621312144</v>
      </c>
      <c r="V61" s="1">
        <v>7.3714000000000004</v>
      </c>
      <c r="W61" s="1">
        <v>8.1316000000000006</v>
      </c>
      <c r="X61" s="1">
        <v>8.1248000000000005</v>
      </c>
      <c r="Y61" s="1">
        <v>9.1471999999999998</v>
      </c>
      <c r="Z61" s="1">
        <v>12.1142</v>
      </c>
      <c r="AA61" s="1">
        <v>15.345000000000001</v>
      </c>
      <c r="AB61" s="1"/>
      <c r="AC61" s="1">
        <f t="shared" si="7"/>
        <v>29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3" t="s">
        <v>99</v>
      </c>
      <c r="B62" s="13" t="s">
        <v>39</v>
      </c>
      <c r="C62" s="13"/>
      <c r="D62" s="13"/>
      <c r="E62" s="13"/>
      <c r="F62" s="13"/>
      <c r="G62" s="14">
        <v>0</v>
      </c>
      <c r="H62" s="13">
        <v>50</v>
      </c>
      <c r="I62" s="13" t="s">
        <v>33</v>
      </c>
      <c r="J62" s="13"/>
      <c r="K62" s="13">
        <f t="shared" si="10"/>
        <v>0</v>
      </c>
      <c r="L62" s="13">
        <f t="shared" si="3"/>
        <v>0</v>
      </c>
      <c r="M62" s="13"/>
      <c r="N62" s="13"/>
      <c r="O62" s="13"/>
      <c r="P62" s="13">
        <f t="shared" si="4"/>
        <v>0</v>
      </c>
      <c r="Q62" s="15"/>
      <c r="R62" s="15"/>
      <c r="S62" s="13"/>
      <c r="T62" s="13" t="e">
        <f t="shared" si="5"/>
        <v>#DIV/0!</v>
      </c>
      <c r="U62" s="13" t="e">
        <f t="shared" si="6"/>
        <v>#DIV/0!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 t="s">
        <v>40</v>
      </c>
      <c r="AC62" s="13">
        <f t="shared" si="7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100</v>
      </c>
      <c r="B63" s="10" t="s">
        <v>32</v>
      </c>
      <c r="C63" s="10"/>
      <c r="D63" s="10">
        <v>42.031999999999996</v>
      </c>
      <c r="E63" s="10">
        <v>40.631999999999998</v>
      </c>
      <c r="F63" s="10"/>
      <c r="G63" s="11">
        <v>0</v>
      </c>
      <c r="H63" s="10" t="e">
        <v>#N/A</v>
      </c>
      <c r="I63" s="10" t="s">
        <v>56</v>
      </c>
      <c r="J63" s="10">
        <v>50.832000000000001</v>
      </c>
      <c r="K63" s="10">
        <f t="shared" si="10"/>
        <v>-10.200000000000003</v>
      </c>
      <c r="L63" s="10">
        <f t="shared" si="3"/>
        <v>0</v>
      </c>
      <c r="M63" s="10">
        <v>40.631999999999998</v>
      </c>
      <c r="N63" s="10"/>
      <c r="O63" s="10"/>
      <c r="P63" s="10">
        <f t="shared" si="4"/>
        <v>0</v>
      </c>
      <c r="Q63" s="12"/>
      <c r="R63" s="12"/>
      <c r="S63" s="10"/>
      <c r="T63" s="10" t="e">
        <f t="shared" si="5"/>
        <v>#DIV/0!</v>
      </c>
      <c r="U63" s="10" t="e">
        <f t="shared" si="6"/>
        <v>#DIV/0!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/>
      <c r="AC63" s="10">
        <f t="shared" si="7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101</v>
      </c>
      <c r="B64" s="1" t="s">
        <v>39</v>
      </c>
      <c r="C64" s="1">
        <v>383</v>
      </c>
      <c r="D64" s="1">
        <v>811</v>
      </c>
      <c r="E64" s="1">
        <v>432</v>
      </c>
      <c r="F64" s="1">
        <v>678</v>
      </c>
      <c r="G64" s="6">
        <v>0.4</v>
      </c>
      <c r="H64" s="1">
        <v>40</v>
      </c>
      <c r="I64" s="1" t="s">
        <v>33</v>
      </c>
      <c r="J64" s="1">
        <v>430</v>
      </c>
      <c r="K64" s="1">
        <f t="shared" si="10"/>
        <v>2</v>
      </c>
      <c r="L64" s="1">
        <f t="shared" si="3"/>
        <v>432</v>
      </c>
      <c r="M64" s="1"/>
      <c r="N64" s="1">
        <v>67.000000000000284</v>
      </c>
      <c r="O64" s="1"/>
      <c r="P64" s="1">
        <f t="shared" si="4"/>
        <v>86.4</v>
      </c>
      <c r="Q64" s="5">
        <f t="shared" ref="Q64:Q67" si="13">12*P64-O64-N64-F64</f>
        <v>291.79999999999995</v>
      </c>
      <c r="R64" s="5"/>
      <c r="S64" s="1"/>
      <c r="T64" s="1">
        <f t="shared" si="5"/>
        <v>12.000000000000002</v>
      </c>
      <c r="U64" s="1">
        <f t="shared" si="6"/>
        <v>8.6226851851851869</v>
      </c>
      <c r="V64" s="1">
        <v>81.599999999999994</v>
      </c>
      <c r="W64" s="1">
        <v>97.4</v>
      </c>
      <c r="X64" s="1">
        <v>107.8</v>
      </c>
      <c r="Y64" s="1">
        <v>95.8</v>
      </c>
      <c r="Z64" s="1">
        <v>89.2</v>
      </c>
      <c r="AA64" s="1">
        <v>99.8</v>
      </c>
      <c r="AB64" s="1"/>
      <c r="AC64" s="1">
        <f t="shared" si="7"/>
        <v>117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39</v>
      </c>
      <c r="C65" s="1">
        <v>622</v>
      </c>
      <c r="D65" s="1">
        <v>660</v>
      </c>
      <c r="E65" s="1">
        <v>753</v>
      </c>
      <c r="F65" s="1">
        <v>433</v>
      </c>
      <c r="G65" s="6">
        <v>0.4</v>
      </c>
      <c r="H65" s="1">
        <v>40</v>
      </c>
      <c r="I65" s="1" t="s">
        <v>33</v>
      </c>
      <c r="J65" s="1">
        <v>759</v>
      </c>
      <c r="K65" s="1">
        <f t="shared" si="10"/>
        <v>-6</v>
      </c>
      <c r="L65" s="1">
        <f t="shared" si="3"/>
        <v>284</v>
      </c>
      <c r="M65" s="1">
        <v>469</v>
      </c>
      <c r="N65" s="1">
        <v>112.2</v>
      </c>
      <c r="O65" s="1">
        <v>18.799999999999951</v>
      </c>
      <c r="P65" s="1">
        <f t="shared" si="4"/>
        <v>56.8</v>
      </c>
      <c r="Q65" s="5">
        <f t="shared" si="13"/>
        <v>117.59999999999991</v>
      </c>
      <c r="R65" s="5"/>
      <c r="S65" s="1"/>
      <c r="T65" s="1">
        <f t="shared" si="5"/>
        <v>11.999999999999998</v>
      </c>
      <c r="U65" s="1">
        <f t="shared" si="6"/>
        <v>9.929577464788732</v>
      </c>
      <c r="V65" s="1">
        <v>64</v>
      </c>
      <c r="W65" s="1">
        <v>74</v>
      </c>
      <c r="X65" s="1">
        <v>77.8</v>
      </c>
      <c r="Y65" s="1">
        <v>71.8</v>
      </c>
      <c r="Z65" s="1">
        <v>95.4</v>
      </c>
      <c r="AA65" s="1">
        <v>110.4</v>
      </c>
      <c r="AB65" s="1"/>
      <c r="AC65" s="1">
        <f t="shared" si="7"/>
        <v>47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32</v>
      </c>
      <c r="C66" s="1">
        <v>211.80199999999999</v>
      </c>
      <c r="D66" s="1">
        <v>258.13099999999997</v>
      </c>
      <c r="E66" s="1">
        <v>341.11200000000002</v>
      </c>
      <c r="F66" s="1">
        <v>87.207999999999998</v>
      </c>
      <c r="G66" s="6">
        <v>1</v>
      </c>
      <c r="H66" s="1">
        <v>40</v>
      </c>
      <c r="I66" s="1" t="s">
        <v>33</v>
      </c>
      <c r="J66" s="1">
        <v>334.89400000000001</v>
      </c>
      <c r="K66" s="1">
        <f t="shared" si="10"/>
        <v>6.2180000000000177</v>
      </c>
      <c r="L66" s="1">
        <f t="shared" si="3"/>
        <v>175.84200000000001</v>
      </c>
      <c r="M66" s="1">
        <v>165.27</v>
      </c>
      <c r="N66" s="1">
        <v>25.046000000000021</v>
      </c>
      <c r="O66" s="1">
        <v>182.541</v>
      </c>
      <c r="P66" s="1">
        <f t="shared" si="4"/>
        <v>35.168400000000005</v>
      </c>
      <c r="Q66" s="5">
        <f t="shared" si="13"/>
        <v>127.22580000000005</v>
      </c>
      <c r="R66" s="5"/>
      <c r="S66" s="1"/>
      <c r="T66" s="1">
        <f t="shared" si="5"/>
        <v>12</v>
      </c>
      <c r="U66" s="1">
        <f t="shared" si="6"/>
        <v>8.3823830484184665</v>
      </c>
      <c r="V66" s="1">
        <v>33.331000000000003</v>
      </c>
      <c r="W66" s="1">
        <v>27.624400000000001</v>
      </c>
      <c r="X66" s="1">
        <v>28.455400000000001</v>
      </c>
      <c r="Y66" s="1">
        <v>33.6736</v>
      </c>
      <c r="Z66" s="1">
        <v>35.482399999999998</v>
      </c>
      <c r="AA66" s="1">
        <v>31.778400000000001</v>
      </c>
      <c r="AB66" s="1"/>
      <c r="AC66" s="1">
        <f t="shared" si="7"/>
        <v>127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104</v>
      </c>
      <c r="B67" s="1" t="s">
        <v>32</v>
      </c>
      <c r="C67" s="1">
        <v>209.48500000000001</v>
      </c>
      <c r="D67" s="1">
        <v>369.29399999999998</v>
      </c>
      <c r="E67" s="1">
        <v>440.846</v>
      </c>
      <c r="F67" s="1">
        <v>115.88800000000001</v>
      </c>
      <c r="G67" s="6">
        <v>1</v>
      </c>
      <c r="H67" s="1">
        <v>40</v>
      </c>
      <c r="I67" s="1" t="s">
        <v>33</v>
      </c>
      <c r="J67" s="1">
        <v>434.76100000000002</v>
      </c>
      <c r="K67" s="1">
        <f t="shared" si="10"/>
        <v>6.0849999999999795</v>
      </c>
      <c r="L67" s="1">
        <f t="shared" si="3"/>
        <v>176.01800000000003</v>
      </c>
      <c r="M67" s="1">
        <v>264.82799999999997</v>
      </c>
      <c r="N67" s="1">
        <v>9.6920000000000357</v>
      </c>
      <c r="O67" s="1">
        <v>173.72699999999989</v>
      </c>
      <c r="P67" s="1">
        <f t="shared" si="4"/>
        <v>35.203600000000009</v>
      </c>
      <c r="Q67" s="5">
        <f t="shared" si="13"/>
        <v>123.13620000000017</v>
      </c>
      <c r="R67" s="5"/>
      <c r="S67" s="1"/>
      <c r="T67" s="1">
        <f t="shared" si="5"/>
        <v>11.999999999999998</v>
      </c>
      <c r="U67" s="1">
        <f t="shared" si="6"/>
        <v>8.5021702325898438</v>
      </c>
      <c r="V67" s="1">
        <v>33.103999999999999</v>
      </c>
      <c r="W67" s="1">
        <v>26.715599999999998</v>
      </c>
      <c r="X67" s="1">
        <v>27.543600000000001</v>
      </c>
      <c r="Y67" s="1">
        <v>32.130200000000002</v>
      </c>
      <c r="Z67" s="1">
        <v>33.748600000000003</v>
      </c>
      <c r="AA67" s="1">
        <v>39.614800000000002</v>
      </c>
      <c r="AB67" s="1"/>
      <c r="AC67" s="1">
        <f t="shared" si="7"/>
        <v>123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105</v>
      </c>
      <c r="B68" s="10" t="s">
        <v>32</v>
      </c>
      <c r="C68" s="10"/>
      <c r="D68" s="10">
        <v>155.446</v>
      </c>
      <c r="E68" s="10">
        <v>155.446</v>
      </c>
      <c r="F68" s="10"/>
      <c r="G68" s="11">
        <v>0</v>
      </c>
      <c r="H68" s="10" t="e">
        <v>#N/A</v>
      </c>
      <c r="I68" s="10" t="s">
        <v>56</v>
      </c>
      <c r="J68" s="10">
        <v>160.946</v>
      </c>
      <c r="K68" s="10">
        <f t="shared" si="10"/>
        <v>-5.5</v>
      </c>
      <c r="L68" s="10">
        <f t="shared" si="3"/>
        <v>0</v>
      </c>
      <c r="M68" s="10">
        <v>155.446</v>
      </c>
      <c r="N68" s="10"/>
      <c r="O68" s="10"/>
      <c r="P68" s="10">
        <f t="shared" si="4"/>
        <v>0</v>
      </c>
      <c r="Q68" s="12"/>
      <c r="R68" s="12"/>
      <c r="S68" s="10"/>
      <c r="T68" s="10" t="e">
        <f t="shared" si="5"/>
        <v>#DIV/0!</v>
      </c>
      <c r="U68" s="10" t="e">
        <f t="shared" si="6"/>
        <v>#DIV/0!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/>
      <c r="AC68" s="10">
        <f t="shared" si="7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106</v>
      </c>
      <c r="B69" s="13" t="s">
        <v>32</v>
      </c>
      <c r="C69" s="13"/>
      <c r="D69" s="13">
        <v>106.685</v>
      </c>
      <c r="E69" s="13">
        <v>106.685</v>
      </c>
      <c r="F69" s="13"/>
      <c r="G69" s="14">
        <v>0</v>
      </c>
      <c r="H69" s="13">
        <v>40</v>
      </c>
      <c r="I69" s="13" t="s">
        <v>33</v>
      </c>
      <c r="J69" s="13">
        <v>106.685</v>
      </c>
      <c r="K69" s="13">
        <f t="shared" si="10"/>
        <v>0</v>
      </c>
      <c r="L69" s="13">
        <f t="shared" si="3"/>
        <v>0</v>
      </c>
      <c r="M69" s="13">
        <v>106.685</v>
      </c>
      <c r="N69" s="13"/>
      <c r="O69" s="13"/>
      <c r="P69" s="13">
        <f t="shared" si="4"/>
        <v>0</v>
      </c>
      <c r="Q69" s="15"/>
      <c r="R69" s="15"/>
      <c r="S69" s="13"/>
      <c r="T69" s="13" t="e">
        <f t="shared" si="5"/>
        <v>#DIV/0!</v>
      </c>
      <c r="U69" s="13" t="e">
        <f t="shared" si="6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 t="s">
        <v>40</v>
      </c>
      <c r="AC69" s="13">
        <f t="shared" si="7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107</v>
      </c>
      <c r="B70" s="10" t="s">
        <v>39</v>
      </c>
      <c r="C70" s="10"/>
      <c r="D70" s="10">
        <v>12</v>
      </c>
      <c r="E70" s="10">
        <v>12</v>
      </c>
      <c r="F70" s="10"/>
      <c r="G70" s="11">
        <v>0</v>
      </c>
      <c r="H70" s="10" t="e">
        <v>#N/A</v>
      </c>
      <c r="I70" s="10" t="s">
        <v>56</v>
      </c>
      <c r="J70" s="10">
        <v>12</v>
      </c>
      <c r="K70" s="10">
        <f t="shared" ref="K70:K101" si="14">E70-J70</f>
        <v>0</v>
      </c>
      <c r="L70" s="10">
        <f t="shared" si="3"/>
        <v>0</v>
      </c>
      <c r="M70" s="10">
        <v>12</v>
      </c>
      <c r="N70" s="10"/>
      <c r="O70" s="10"/>
      <c r="P70" s="10">
        <f t="shared" si="4"/>
        <v>0</v>
      </c>
      <c r="Q70" s="12"/>
      <c r="R70" s="12"/>
      <c r="S70" s="10"/>
      <c r="T70" s="10" t="e">
        <f t="shared" si="5"/>
        <v>#DIV/0!</v>
      </c>
      <c r="U70" s="10" t="e">
        <f t="shared" si="6"/>
        <v>#DIV/0!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/>
      <c r="AC70" s="10">
        <f t="shared" si="7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32</v>
      </c>
      <c r="C71" s="1">
        <v>82.977000000000004</v>
      </c>
      <c r="D71" s="1">
        <v>56.841000000000001</v>
      </c>
      <c r="E71" s="1">
        <v>53.140999999999998</v>
      </c>
      <c r="F71" s="1">
        <v>63.779000000000003</v>
      </c>
      <c r="G71" s="6">
        <v>1</v>
      </c>
      <c r="H71" s="1">
        <v>30</v>
      </c>
      <c r="I71" s="1" t="s">
        <v>33</v>
      </c>
      <c r="J71" s="1">
        <v>58.2</v>
      </c>
      <c r="K71" s="1">
        <f t="shared" si="14"/>
        <v>-5.0590000000000046</v>
      </c>
      <c r="L71" s="1">
        <f t="shared" ref="L71:L102" si="15">E71-M71</f>
        <v>53.140999999999998</v>
      </c>
      <c r="M71" s="1"/>
      <c r="N71" s="1">
        <v>41.812600000000003</v>
      </c>
      <c r="O71" s="1"/>
      <c r="P71" s="1">
        <f t="shared" ref="P71:P102" si="16">L71/5</f>
        <v>10.6282</v>
      </c>
      <c r="Q71" s="5">
        <f>11*P71-O71-N71-F71</f>
        <v>11.318599999999996</v>
      </c>
      <c r="R71" s="5"/>
      <c r="S71" s="1"/>
      <c r="T71" s="1">
        <f t="shared" ref="T71:T102" si="17">(F71+N71+O71+Q71)/P71</f>
        <v>11</v>
      </c>
      <c r="U71" s="1">
        <f t="shared" ref="U71:U102" si="18">(F71+N71+O71)/P71</f>
        <v>9.9350407406710453</v>
      </c>
      <c r="V71" s="1">
        <v>10.854200000000001</v>
      </c>
      <c r="W71" s="1">
        <v>14.3536</v>
      </c>
      <c r="X71" s="1">
        <v>13.3018</v>
      </c>
      <c r="Y71" s="1">
        <v>10.478999999999999</v>
      </c>
      <c r="Z71" s="1">
        <v>13.378</v>
      </c>
      <c r="AA71" s="1">
        <v>13.002599999999999</v>
      </c>
      <c r="AB71" s="1"/>
      <c r="AC71" s="1">
        <f t="shared" ref="AC71:AC102" si="19">ROUND(Q71*G71,0)</f>
        <v>11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109</v>
      </c>
      <c r="B72" s="13" t="s">
        <v>39</v>
      </c>
      <c r="C72" s="13"/>
      <c r="D72" s="13"/>
      <c r="E72" s="13"/>
      <c r="F72" s="13"/>
      <c r="G72" s="14">
        <v>0</v>
      </c>
      <c r="H72" s="13">
        <v>60</v>
      </c>
      <c r="I72" s="13" t="s">
        <v>33</v>
      </c>
      <c r="J72" s="13"/>
      <c r="K72" s="13">
        <f t="shared" si="14"/>
        <v>0</v>
      </c>
      <c r="L72" s="13">
        <f t="shared" si="15"/>
        <v>0</v>
      </c>
      <c r="M72" s="13"/>
      <c r="N72" s="13"/>
      <c r="O72" s="13"/>
      <c r="P72" s="13">
        <f t="shared" si="16"/>
        <v>0</v>
      </c>
      <c r="Q72" s="15"/>
      <c r="R72" s="15"/>
      <c r="S72" s="13"/>
      <c r="T72" s="13" t="e">
        <f t="shared" si="17"/>
        <v>#DIV/0!</v>
      </c>
      <c r="U72" s="13" t="e">
        <f t="shared" si="18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 t="s">
        <v>40</v>
      </c>
      <c r="AC72" s="13">
        <f t="shared" si="19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110</v>
      </c>
      <c r="B73" s="13" t="s">
        <v>39</v>
      </c>
      <c r="C73" s="13"/>
      <c r="D73" s="13"/>
      <c r="E73" s="13"/>
      <c r="F73" s="13"/>
      <c r="G73" s="14">
        <v>0</v>
      </c>
      <c r="H73" s="13">
        <v>50</v>
      </c>
      <c r="I73" s="13" t="s">
        <v>33</v>
      </c>
      <c r="J73" s="13"/>
      <c r="K73" s="13">
        <f t="shared" si="14"/>
        <v>0</v>
      </c>
      <c r="L73" s="13">
        <f t="shared" si="15"/>
        <v>0</v>
      </c>
      <c r="M73" s="13"/>
      <c r="N73" s="13"/>
      <c r="O73" s="13"/>
      <c r="P73" s="13">
        <f t="shared" si="16"/>
        <v>0</v>
      </c>
      <c r="Q73" s="15"/>
      <c r="R73" s="15"/>
      <c r="S73" s="13"/>
      <c r="T73" s="13" t="e">
        <f t="shared" si="17"/>
        <v>#DIV/0!</v>
      </c>
      <c r="U73" s="13" t="e">
        <f t="shared" si="18"/>
        <v>#DIV/0!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 t="s">
        <v>40</v>
      </c>
      <c r="AC73" s="13">
        <f t="shared" si="19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3" t="s">
        <v>111</v>
      </c>
      <c r="B74" s="13" t="s">
        <v>39</v>
      </c>
      <c r="C74" s="13"/>
      <c r="D74" s="13"/>
      <c r="E74" s="13"/>
      <c r="F74" s="13"/>
      <c r="G74" s="14">
        <v>0</v>
      </c>
      <c r="H74" s="13">
        <v>50</v>
      </c>
      <c r="I74" s="13" t="s">
        <v>33</v>
      </c>
      <c r="J74" s="13"/>
      <c r="K74" s="13">
        <f t="shared" si="14"/>
        <v>0</v>
      </c>
      <c r="L74" s="13">
        <f t="shared" si="15"/>
        <v>0</v>
      </c>
      <c r="M74" s="13"/>
      <c r="N74" s="13"/>
      <c r="O74" s="13"/>
      <c r="P74" s="13">
        <f t="shared" si="16"/>
        <v>0</v>
      </c>
      <c r="Q74" s="15"/>
      <c r="R74" s="15"/>
      <c r="S74" s="13"/>
      <c r="T74" s="13" t="e">
        <f t="shared" si="17"/>
        <v>#DIV/0!</v>
      </c>
      <c r="U74" s="13" t="e">
        <f t="shared" si="18"/>
        <v>#DIV/0!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 t="s">
        <v>40</v>
      </c>
      <c r="AC74" s="13">
        <f t="shared" si="19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3" t="s">
        <v>112</v>
      </c>
      <c r="B75" s="13" t="s">
        <v>39</v>
      </c>
      <c r="C75" s="13"/>
      <c r="D75" s="13"/>
      <c r="E75" s="13"/>
      <c r="F75" s="13"/>
      <c r="G75" s="14">
        <v>0</v>
      </c>
      <c r="H75" s="13">
        <v>30</v>
      </c>
      <c r="I75" s="13" t="s">
        <v>33</v>
      </c>
      <c r="J75" s="13"/>
      <c r="K75" s="13">
        <f t="shared" si="14"/>
        <v>0</v>
      </c>
      <c r="L75" s="13">
        <f t="shared" si="15"/>
        <v>0</v>
      </c>
      <c r="M75" s="13"/>
      <c r="N75" s="13"/>
      <c r="O75" s="13"/>
      <c r="P75" s="13">
        <f t="shared" si="16"/>
        <v>0</v>
      </c>
      <c r="Q75" s="15"/>
      <c r="R75" s="15"/>
      <c r="S75" s="13"/>
      <c r="T75" s="13" t="e">
        <f t="shared" si="17"/>
        <v>#DIV/0!</v>
      </c>
      <c r="U75" s="13" t="e">
        <f t="shared" si="18"/>
        <v>#DIV/0!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 t="s">
        <v>40</v>
      </c>
      <c r="AC75" s="13">
        <f t="shared" si="19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113</v>
      </c>
      <c r="B76" s="13" t="s">
        <v>39</v>
      </c>
      <c r="C76" s="13"/>
      <c r="D76" s="13"/>
      <c r="E76" s="13"/>
      <c r="F76" s="13"/>
      <c r="G76" s="14">
        <v>0</v>
      </c>
      <c r="H76" s="13">
        <v>55</v>
      </c>
      <c r="I76" s="13" t="s">
        <v>33</v>
      </c>
      <c r="J76" s="13"/>
      <c r="K76" s="13">
        <f t="shared" si="14"/>
        <v>0</v>
      </c>
      <c r="L76" s="13">
        <f t="shared" si="15"/>
        <v>0</v>
      </c>
      <c r="M76" s="13"/>
      <c r="N76" s="13"/>
      <c r="O76" s="13"/>
      <c r="P76" s="13">
        <f t="shared" si="16"/>
        <v>0</v>
      </c>
      <c r="Q76" s="15"/>
      <c r="R76" s="15"/>
      <c r="S76" s="13"/>
      <c r="T76" s="13" t="e">
        <f t="shared" si="17"/>
        <v>#DIV/0!</v>
      </c>
      <c r="U76" s="13" t="e">
        <f t="shared" si="18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 t="s">
        <v>40</v>
      </c>
      <c r="AC76" s="13">
        <f t="shared" si="19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114</v>
      </c>
      <c r="B77" s="13" t="s">
        <v>39</v>
      </c>
      <c r="C77" s="13"/>
      <c r="D77" s="13"/>
      <c r="E77" s="13"/>
      <c r="F77" s="13"/>
      <c r="G77" s="14">
        <v>0</v>
      </c>
      <c r="H77" s="13">
        <v>40</v>
      </c>
      <c r="I77" s="13" t="s">
        <v>33</v>
      </c>
      <c r="J77" s="13"/>
      <c r="K77" s="13">
        <f t="shared" si="14"/>
        <v>0</v>
      </c>
      <c r="L77" s="13">
        <f t="shared" si="15"/>
        <v>0</v>
      </c>
      <c r="M77" s="13"/>
      <c r="N77" s="13"/>
      <c r="O77" s="13"/>
      <c r="P77" s="13">
        <f t="shared" si="16"/>
        <v>0</v>
      </c>
      <c r="Q77" s="15"/>
      <c r="R77" s="15"/>
      <c r="S77" s="13"/>
      <c r="T77" s="13" t="e">
        <f t="shared" si="17"/>
        <v>#DIV/0!</v>
      </c>
      <c r="U77" s="13" t="e">
        <f t="shared" si="18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 t="s">
        <v>40</v>
      </c>
      <c r="AC77" s="13">
        <f t="shared" si="19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115</v>
      </c>
      <c r="B78" s="1" t="s">
        <v>39</v>
      </c>
      <c r="C78" s="1"/>
      <c r="D78" s="1">
        <v>102</v>
      </c>
      <c r="E78" s="1">
        <v>20</v>
      </c>
      <c r="F78" s="1">
        <v>82</v>
      </c>
      <c r="G78" s="6">
        <v>0.4</v>
      </c>
      <c r="H78" s="1">
        <v>50</v>
      </c>
      <c r="I78" s="1" t="s">
        <v>33</v>
      </c>
      <c r="J78" s="1">
        <v>20</v>
      </c>
      <c r="K78" s="1">
        <f t="shared" si="14"/>
        <v>0</v>
      </c>
      <c r="L78" s="1">
        <f t="shared" si="15"/>
        <v>20</v>
      </c>
      <c r="M78" s="1"/>
      <c r="N78" s="1"/>
      <c r="O78" s="1"/>
      <c r="P78" s="1">
        <f t="shared" si="16"/>
        <v>4</v>
      </c>
      <c r="Q78" s="5"/>
      <c r="R78" s="5"/>
      <c r="S78" s="1"/>
      <c r="T78" s="1">
        <f t="shared" si="17"/>
        <v>20.5</v>
      </c>
      <c r="U78" s="1">
        <f t="shared" si="18"/>
        <v>20.5</v>
      </c>
      <c r="V78" s="1">
        <v>0.4</v>
      </c>
      <c r="W78" s="1">
        <v>4.4000000000000004</v>
      </c>
      <c r="X78" s="1">
        <v>8.8000000000000007</v>
      </c>
      <c r="Y78" s="1">
        <v>9.6</v>
      </c>
      <c r="Z78" s="1">
        <v>13.4</v>
      </c>
      <c r="AA78" s="1">
        <v>14.6</v>
      </c>
      <c r="AB78" s="1"/>
      <c r="AC78" s="1">
        <f t="shared" si="19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116</v>
      </c>
      <c r="B79" s="13" t="s">
        <v>39</v>
      </c>
      <c r="C79" s="13"/>
      <c r="D79" s="13"/>
      <c r="E79" s="13"/>
      <c r="F79" s="13"/>
      <c r="G79" s="14">
        <v>0</v>
      </c>
      <c r="H79" s="13">
        <v>150</v>
      </c>
      <c r="I79" s="13" t="s">
        <v>33</v>
      </c>
      <c r="J79" s="13"/>
      <c r="K79" s="13">
        <f t="shared" si="14"/>
        <v>0</v>
      </c>
      <c r="L79" s="13">
        <f t="shared" si="15"/>
        <v>0</v>
      </c>
      <c r="M79" s="13"/>
      <c r="N79" s="13"/>
      <c r="O79" s="13"/>
      <c r="P79" s="13">
        <f t="shared" si="16"/>
        <v>0</v>
      </c>
      <c r="Q79" s="15"/>
      <c r="R79" s="15"/>
      <c r="S79" s="13"/>
      <c r="T79" s="13" t="e">
        <f t="shared" si="17"/>
        <v>#DIV/0!</v>
      </c>
      <c r="U79" s="13" t="e">
        <f t="shared" si="18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 t="s">
        <v>40</v>
      </c>
      <c r="AC79" s="13">
        <f t="shared" si="19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117</v>
      </c>
      <c r="B80" s="1" t="s">
        <v>39</v>
      </c>
      <c r="C80" s="1">
        <v>140</v>
      </c>
      <c r="D80" s="1">
        <v>21</v>
      </c>
      <c r="E80" s="1">
        <v>58</v>
      </c>
      <c r="F80" s="1">
        <v>91</v>
      </c>
      <c r="G80" s="6">
        <v>0.06</v>
      </c>
      <c r="H80" s="1">
        <v>60</v>
      </c>
      <c r="I80" s="1" t="s">
        <v>33</v>
      </c>
      <c r="J80" s="1">
        <v>59</v>
      </c>
      <c r="K80" s="1">
        <f t="shared" si="14"/>
        <v>-1</v>
      </c>
      <c r="L80" s="1">
        <f t="shared" si="15"/>
        <v>58</v>
      </c>
      <c r="M80" s="1"/>
      <c r="N80" s="1"/>
      <c r="O80" s="1"/>
      <c r="P80" s="1">
        <f t="shared" si="16"/>
        <v>11.6</v>
      </c>
      <c r="Q80" s="5">
        <f t="shared" ref="Q80:Q85" si="20">12*P80-O80-N80-F80</f>
        <v>48.199999999999989</v>
      </c>
      <c r="R80" s="5"/>
      <c r="S80" s="1"/>
      <c r="T80" s="1">
        <f t="shared" si="17"/>
        <v>12</v>
      </c>
      <c r="U80" s="1">
        <f t="shared" si="18"/>
        <v>7.8448275862068968</v>
      </c>
      <c r="V80" s="1">
        <v>11</v>
      </c>
      <c r="W80" s="1">
        <v>6.4</v>
      </c>
      <c r="X80" s="1">
        <v>7.4</v>
      </c>
      <c r="Y80" s="1">
        <v>13</v>
      </c>
      <c r="Z80" s="1">
        <v>16.399999999999999</v>
      </c>
      <c r="AA80" s="1">
        <v>6.4</v>
      </c>
      <c r="AB80" s="1" t="s">
        <v>118</v>
      </c>
      <c r="AC80" s="1">
        <f t="shared" si="19"/>
        <v>3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119</v>
      </c>
      <c r="B81" s="1" t="s">
        <v>39</v>
      </c>
      <c r="C81" s="1"/>
      <c r="D81" s="1">
        <v>20</v>
      </c>
      <c r="E81" s="1">
        <v>20</v>
      </c>
      <c r="F81" s="1"/>
      <c r="G81" s="6">
        <v>0.15</v>
      </c>
      <c r="H81" s="1">
        <v>60</v>
      </c>
      <c r="I81" s="1" t="s">
        <v>33</v>
      </c>
      <c r="J81" s="1">
        <v>28</v>
      </c>
      <c r="K81" s="1">
        <f t="shared" si="14"/>
        <v>-8</v>
      </c>
      <c r="L81" s="1">
        <f t="shared" si="15"/>
        <v>20</v>
      </c>
      <c r="M81" s="1"/>
      <c r="N81" s="1">
        <v>20</v>
      </c>
      <c r="O81" s="1"/>
      <c r="P81" s="1">
        <f t="shared" si="16"/>
        <v>4</v>
      </c>
      <c r="Q81" s="5">
        <f t="shared" si="20"/>
        <v>28</v>
      </c>
      <c r="R81" s="5"/>
      <c r="S81" s="1"/>
      <c r="T81" s="1">
        <f t="shared" si="17"/>
        <v>12</v>
      </c>
      <c r="U81" s="1">
        <f t="shared" si="18"/>
        <v>5</v>
      </c>
      <c r="V81" s="1">
        <v>2</v>
      </c>
      <c r="W81" s="1">
        <v>0</v>
      </c>
      <c r="X81" s="1">
        <v>0</v>
      </c>
      <c r="Y81" s="1">
        <v>-0.2</v>
      </c>
      <c r="Z81" s="1">
        <v>-0.2</v>
      </c>
      <c r="AA81" s="1">
        <v>-0.4</v>
      </c>
      <c r="AB81" s="1"/>
      <c r="AC81" s="1">
        <f t="shared" si="19"/>
        <v>4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120</v>
      </c>
      <c r="B82" s="1" t="s">
        <v>32</v>
      </c>
      <c r="C82" s="1">
        <v>11.515000000000001</v>
      </c>
      <c r="D82" s="1"/>
      <c r="E82" s="1">
        <v>7.1980000000000004</v>
      </c>
      <c r="F82" s="1">
        <v>4.3140000000000001</v>
      </c>
      <c r="G82" s="6">
        <v>1</v>
      </c>
      <c r="H82" s="1">
        <v>55</v>
      </c>
      <c r="I82" s="1" t="s">
        <v>33</v>
      </c>
      <c r="J82" s="1">
        <v>6.9</v>
      </c>
      <c r="K82" s="1">
        <f t="shared" si="14"/>
        <v>0.29800000000000004</v>
      </c>
      <c r="L82" s="1">
        <f t="shared" si="15"/>
        <v>7.1980000000000004</v>
      </c>
      <c r="M82" s="1"/>
      <c r="N82" s="1">
        <v>5</v>
      </c>
      <c r="O82" s="1"/>
      <c r="P82" s="1">
        <f t="shared" si="16"/>
        <v>1.4396</v>
      </c>
      <c r="Q82" s="5">
        <f t="shared" si="20"/>
        <v>7.9611999999999981</v>
      </c>
      <c r="R82" s="5"/>
      <c r="S82" s="1"/>
      <c r="T82" s="1">
        <f t="shared" si="17"/>
        <v>11.999999999999998</v>
      </c>
      <c r="U82" s="1">
        <f t="shared" si="18"/>
        <v>6.4698527368713536</v>
      </c>
      <c r="V82" s="1">
        <v>0.86519999999999997</v>
      </c>
      <c r="W82" s="1">
        <v>-0.55559999999999998</v>
      </c>
      <c r="X82" s="1">
        <v>-0.55559999999999998</v>
      </c>
      <c r="Y82" s="1">
        <v>0.5756</v>
      </c>
      <c r="Z82" s="1">
        <v>0.75119999999999998</v>
      </c>
      <c r="AA82" s="1">
        <v>1.115</v>
      </c>
      <c r="AB82" s="1" t="s">
        <v>121</v>
      </c>
      <c r="AC82" s="1">
        <f t="shared" si="19"/>
        <v>8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122</v>
      </c>
      <c r="B83" s="1" t="s">
        <v>39</v>
      </c>
      <c r="C83" s="1">
        <v>25</v>
      </c>
      <c r="D83" s="1">
        <v>40</v>
      </c>
      <c r="E83" s="1">
        <v>33</v>
      </c>
      <c r="F83" s="1">
        <v>30</v>
      </c>
      <c r="G83" s="6">
        <v>0.4</v>
      </c>
      <c r="H83" s="1">
        <v>55</v>
      </c>
      <c r="I83" s="1" t="s">
        <v>33</v>
      </c>
      <c r="J83" s="1">
        <v>33</v>
      </c>
      <c r="K83" s="1">
        <f t="shared" si="14"/>
        <v>0</v>
      </c>
      <c r="L83" s="1">
        <f t="shared" si="15"/>
        <v>33</v>
      </c>
      <c r="M83" s="1"/>
      <c r="N83" s="1">
        <v>8</v>
      </c>
      <c r="O83" s="1">
        <v>11</v>
      </c>
      <c r="P83" s="1">
        <f t="shared" si="16"/>
        <v>6.6</v>
      </c>
      <c r="Q83" s="5">
        <f t="shared" si="20"/>
        <v>30.199999999999989</v>
      </c>
      <c r="R83" s="5"/>
      <c r="S83" s="1"/>
      <c r="T83" s="1">
        <f t="shared" si="17"/>
        <v>11.999999999999998</v>
      </c>
      <c r="U83" s="1">
        <f t="shared" si="18"/>
        <v>7.4242424242424248</v>
      </c>
      <c r="V83" s="1">
        <v>5.6</v>
      </c>
      <c r="W83" s="1">
        <v>5</v>
      </c>
      <c r="X83" s="1">
        <v>5</v>
      </c>
      <c r="Y83" s="1">
        <v>4</v>
      </c>
      <c r="Z83" s="1">
        <v>4.4000000000000004</v>
      </c>
      <c r="AA83" s="1">
        <v>5</v>
      </c>
      <c r="AB83" s="1"/>
      <c r="AC83" s="1">
        <f t="shared" si="19"/>
        <v>12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123</v>
      </c>
      <c r="B84" s="1" t="s">
        <v>32</v>
      </c>
      <c r="C84" s="1">
        <v>25.326000000000001</v>
      </c>
      <c r="D84" s="1">
        <v>65.805999999999997</v>
      </c>
      <c r="E84" s="1">
        <v>33.688000000000002</v>
      </c>
      <c r="F84" s="1">
        <v>53.112000000000002</v>
      </c>
      <c r="G84" s="6">
        <v>1</v>
      </c>
      <c r="H84" s="1">
        <v>55</v>
      </c>
      <c r="I84" s="1" t="s">
        <v>33</v>
      </c>
      <c r="J84" s="1">
        <v>35.6</v>
      </c>
      <c r="K84" s="1">
        <f t="shared" si="14"/>
        <v>-1.911999999999999</v>
      </c>
      <c r="L84" s="1">
        <f t="shared" si="15"/>
        <v>33.688000000000002</v>
      </c>
      <c r="M84" s="1"/>
      <c r="N84" s="1">
        <v>19.648</v>
      </c>
      <c r="O84" s="1"/>
      <c r="P84" s="1">
        <f t="shared" si="16"/>
        <v>6.7376000000000005</v>
      </c>
      <c r="Q84" s="5">
        <f t="shared" si="20"/>
        <v>8.0912000000000077</v>
      </c>
      <c r="R84" s="5"/>
      <c r="S84" s="1"/>
      <c r="T84" s="1">
        <f t="shared" si="17"/>
        <v>12</v>
      </c>
      <c r="U84" s="1">
        <f t="shared" si="18"/>
        <v>10.799097601519829</v>
      </c>
      <c r="V84" s="1">
        <v>7.3384</v>
      </c>
      <c r="W84" s="1">
        <v>5.7856000000000014</v>
      </c>
      <c r="X84" s="1">
        <v>4.9192</v>
      </c>
      <c r="Y84" s="1">
        <v>4.8851999999999993</v>
      </c>
      <c r="Z84" s="1">
        <v>4.8852000000000002</v>
      </c>
      <c r="AA84" s="1">
        <v>5.16</v>
      </c>
      <c r="AB84" s="1"/>
      <c r="AC84" s="1">
        <f t="shared" si="19"/>
        <v>8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124</v>
      </c>
      <c r="B85" s="1" t="s">
        <v>39</v>
      </c>
      <c r="C85" s="1">
        <v>30</v>
      </c>
      <c r="D85" s="1">
        <v>10</v>
      </c>
      <c r="E85" s="1">
        <v>17</v>
      </c>
      <c r="F85" s="1">
        <v>19</v>
      </c>
      <c r="G85" s="6">
        <v>0.4</v>
      </c>
      <c r="H85" s="1">
        <v>55</v>
      </c>
      <c r="I85" s="1" t="s">
        <v>33</v>
      </c>
      <c r="J85" s="1">
        <v>18</v>
      </c>
      <c r="K85" s="1">
        <f t="shared" si="14"/>
        <v>-1</v>
      </c>
      <c r="L85" s="1">
        <f t="shared" si="15"/>
        <v>17</v>
      </c>
      <c r="M85" s="1"/>
      <c r="N85" s="1">
        <v>12.400000000000009</v>
      </c>
      <c r="O85" s="1"/>
      <c r="P85" s="1">
        <f t="shared" si="16"/>
        <v>3.4</v>
      </c>
      <c r="Q85" s="5">
        <f t="shared" si="20"/>
        <v>9.3999999999999879</v>
      </c>
      <c r="R85" s="5"/>
      <c r="S85" s="1"/>
      <c r="T85" s="1">
        <f t="shared" si="17"/>
        <v>12</v>
      </c>
      <c r="U85" s="1">
        <f t="shared" si="18"/>
        <v>9.2352941176470615</v>
      </c>
      <c r="V85" s="1">
        <v>3</v>
      </c>
      <c r="W85" s="1">
        <v>4.2</v>
      </c>
      <c r="X85" s="1">
        <v>3.8</v>
      </c>
      <c r="Y85" s="1">
        <v>3.6</v>
      </c>
      <c r="Z85" s="1">
        <v>4.4000000000000004</v>
      </c>
      <c r="AA85" s="1">
        <v>6</v>
      </c>
      <c r="AB85" s="1"/>
      <c r="AC85" s="1">
        <f t="shared" si="19"/>
        <v>4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3" t="s">
        <v>125</v>
      </c>
      <c r="B86" s="13" t="s">
        <v>32</v>
      </c>
      <c r="C86" s="13"/>
      <c r="D86" s="13"/>
      <c r="E86" s="13"/>
      <c r="F86" s="13"/>
      <c r="G86" s="14">
        <v>0</v>
      </c>
      <c r="H86" s="13">
        <v>50</v>
      </c>
      <c r="I86" s="13" t="s">
        <v>33</v>
      </c>
      <c r="J86" s="13"/>
      <c r="K86" s="13">
        <f t="shared" si="14"/>
        <v>0</v>
      </c>
      <c r="L86" s="13">
        <f t="shared" si="15"/>
        <v>0</v>
      </c>
      <c r="M86" s="13"/>
      <c r="N86" s="13"/>
      <c r="O86" s="13"/>
      <c r="P86" s="13">
        <f t="shared" si="16"/>
        <v>0</v>
      </c>
      <c r="Q86" s="15"/>
      <c r="R86" s="15"/>
      <c r="S86" s="13"/>
      <c r="T86" s="13" t="e">
        <f t="shared" si="17"/>
        <v>#DIV/0!</v>
      </c>
      <c r="U86" s="13" t="e">
        <f t="shared" si="18"/>
        <v>#DIV/0!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 t="s">
        <v>40</v>
      </c>
      <c r="AC86" s="13">
        <f t="shared" si="19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126</v>
      </c>
      <c r="B87" s="1" t="s">
        <v>39</v>
      </c>
      <c r="C87" s="1">
        <v>54</v>
      </c>
      <c r="D87" s="1">
        <v>12</v>
      </c>
      <c r="E87" s="1">
        <v>41</v>
      </c>
      <c r="F87" s="1"/>
      <c r="G87" s="6">
        <v>0.2</v>
      </c>
      <c r="H87" s="1">
        <v>40</v>
      </c>
      <c r="I87" s="1" t="s">
        <v>33</v>
      </c>
      <c r="J87" s="1">
        <v>42</v>
      </c>
      <c r="K87" s="1">
        <f t="shared" si="14"/>
        <v>-1</v>
      </c>
      <c r="L87" s="1">
        <f t="shared" si="15"/>
        <v>41</v>
      </c>
      <c r="M87" s="1"/>
      <c r="N87" s="1">
        <v>17.599999999999991</v>
      </c>
      <c r="O87" s="1">
        <v>110.4</v>
      </c>
      <c r="P87" s="1">
        <f t="shared" si="16"/>
        <v>8.1999999999999993</v>
      </c>
      <c r="Q87" s="5"/>
      <c r="R87" s="5"/>
      <c r="S87" s="1"/>
      <c r="T87" s="1">
        <f t="shared" si="17"/>
        <v>15.609756097560977</v>
      </c>
      <c r="U87" s="1">
        <f t="shared" si="18"/>
        <v>15.609756097560977</v>
      </c>
      <c r="V87" s="1">
        <v>12.8</v>
      </c>
      <c r="W87" s="1">
        <v>4.8</v>
      </c>
      <c r="X87" s="1">
        <v>0</v>
      </c>
      <c r="Y87" s="1">
        <v>4.8</v>
      </c>
      <c r="Z87" s="1">
        <v>4.8</v>
      </c>
      <c r="AA87" s="1">
        <v>0</v>
      </c>
      <c r="AB87" s="1" t="s">
        <v>127</v>
      </c>
      <c r="AC87" s="1">
        <f t="shared" si="19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128</v>
      </c>
      <c r="B88" s="1" t="s">
        <v>39</v>
      </c>
      <c r="C88" s="1">
        <v>54</v>
      </c>
      <c r="D88" s="1">
        <v>12</v>
      </c>
      <c r="E88" s="1">
        <v>29</v>
      </c>
      <c r="F88" s="1"/>
      <c r="G88" s="6">
        <v>0.2</v>
      </c>
      <c r="H88" s="1">
        <v>35</v>
      </c>
      <c r="I88" s="1" t="s">
        <v>33</v>
      </c>
      <c r="J88" s="1">
        <v>51</v>
      </c>
      <c r="K88" s="1">
        <f t="shared" si="14"/>
        <v>-22</v>
      </c>
      <c r="L88" s="1">
        <f t="shared" si="15"/>
        <v>29</v>
      </c>
      <c r="M88" s="1"/>
      <c r="N88" s="1">
        <v>61.800000000000011</v>
      </c>
      <c r="O88" s="1">
        <v>68.199999999999989</v>
      </c>
      <c r="P88" s="1">
        <f t="shared" si="16"/>
        <v>5.8</v>
      </c>
      <c r="Q88" s="5"/>
      <c r="R88" s="5"/>
      <c r="S88" s="1"/>
      <c r="T88" s="1">
        <f t="shared" si="17"/>
        <v>22.413793103448278</v>
      </c>
      <c r="U88" s="1">
        <f t="shared" si="18"/>
        <v>22.413793103448278</v>
      </c>
      <c r="V88" s="1">
        <v>13</v>
      </c>
      <c r="W88" s="1">
        <v>7.4</v>
      </c>
      <c r="X88" s="1">
        <v>0</v>
      </c>
      <c r="Y88" s="1">
        <v>4.8</v>
      </c>
      <c r="Z88" s="1">
        <v>4.8</v>
      </c>
      <c r="AA88" s="1">
        <v>0</v>
      </c>
      <c r="AB88" s="1" t="s">
        <v>127</v>
      </c>
      <c r="AC88" s="1">
        <f t="shared" si="1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22" t="s">
        <v>129</v>
      </c>
      <c r="B89" s="22" t="s">
        <v>32</v>
      </c>
      <c r="C89" s="22">
        <v>238.94399999999999</v>
      </c>
      <c r="D89" s="22">
        <v>107.32</v>
      </c>
      <c r="E89" s="22">
        <v>254.30600000000001</v>
      </c>
      <c r="F89" s="22">
        <v>62.292000000000002</v>
      </c>
      <c r="G89" s="23">
        <v>1</v>
      </c>
      <c r="H89" s="22">
        <v>60</v>
      </c>
      <c r="I89" s="22" t="s">
        <v>33</v>
      </c>
      <c r="J89" s="22">
        <v>255.26</v>
      </c>
      <c r="K89" s="22">
        <f t="shared" si="14"/>
        <v>-0.95399999999997931</v>
      </c>
      <c r="L89" s="22">
        <f t="shared" si="15"/>
        <v>254.30600000000001</v>
      </c>
      <c r="M89" s="22"/>
      <c r="N89" s="22">
        <v>72.705200000000019</v>
      </c>
      <c r="O89" s="22">
        <v>278.54239999999999</v>
      </c>
      <c r="P89" s="22">
        <f t="shared" si="16"/>
        <v>50.861200000000004</v>
      </c>
      <c r="Q89" s="24">
        <f>14*P89-O89-N89-F89</f>
        <v>298.5172</v>
      </c>
      <c r="R89" s="24"/>
      <c r="S89" s="22"/>
      <c r="T89" s="22">
        <f t="shared" si="17"/>
        <v>14</v>
      </c>
      <c r="U89" s="22">
        <f t="shared" si="18"/>
        <v>8.1307479965081431</v>
      </c>
      <c r="V89" s="22">
        <v>40.280799999999999</v>
      </c>
      <c r="W89" s="22">
        <v>27.6524</v>
      </c>
      <c r="X89" s="22">
        <v>26.468800000000002</v>
      </c>
      <c r="Y89" s="22">
        <v>7.3897999999999993</v>
      </c>
      <c r="Z89" s="22">
        <v>3.9733999999999998</v>
      </c>
      <c r="AA89" s="22">
        <v>32.875599999999999</v>
      </c>
      <c r="AB89" s="22" t="s">
        <v>49</v>
      </c>
      <c r="AC89" s="22">
        <f t="shared" si="19"/>
        <v>299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130</v>
      </c>
      <c r="B90" s="1" t="s">
        <v>39</v>
      </c>
      <c r="C90" s="1">
        <v>19</v>
      </c>
      <c r="D90" s="1">
        <v>18</v>
      </c>
      <c r="E90" s="1">
        <v>5</v>
      </c>
      <c r="F90" s="1">
        <v>28</v>
      </c>
      <c r="G90" s="6">
        <v>0.3</v>
      </c>
      <c r="H90" s="1">
        <v>40</v>
      </c>
      <c r="I90" s="1" t="s">
        <v>33</v>
      </c>
      <c r="J90" s="1">
        <v>5</v>
      </c>
      <c r="K90" s="1">
        <f t="shared" si="14"/>
        <v>0</v>
      </c>
      <c r="L90" s="1">
        <f t="shared" si="15"/>
        <v>5</v>
      </c>
      <c r="M90" s="1"/>
      <c r="N90" s="1">
        <v>8</v>
      </c>
      <c r="O90" s="1"/>
      <c r="P90" s="1">
        <f t="shared" si="16"/>
        <v>1</v>
      </c>
      <c r="Q90" s="5"/>
      <c r="R90" s="5"/>
      <c r="S90" s="1"/>
      <c r="T90" s="1">
        <f t="shared" si="17"/>
        <v>36</v>
      </c>
      <c r="U90" s="1">
        <f t="shared" si="18"/>
        <v>36</v>
      </c>
      <c r="V90" s="1">
        <v>0.4</v>
      </c>
      <c r="W90" s="1">
        <v>3</v>
      </c>
      <c r="X90" s="1">
        <v>2.8</v>
      </c>
      <c r="Y90" s="1">
        <v>0.6</v>
      </c>
      <c r="Z90" s="1">
        <v>1.2</v>
      </c>
      <c r="AA90" s="1">
        <v>0.6</v>
      </c>
      <c r="AB90" s="25" t="s">
        <v>45</v>
      </c>
      <c r="AC90" s="1">
        <f t="shared" si="19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131</v>
      </c>
      <c r="B91" s="1" t="s">
        <v>32</v>
      </c>
      <c r="C91" s="1">
        <v>1110.97</v>
      </c>
      <c r="D91" s="1">
        <v>3177.5149999999999</v>
      </c>
      <c r="E91" s="1">
        <v>3169.174</v>
      </c>
      <c r="F91" s="1">
        <v>894.05</v>
      </c>
      <c r="G91" s="6">
        <v>1</v>
      </c>
      <c r="H91" s="1">
        <v>60</v>
      </c>
      <c r="I91" s="1" t="s">
        <v>33</v>
      </c>
      <c r="J91" s="1">
        <v>3136.66</v>
      </c>
      <c r="K91" s="1">
        <f t="shared" si="14"/>
        <v>32.514000000000124</v>
      </c>
      <c r="L91" s="1">
        <f t="shared" si="15"/>
        <v>1150.2139999999999</v>
      </c>
      <c r="M91" s="1">
        <v>2018.96</v>
      </c>
      <c r="N91" s="1">
        <v>80.667999999998869</v>
      </c>
      <c r="O91" s="1">
        <v>1064.647000000002</v>
      </c>
      <c r="P91" s="1">
        <f t="shared" si="16"/>
        <v>230.0428</v>
      </c>
      <c r="Q91" s="5">
        <f>13*P91-O91-N91-F91</f>
        <v>951.19139999999902</v>
      </c>
      <c r="R91" s="5"/>
      <c r="S91" s="1"/>
      <c r="T91" s="1">
        <f t="shared" si="17"/>
        <v>12.999999999999998</v>
      </c>
      <c r="U91" s="1">
        <f t="shared" si="18"/>
        <v>8.8651546581766549</v>
      </c>
      <c r="V91" s="1">
        <v>222.93</v>
      </c>
      <c r="W91" s="1">
        <v>133.05760000000001</v>
      </c>
      <c r="X91" s="1">
        <v>140.02359999999999</v>
      </c>
      <c r="Y91" s="1">
        <v>192.5712</v>
      </c>
      <c r="Z91" s="1">
        <v>184.678</v>
      </c>
      <c r="AA91" s="1">
        <v>188.72040000000001</v>
      </c>
      <c r="AB91" s="1"/>
      <c r="AC91" s="1">
        <f t="shared" si="19"/>
        <v>951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9" t="s">
        <v>132</v>
      </c>
      <c r="B92" s="19" t="s">
        <v>32</v>
      </c>
      <c r="C92" s="19">
        <v>449.38499999999999</v>
      </c>
      <c r="D92" s="19">
        <v>3773.2649999999999</v>
      </c>
      <c r="E92" s="19">
        <v>2343.7730000000001</v>
      </c>
      <c r="F92" s="19">
        <v>1621.8879999999999</v>
      </c>
      <c r="G92" s="20">
        <v>1</v>
      </c>
      <c r="H92" s="19">
        <v>60</v>
      </c>
      <c r="I92" s="19" t="s">
        <v>33</v>
      </c>
      <c r="J92" s="19">
        <v>2416.2950000000001</v>
      </c>
      <c r="K92" s="19">
        <f t="shared" si="14"/>
        <v>-72.521999999999935</v>
      </c>
      <c r="L92" s="19">
        <f t="shared" si="15"/>
        <v>974.15700000000015</v>
      </c>
      <c r="M92" s="19">
        <v>1369.616</v>
      </c>
      <c r="N92" s="19"/>
      <c r="O92" s="19"/>
      <c r="P92" s="19">
        <f t="shared" si="16"/>
        <v>194.83140000000003</v>
      </c>
      <c r="Q92" s="21">
        <f>9*P92-O92-N92-F92</f>
        <v>131.59460000000036</v>
      </c>
      <c r="R92" s="21"/>
      <c r="S92" s="19"/>
      <c r="T92" s="19">
        <f t="shared" si="17"/>
        <v>9</v>
      </c>
      <c r="U92" s="19">
        <f t="shared" si="18"/>
        <v>8.3245719119197403</v>
      </c>
      <c r="V92" s="19">
        <v>182.44040000000001</v>
      </c>
      <c r="W92" s="19">
        <v>289.08120000000002</v>
      </c>
      <c r="X92" s="19">
        <v>316.02480000000003</v>
      </c>
      <c r="Y92" s="19">
        <v>290.72199999999998</v>
      </c>
      <c r="Z92" s="19">
        <v>307.58620000000002</v>
      </c>
      <c r="AA92" s="19">
        <v>301.65780000000001</v>
      </c>
      <c r="AB92" s="19" t="s">
        <v>36</v>
      </c>
      <c r="AC92" s="19">
        <f t="shared" si="19"/>
        <v>132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9" t="s">
        <v>133</v>
      </c>
      <c r="B93" s="19" t="s">
        <v>32</v>
      </c>
      <c r="C93" s="19">
        <v>674.66</v>
      </c>
      <c r="D93" s="19">
        <v>4377.8980000000001</v>
      </c>
      <c r="E93" s="17">
        <f>3446.667+E22</f>
        <v>3449.2370000000001</v>
      </c>
      <c r="F93" s="19">
        <v>1255.3630000000001</v>
      </c>
      <c r="G93" s="20">
        <v>1</v>
      </c>
      <c r="H93" s="19">
        <v>60</v>
      </c>
      <c r="I93" s="19" t="s">
        <v>33</v>
      </c>
      <c r="J93" s="19">
        <v>3550.98</v>
      </c>
      <c r="K93" s="19">
        <f t="shared" si="14"/>
        <v>-101.74299999999994</v>
      </c>
      <c r="L93" s="19">
        <f t="shared" si="15"/>
        <v>1430.9570000000001</v>
      </c>
      <c r="M93" s="19">
        <v>2018.28</v>
      </c>
      <c r="N93" s="19"/>
      <c r="O93" s="19">
        <v>141.05000000000041</v>
      </c>
      <c r="P93" s="19">
        <f t="shared" si="16"/>
        <v>286.19140000000004</v>
      </c>
      <c r="Q93" s="21">
        <f>9*P93-O93-N93-F93</f>
        <v>1179.3095999999998</v>
      </c>
      <c r="R93" s="21"/>
      <c r="S93" s="19"/>
      <c r="T93" s="19">
        <f t="shared" si="17"/>
        <v>8.9999999999999982</v>
      </c>
      <c r="U93" s="19">
        <f t="shared" si="18"/>
        <v>4.8792975610028826</v>
      </c>
      <c r="V93" s="19">
        <v>238.78899999999999</v>
      </c>
      <c r="W93" s="19">
        <v>279.93540000000002</v>
      </c>
      <c r="X93" s="19">
        <v>299.88339999999999</v>
      </c>
      <c r="Y93" s="19">
        <v>320.35140000000001</v>
      </c>
      <c r="Z93" s="19">
        <v>346.21199999999999</v>
      </c>
      <c r="AA93" s="19">
        <v>334.1628</v>
      </c>
      <c r="AB93" s="19" t="s">
        <v>134</v>
      </c>
      <c r="AC93" s="19">
        <f t="shared" si="19"/>
        <v>1179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135</v>
      </c>
      <c r="B94" s="1" t="s">
        <v>32</v>
      </c>
      <c r="C94" s="1">
        <v>101.33199999999999</v>
      </c>
      <c r="D94" s="1">
        <v>42.25</v>
      </c>
      <c r="E94" s="1">
        <v>27.402000000000001</v>
      </c>
      <c r="F94" s="1">
        <v>104.568</v>
      </c>
      <c r="G94" s="6">
        <v>1</v>
      </c>
      <c r="H94" s="1">
        <v>55</v>
      </c>
      <c r="I94" s="1" t="s">
        <v>33</v>
      </c>
      <c r="J94" s="1">
        <v>31.6</v>
      </c>
      <c r="K94" s="1">
        <f t="shared" si="14"/>
        <v>-4.1980000000000004</v>
      </c>
      <c r="L94" s="1">
        <f t="shared" si="15"/>
        <v>27.402000000000001</v>
      </c>
      <c r="M94" s="1"/>
      <c r="N94" s="1"/>
      <c r="O94" s="1"/>
      <c r="P94" s="1">
        <f t="shared" si="16"/>
        <v>5.4804000000000004</v>
      </c>
      <c r="Q94" s="5"/>
      <c r="R94" s="5"/>
      <c r="S94" s="1"/>
      <c r="T94" s="1">
        <f t="shared" si="17"/>
        <v>19.080359097876066</v>
      </c>
      <c r="U94" s="1">
        <f t="shared" si="18"/>
        <v>19.080359097876066</v>
      </c>
      <c r="V94" s="1">
        <v>5.2152000000000003</v>
      </c>
      <c r="W94" s="1">
        <v>5.6351999999999993</v>
      </c>
      <c r="X94" s="1">
        <v>5.9207999999999998</v>
      </c>
      <c r="Y94" s="1">
        <v>9.7362000000000002</v>
      </c>
      <c r="Z94" s="1">
        <v>10.291</v>
      </c>
      <c r="AA94" s="1">
        <v>9.6167999999999996</v>
      </c>
      <c r="AB94" s="25" t="s">
        <v>45</v>
      </c>
      <c r="AC94" s="1">
        <f t="shared" si="19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136</v>
      </c>
      <c r="B95" s="1" t="s">
        <v>32</v>
      </c>
      <c r="C95" s="1">
        <v>76.584000000000003</v>
      </c>
      <c r="D95" s="1">
        <v>53.581000000000003</v>
      </c>
      <c r="E95" s="1">
        <v>15.996</v>
      </c>
      <c r="F95" s="1">
        <v>101.916</v>
      </c>
      <c r="G95" s="6">
        <v>1</v>
      </c>
      <c r="H95" s="1">
        <v>55</v>
      </c>
      <c r="I95" s="1" t="s">
        <v>33</v>
      </c>
      <c r="J95" s="1">
        <v>18.8</v>
      </c>
      <c r="K95" s="1">
        <f t="shared" si="14"/>
        <v>-2.8040000000000003</v>
      </c>
      <c r="L95" s="1">
        <f t="shared" si="15"/>
        <v>15.996</v>
      </c>
      <c r="M95" s="1"/>
      <c r="N95" s="1"/>
      <c r="O95" s="1"/>
      <c r="P95" s="1">
        <f t="shared" si="16"/>
        <v>3.1992000000000003</v>
      </c>
      <c r="Q95" s="5"/>
      <c r="R95" s="5"/>
      <c r="S95" s="1"/>
      <c r="T95" s="1">
        <f t="shared" si="17"/>
        <v>31.856714178544632</v>
      </c>
      <c r="U95" s="1">
        <f t="shared" si="18"/>
        <v>31.856714178544632</v>
      </c>
      <c r="V95" s="1">
        <v>3.9136000000000002</v>
      </c>
      <c r="W95" s="1">
        <v>6.3823999999999996</v>
      </c>
      <c r="X95" s="1">
        <v>6.8628</v>
      </c>
      <c r="Y95" s="1">
        <v>10.1774</v>
      </c>
      <c r="Z95" s="1">
        <v>10.190200000000001</v>
      </c>
      <c r="AA95" s="1">
        <v>8.7078000000000007</v>
      </c>
      <c r="AB95" s="25" t="s">
        <v>45</v>
      </c>
      <c r="AC95" s="1">
        <f t="shared" si="19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137</v>
      </c>
      <c r="B96" s="1" t="s">
        <v>32</v>
      </c>
      <c r="C96" s="1">
        <v>22.556000000000001</v>
      </c>
      <c r="D96" s="1">
        <v>64.869</v>
      </c>
      <c r="E96" s="1">
        <v>16.774000000000001</v>
      </c>
      <c r="F96" s="1">
        <v>63.298999999999999</v>
      </c>
      <c r="G96" s="6">
        <v>1</v>
      </c>
      <c r="H96" s="1">
        <v>55</v>
      </c>
      <c r="I96" s="1" t="s">
        <v>33</v>
      </c>
      <c r="J96" s="1">
        <v>19.8</v>
      </c>
      <c r="K96" s="1">
        <f t="shared" si="14"/>
        <v>-3.0259999999999998</v>
      </c>
      <c r="L96" s="1">
        <f t="shared" si="15"/>
        <v>16.774000000000001</v>
      </c>
      <c r="M96" s="1"/>
      <c r="N96" s="1">
        <v>11.25240000000001</v>
      </c>
      <c r="O96" s="1"/>
      <c r="P96" s="1">
        <f t="shared" si="16"/>
        <v>3.3548</v>
      </c>
      <c r="Q96" s="5"/>
      <c r="R96" s="5"/>
      <c r="S96" s="1"/>
      <c r="T96" s="1">
        <f t="shared" si="17"/>
        <v>22.222308334326939</v>
      </c>
      <c r="U96" s="1">
        <f t="shared" si="18"/>
        <v>22.222308334326939</v>
      </c>
      <c r="V96" s="1">
        <v>3.8304</v>
      </c>
      <c r="W96" s="1">
        <v>5.93</v>
      </c>
      <c r="X96" s="1">
        <v>5.9336000000000002</v>
      </c>
      <c r="Y96" s="1">
        <v>4.1395999999999997</v>
      </c>
      <c r="Z96" s="1">
        <v>4.9691999999999998</v>
      </c>
      <c r="AA96" s="1">
        <v>6.3422000000000001</v>
      </c>
      <c r="AB96" s="16" t="s">
        <v>82</v>
      </c>
      <c r="AC96" s="1">
        <f t="shared" si="19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3" t="s">
        <v>138</v>
      </c>
      <c r="B97" s="13" t="s">
        <v>32</v>
      </c>
      <c r="C97" s="13"/>
      <c r="D97" s="13"/>
      <c r="E97" s="13"/>
      <c r="F97" s="13"/>
      <c r="G97" s="14">
        <v>0</v>
      </c>
      <c r="H97" s="13">
        <v>60</v>
      </c>
      <c r="I97" s="13" t="s">
        <v>33</v>
      </c>
      <c r="J97" s="13"/>
      <c r="K97" s="13">
        <f t="shared" si="14"/>
        <v>0</v>
      </c>
      <c r="L97" s="13">
        <f t="shared" si="15"/>
        <v>0</v>
      </c>
      <c r="M97" s="13"/>
      <c r="N97" s="13"/>
      <c r="O97" s="13"/>
      <c r="P97" s="13">
        <f t="shared" si="16"/>
        <v>0</v>
      </c>
      <c r="Q97" s="15"/>
      <c r="R97" s="15"/>
      <c r="S97" s="13"/>
      <c r="T97" s="13" t="e">
        <f t="shared" si="17"/>
        <v>#DIV/0!</v>
      </c>
      <c r="U97" s="13" t="e">
        <f t="shared" si="18"/>
        <v>#DIV/0!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 t="s">
        <v>40</v>
      </c>
      <c r="AC97" s="13">
        <f t="shared" si="19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139</v>
      </c>
      <c r="B98" s="1" t="s">
        <v>39</v>
      </c>
      <c r="C98" s="1">
        <v>154</v>
      </c>
      <c r="D98" s="1">
        <v>124</v>
      </c>
      <c r="E98" s="1">
        <v>52</v>
      </c>
      <c r="F98" s="1">
        <v>188</v>
      </c>
      <c r="G98" s="6">
        <v>0.3</v>
      </c>
      <c r="H98" s="1">
        <v>40</v>
      </c>
      <c r="I98" s="1" t="s">
        <v>33</v>
      </c>
      <c r="J98" s="1">
        <v>58</v>
      </c>
      <c r="K98" s="1">
        <f t="shared" si="14"/>
        <v>-6</v>
      </c>
      <c r="L98" s="1">
        <f t="shared" si="15"/>
        <v>52</v>
      </c>
      <c r="M98" s="1"/>
      <c r="N98" s="1">
        <v>37.399999999999977</v>
      </c>
      <c r="O98" s="1"/>
      <c r="P98" s="1">
        <f t="shared" si="16"/>
        <v>10.4</v>
      </c>
      <c r="Q98" s="5"/>
      <c r="R98" s="5"/>
      <c r="S98" s="1"/>
      <c r="T98" s="1">
        <f t="shared" si="17"/>
        <v>21.67307692307692</v>
      </c>
      <c r="U98" s="1">
        <f t="shared" si="18"/>
        <v>21.67307692307692</v>
      </c>
      <c r="V98" s="1">
        <v>13.2</v>
      </c>
      <c r="W98" s="1">
        <v>23</v>
      </c>
      <c r="X98" s="1">
        <v>24.6</v>
      </c>
      <c r="Y98" s="1">
        <v>29.4</v>
      </c>
      <c r="Z98" s="1">
        <v>26.6</v>
      </c>
      <c r="AA98" s="1">
        <v>5.6</v>
      </c>
      <c r="AB98" s="25" t="s">
        <v>45</v>
      </c>
      <c r="AC98" s="1">
        <f t="shared" si="19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140</v>
      </c>
      <c r="B99" s="1" t="s">
        <v>39</v>
      </c>
      <c r="C99" s="1">
        <v>176</v>
      </c>
      <c r="D99" s="1">
        <v>90</v>
      </c>
      <c r="E99" s="1">
        <v>60</v>
      </c>
      <c r="F99" s="1">
        <v>174</v>
      </c>
      <c r="G99" s="6">
        <v>0.3</v>
      </c>
      <c r="H99" s="1">
        <v>40</v>
      </c>
      <c r="I99" s="1" t="s">
        <v>33</v>
      </c>
      <c r="J99" s="1">
        <v>65</v>
      </c>
      <c r="K99" s="1">
        <f t="shared" si="14"/>
        <v>-5</v>
      </c>
      <c r="L99" s="1">
        <f t="shared" si="15"/>
        <v>60</v>
      </c>
      <c r="M99" s="1"/>
      <c r="N99" s="1">
        <v>14</v>
      </c>
      <c r="O99" s="1"/>
      <c r="P99" s="1">
        <f t="shared" si="16"/>
        <v>12</v>
      </c>
      <c r="Q99" s="5"/>
      <c r="R99" s="5"/>
      <c r="S99" s="1"/>
      <c r="T99" s="1">
        <f t="shared" si="17"/>
        <v>15.666666666666666</v>
      </c>
      <c r="U99" s="1">
        <f t="shared" si="18"/>
        <v>15.666666666666666</v>
      </c>
      <c r="V99" s="1">
        <v>13.6</v>
      </c>
      <c r="W99" s="1">
        <v>20.8</v>
      </c>
      <c r="X99" s="1">
        <v>23.2</v>
      </c>
      <c r="Y99" s="1">
        <v>30.8</v>
      </c>
      <c r="Z99" s="1">
        <v>28</v>
      </c>
      <c r="AA99" s="1">
        <v>5</v>
      </c>
      <c r="AB99" s="16" t="s">
        <v>82</v>
      </c>
      <c r="AC99" s="1">
        <f t="shared" si="19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141</v>
      </c>
      <c r="B100" s="1" t="s">
        <v>32</v>
      </c>
      <c r="C100" s="1">
        <v>71.903000000000006</v>
      </c>
      <c r="D100" s="1">
        <v>24.536000000000001</v>
      </c>
      <c r="E100" s="1">
        <v>68.634</v>
      </c>
      <c r="F100" s="1">
        <v>1.01</v>
      </c>
      <c r="G100" s="6">
        <v>1</v>
      </c>
      <c r="H100" s="1">
        <v>45</v>
      </c>
      <c r="I100" s="1" t="s">
        <v>33</v>
      </c>
      <c r="J100" s="1">
        <v>66.599999999999994</v>
      </c>
      <c r="K100" s="1">
        <f t="shared" si="14"/>
        <v>2.034000000000006</v>
      </c>
      <c r="L100" s="1">
        <f t="shared" si="15"/>
        <v>68.634</v>
      </c>
      <c r="M100" s="1"/>
      <c r="N100" s="1">
        <v>9.1999999999999957</v>
      </c>
      <c r="O100" s="1">
        <v>120.252</v>
      </c>
      <c r="P100" s="1">
        <f t="shared" si="16"/>
        <v>13.726800000000001</v>
      </c>
      <c r="Q100" s="5">
        <f>12*P100-O100-N100-F100</f>
        <v>34.259600000000034</v>
      </c>
      <c r="R100" s="5"/>
      <c r="S100" s="1"/>
      <c r="T100" s="1">
        <f t="shared" si="17"/>
        <v>12.000000000000002</v>
      </c>
      <c r="U100" s="1">
        <f t="shared" si="18"/>
        <v>9.5041816009557927</v>
      </c>
      <c r="V100" s="1">
        <v>15.0594</v>
      </c>
      <c r="W100" s="1">
        <v>5.359</v>
      </c>
      <c r="X100" s="1">
        <v>0</v>
      </c>
      <c r="Y100" s="1">
        <v>6.2953999999999999</v>
      </c>
      <c r="Z100" s="1">
        <v>6.2953999999999999</v>
      </c>
      <c r="AA100" s="1">
        <v>0</v>
      </c>
      <c r="AB100" s="1" t="s">
        <v>127</v>
      </c>
      <c r="AC100" s="1">
        <f t="shared" si="19"/>
        <v>34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8" t="s">
        <v>142</v>
      </c>
      <c r="B101" s="1" t="s">
        <v>39</v>
      </c>
      <c r="C101" s="1"/>
      <c r="D101" s="1"/>
      <c r="E101" s="1"/>
      <c r="F101" s="1"/>
      <c r="G101" s="6">
        <v>0.33</v>
      </c>
      <c r="H101" s="1">
        <v>40</v>
      </c>
      <c r="I101" s="1" t="s">
        <v>33</v>
      </c>
      <c r="J101" s="1"/>
      <c r="K101" s="1">
        <f t="shared" si="14"/>
        <v>0</v>
      </c>
      <c r="L101" s="1">
        <f t="shared" si="15"/>
        <v>0</v>
      </c>
      <c r="M101" s="1"/>
      <c r="N101" s="1">
        <v>18</v>
      </c>
      <c r="O101" s="1"/>
      <c r="P101" s="1">
        <f t="shared" si="16"/>
        <v>0</v>
      </c>
      <c r="Q101" s="5"/>
      <c r="R101" s="5"/>
      <c r="S101" s="1"/>
      <c r="T101" s="1" t="e">
        <f t="shared" si="17"/>
        <v>#DIV/0!</v>
      </c>
      <c r="U101" s="1" t="e">
        <f t="shared" si="18"/>
        <v>#DIV/0!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 t="s">
        <v>127</v>
      </c>
      <c r="AC101" s="1">
        <f t="shared" si="19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8" t="s">
        <v>143</v>
      </c>
      <c r="B102" s="1" t="s">
        <v>39</v>
      </c>
      <c r="C102" s="1"/>
      <c r="D102" s="1"/>
      <c r="E102" s="1"/>
      <c r="F102" s="1"/>
      <c r="G102" s="6">
        <v>0.33</v>
      </c>
      <c r="H102" s="1">
        <v>50</v>
      </c>
      <c r="I102" s="1" t="s">
        <v>33</v>
      </c>
      <c r="J102" s="1"/>
      <c r="K102" s="1">
        <f t="shared" ref="K102" si="21">E102-J102</f>
        <v>0</v>
      </c>
      <c r="L102" s="1">
        <f t="shared" si="15"/>
        <v>0</v>
      </c>
      <c r="M102" s="1"/>
      <c r="N102" s="1">
        <v>18</v>
      </c>
      <c r="O102" s="1"/>
      <c r="P102" s="1">
        <f t="shared" si="16"/>
        <v>0</v>
      </c>
      <c r="Q102" s="5"/>
      <c r="R102" s="5"/>
      <c r="S102" s="1"/>
      <c r="T102" s="1" t="e">
        <f t="shared" si="17"/>
        <v>#DIV/0!</v>
      </c>
      <c r="U102" s="1" t="e">
        <f t="shared" si="18"/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 t="s">
        <v>127</v>
      </c>
      <c r="AC102" s="1">
        <f t="shared" si="19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102" xr:uid="{877B93B6-BD1B-454F-8FC9-CE50AA0F143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2024-11-07T13:08:29Z</dcterms:created>
  <dcterms:modified xsi:type="dcterms:W3CDTF">2024-11-08T08:23:49Z</dcterms:modified>
</cp:coreProperties>
</file>