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7" i="1"/>
  <c r="AL6" i="1" l="1"/>
  <c r="W131" i="1"/>
  <c r="Y11" i="1" l="1"/>
  <c r="Y15" i="1"/>
  <c r="Y19" i="1"/>
  <c r="Y23" i="1"/>
  <c r="Y27" i="1"/>
  <c r="Y31" i="1"/>
  <c r="Y35" i="1"/>
  <c r="Y39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7" i="1"/>
  <c r="AI128" i="1"/>
  <c r="AI129" i="1"/>
  <c r="AI130" i="1"/>
  <c r="AI131" i="1"/>
  <c r="AI133" i="1"/>
  <c r="AI134" i="1"/>
  <c r="AI135" i="1"/>
  <c r="AI136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9" i="1"/>
  <c r="AH91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H134" i="1"/>
  <c r="AH135" i="1"/>
  <c r="AH13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13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Z66" i="1" s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Y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7" i="1"/>
  <c r="E6" i="1"/>
  <c r="F6" i="1"/>
  <c r="AK6" i="1" l="1"/>
  <c r="AJ6" i="1"/>
  <c r="Y66" i="1"/>
  <c r="Z42" i="1"/>
  <c r="Z110" i="1"/>
  <c r="K6" i="1"/>
  <c r="W6" i="1"/>
  <c r="AG6" i="1"/>
  <c r="M6" i="1"/>
  <c r="L6" i="1"/>
  <c r="J6" i="1"/>
</calcChain>
</file>

<file path=xl/sharedStrings.xml><?xml version="1.0" encoding="utf-8"?>
<sst xmlns="http://schemas.openxmlformats.org/spreadsheetml/2006/main" count="317" uniqueCount="168">
  <si>
    <t>Период: 11.10.2024 - 18.10.2024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</si>
  <si>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</si>
  <si>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</si>
  <si>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</si>
  <si>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</si>
  <si>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</si>
  <si>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</si>
  <si>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</si>
  <si>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</si>
  <si>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</si>
  <si>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</si>
  <si>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</si>
  <si>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</si>
  <si>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</si>
  <si>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</si>
  <si>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</si>
  <si>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</si>
  <si>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</si>
  <si>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</si>
  <si>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</si>
  <si>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</si>
  <si>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</si>
  <si>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</si>
  <si>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</si>
  <si>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</si>
  <si>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</si>
  <si>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</si>
  <si>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</si>
  <si>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</si>
  <si>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</si>
  <si>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</si>
  <si>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</si>
  <si>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</si>
  <si>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</si>
  <si>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</si>
  <si>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</si>
  <si>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</si>
  <si>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</si>
  <si>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</si>
  <si>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</si>
  <si>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</si>
  <si>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</si>
  <si>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</si>
  <si>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</si>
  <si>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</si>
  <si>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</si>
  <si>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</si>
  <si>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</si>
  <si>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</si>
  <si>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</si>
  <si>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</si>
  <si>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</si>
  <si>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</si>
  <si>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</si>
  <si>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</si>
  <si>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</si>
  <si>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</si>
  <si>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</si>
  <si>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</si>
  <si>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</si>
  <si>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</si>
  <si>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</si>
  <si>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</si>
  <si>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</si>
  <si>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</si>
  <si>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</si>
  <si>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</si>
  <si>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</si>
  <si>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</si>
  <si>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</si>
  <si>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</si>
  <si>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</si>
  <si>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</si>
  <si>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</si>
  <si>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</si>
  <si>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</si>
  <si>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</si>
  <si>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</si>
  <si>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</si>
  <si>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</si>
  <si>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</si>
  <si>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</si>
  <si>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</si>
  <si>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</si>
  <si>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</si>
  <si>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</si>
  <si>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</si>
  <si>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</si>
  <si>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</si>
  <si>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</si>
  <si>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</si>
  <si>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</si>
  <si>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</si>
  <si>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</si>
  <si>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</si>
  <si>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</si>
  <si>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</si>
  <si>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</si>
  <si>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</si>
  <si>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</si>
  <si>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</si>
  <si>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</si>
  <si>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</si>
  <si>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</si>
  <si>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</si>
  <si>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</si>
  <si>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</si>
  <si>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</si>
  <si>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</si>
  <si>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</si>
  <si>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</si>
  <si>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</si>
  <si>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</si>
  <si>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</si>
  <si>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</si>
  <si>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</si>
  <si>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</si>
  <si>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</si>
  <si>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</si>
  <si>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</si>
  <si>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</si>
  <si>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</si>
  <si>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</si>
  <si>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</si>
  <si>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</si>
  <si>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</si>
  <si>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</si>
  <si>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</si>
  <si>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</si>
  <si>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</si>
  <si>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</si>
  <si>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</si>
  <si>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</si>
  <si>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</si>
  <si>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</si>
  <si>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</si>
  <si>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</si>
  <si>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</si>
  <si>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</si>
  <si>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</si>
  <si>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</si>
  <si>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</si>
  <si>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</si>
  <si>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</si>
  <si>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</si>
  <si>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</si>
  <si>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</si>
  <si>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</si>
  <si>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</si>
  <si>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</si>
  <si>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</si>
  <si>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</si>
  <si>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</si>
  <si>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</si>
  <si>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</si>
  <si>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</si>
  <si>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21,10,2</t>
  </si>
  <si>
    <t>22,10,</t>
  </si>
  <si>
    <t>22,10д</t>
  </si>
  <si>
    <t>24,10,</t>
  </si>
  <si>
    <t>25,10,</t>
  </si>
  <si>
    <t>27,09,</t>
  </si>
  <si>
    <t>03,10,</t>
  </si>
  <si>
    <t>11,10,</t>
  </si>
  <si>
    <t>18,10,</t>
  </si>
  <si>
    <t>увел</t>
  </si>
  <si>
    <t>склад</t>
  </si>
  <si>
    <t>29,10д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</si>
</sst>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10.10.2024 - 17.10.2024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17,10,</v>
          </cell>
          <cell r="M5" t="str">
            <v>21,10,</v>
          </cell>
          <cell r="N5" t="str">
            <v>22,10,</v>
          </cell>
          <cell r="O5" t="str">
            <v>22,10д</v>
          </cell>
          <cell r="X5" t="str">
            <v>23,10,</v>
          </cell>
          <cell r="AE5" t="str">
            <v>27,09,</v>
          </cell>
          <cell r="AF5" t="str">
            <v>03,10,</v>
          </cell>
          <cell r="AG5" t="str">
            <v>11,10,</v>
          </cell>
          <cell r="AH5" t="str">
            <v>17,10,</v>
          </cell>
        </row>
        <row r="6">
          <cell r="E6">
            <v>113747.63400000002</v>
          </cell>
          <cell r="F6">
            <v>75873.085000000006</v>
          </cell>
          <cell r="J6">
            <v>116387.97500000002</v>
          </cell>
          <cell r="K6">
            <v>-2640.3410000000003</v>
          </cell>
          <cell r="L6">
            <v>27980</v>
          </cell>
          <cell r="M6">
            <v>21040</v>
          </cell>
          <cell r="N6">
            <v>29500</v>
          </cell>
          <cell r="O6">
            <v>7400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20699.526800000007</v>
          </cell>
          <cell r="X6">
            <v>105.80000000000007</v>
          </cell>
          <cell r="AA6">
            <v>0</v>
          </cell>
          <cell r="AB6">
            <v>0</v>
          </cell>
          <cell r="AC6">
            <v>0</v>
          </cell>
          <cell r="AD6">
            <v>10250</v>
          </cell>
          <cell r="AE6">
            <v>21834.809200000007</v>
          </cell>
          <cell r="AF6">
            <v>22338.856999999996</v>
          </cell>
          <cell r="AG6">
            <v>20118.784999999996</v>
          </cell>
          <cell r="AH6">
            <v>18154.143999999997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345.572</v>
          </cell>
          <cell r="D7">
            <v>555.827</v>
          </cell>
          <cell r="E7">
            <v>519.05799999999999</v>
          </cell>
          <cell r="F7">
            <v>353.06400000000002</v>
          </cell>
          <cell r="G7" t="str">
            <v>н</v>
          </cell>
          <cell r="H7">
            <v>1</v>
          </cell>
          <cell r="I7">
            <v>45</v>
          </cell>
          <cell r="J7">
            <v>541.16499999999996</v>
          </cell>
          <cell r="K7">
            <v>-22.106999999999971</v>
          </cell>
          <cell r="L7">
            <v>150</v>
          </cell>
          <cell r="M7">
            <v>200</v>
          </cell>
          <cell r="N7">
            <v>170</v>
          </cell>
          <cell r="O7">
            <v>0</v>
          </cell>
          <cell r="W7">
            <v>103.8116</v>
          </cell>
          <cell r="Y7">
            <v>8.4100813396576122</v>
          </cell>
          <cell r="Z7">
            <v>3.4010072092136143</v>
          </cell>
          <cell r="AD7">
            <v>0</v>
          </cell>
          <cell r="AE7">
            <v>127.583</v>
          </cell>
          <cell r="AF7">
            <v>130.57059999999998</v>
          </cell>
          <cell r="AG7">
            <v>96.747600000000006</v>
          </cell>
          <cell r="AH7">
            <v>62.963999999999999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296.30200000000002</v>
          </cell>
          <cell r="D8">
            <v>922.37</v>
          </cell>
          <cell r="E8">
            <v>702.827</v>
          </cell>
          <cell r="F8">
            <v>474.12</v>
          </cell>
          <cell r="G8" t="str">
            <v>ябл</v>
          </cell>
          <cell r="H8">
            <v>1</v>
          </cell>
          <cell r="I8">
            <v>45</v>
          </cell>
          <cell r="J8">
            <v>682.50699999999995</v>
          </cell>
          <cell r="K8">
            <v>20.32000000000005</v>
          </cell>
          <cell r="L8">
            <v>230</v>
          </cell>
          <cell r="M8">
            <v>200</v>
          </cell>
          <cell r="N8">
            <v>220</v>
          </cell>
          <cell r="O8">
            <v>0</v>
          </cell>
          <cell r="W8">
            <v>140.56540000000001</v>
          </cell>
          <cell r="Y8">
            <v>7.997131584301683</v>
          </cell>
          <cell r="Z8">
            <v>3.372949530965657</v>
          </cell>
          <cell r="AD8">
            <v>0</v>
          </cell>
          <cell r="AE8">
            <v>111.91220000000001</v>
          </cell>
          <cell r="AF8">
            <v>138.77119999999999</v>
          </cell>
          <cell r="AG8">
            <v>134.17419999999998</v>
          </cell>
          <cell r="AH8">
            <v>118.4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983.67399999999998</v>
          </cell>
          <cell r="D9">
            <v>1187.1959999999999</v>
          </cell>
          <cell r="E9">
            <v>1122.6189999999999</v>
          </cell>
          <cell r="F9">
            <v>1010.598</v>
          </cell>
          <cell r="G9" t="str">
            <v>н</v>
          </cell>
          <cell r="H9">
            <v>1</v>
          </cell>
          <cell r="I9">
            <v>45</v>
          </cell>
          <cell r="J9">
            <v>1115.079</v>
          </cell>
          <cell r="K9">
            <v>7.5399999999999636</v>
          </cell>
          <cell r="L9">
            <v>310</v>
          </cell>
          <cell r="M9">
            <v>100</v>
          </cell>
          <cell r="N9">
            <v>340</v>
          </cell>
          <cell r="O9">
            <v>0</v>
          </cell>
          <cell r="W9">
            <v>224.52379999999999</v>
          </cell>
          <cell r="Y9">
            <v>7.8414760484189205</v>
          </cell>
          <cell r="Z9">
            <v>4.5010729374792335</v>
          </cell>
          <cell r="AD9">
            <v>0</v>
          </cell>
          <cell r="AE9">
            <v>342.17600000000004</v>
          </cell>
          <cell r="AF9">
            <v>336.75220000000002</v>
          </cell>
          <cell r="AG9">
            <v>238.67959999999999</v>
          </cell>
          <cell r="AH9">
            <v>182.745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99.968000000000004</v>
          </cell>
          <cell r="D10">
            <v>94.272999999999996</v>
          </cell>
          <cell r="E10">
            <v>133.06399999999999</v>
          </cell>
          <cell r="F10">
            <v>54.637</v>
          </cell>
          <cell r="G10">
            <v>0</v>
          </cell>
          <cell r="H10">
            <v>0</v>
          </cell>
          <cell r="I10">
            <v>40</v>
          </cell>
          <cell r="J10">
            <v>155.60400000000001</v>
          </cell>
          <cell r="K10">
            <v>-22.54000000000002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W10">
            <v>26.6128</v>
          </cell>
          <cell r="Y10">
            <v>2.0530346299525042</v>
          </cell>
          <cell r="Z10">
            <v>2.0530346299525042</v>
          </cell>
          <cell r="AD10">
            <v>0</v>
          </cell>
          <cell r="AE10">
            <v>34.016199999999998</v>
          </cell>
          <cell r="AF10">
            <v>34.5642</v>
          </cell>
          <cell r="AG10">
            <v>36.642200000000003</v>
          </cell>
          <cell r="AH10">
            <v>26.2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135</v>
          </cell>
          <cell r="D11">
            <v>10</v>
          </cell>
          <cell r="E11">
            <v>70</v>
          </cell>
          <cell r="F11">
            <v>70</v>
          </cell>
          <cell r="G11">
            <v>0</v>
          </cell>
          <cell r="H11">
            <v>0</v>
          </cell>
          <cell r="I11">
            <v>45</v>
          </cell>
          <cell r="J11">
            <v>257</v>
          </cell>
          <cell r="K11">
            <v>-187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W11">
            <v>14</v>
          </cell>
          <cell r="Y11">
            <v>5</v>
          </cell>
          <cell r="Z11">
            <v>5</v>
          </cell>
          <cell r="AD11">
            <v>0</v>
          </cell>
          <cell r="AE11">
            <v>44.8</v>
          </cell>
          <cell r="AF11">
            <v>57.8</v>
          </cell>
          <cell r="AG11">
            <v>36.799999999999997</v>
          </cell>
          <cell r="AH11">
            <v>5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1625</v>
          </cell>
          <cell r="D12">
            <v>1637</v>
          </cell>
          <cell r="E12">
            <v>2085</v>
          </cell>
          <cell r="F12">
            <v>1137</v>
          </cell>
          <cell r="G12" t="str">
            <v>ябл</v>
          </cell>
          <cell r="H12">
            <v>0.4</v>
          </cell>
          <cell r="I12">
            <v>45</v>
          </cell>
          <cell r="J12">
            <v>2436</v>
          </cell>
          <cell r="K12">
            <v>-351</v>
          </cell>
          <cell r="L12">
            <v>700</v>
          </cell>
          <cell r="M12">
            <v>300</v>
          </cell>
          <cell r="N12">
            <v>600</v>
          </cell>
          <cell r="O12">
            <v>0</v>
          </cell>
          <cell r="W12">
            <v>343</v>
          </cell>
          <cell r="Y12">
            <v>7.9795918367346941</v>
          </cell>
          <cell r="Z12">
            <v>3.314868804664723</v>
          </cell>
          <cell r="AD12">
            <v>370</v>
          </cell>
          <cell r="AE12">
            <v>371</v>
          </cell>
          <cell r="AF12">
            <v>331.4</v>
          </cell>
          <cell r="AG12">
            <v>351.8</v>
          </cell>
          <cell r="AH12">
            <v>344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2258</v>
          </cell>
          <cell r="D13">
            <v>2863</v>
          </cell>
          <cell r="E13">
            <v>2894</v>
          </cell>
          <cell r="F13">
            <v>2155</v>
          </cell>
          <cell r="G13">
            <v>0</v>
          </cell>
          <cell r="H13">
            <v>0.45</v>
          </cell>
          <cell r="I13">
            <v>45</v>
          </cell>
          <cell r="J13">
            <v>2959</v>
          </cell>
          <cell r="K13">
            <v>-65</v>
          </cell>
          <cell r="L13">
            <v>300</v>
          </cell>
          <cell r="M13">
            <v>800</v>
          </cell>
          <cell r="N13">
            <v>800</v>
          </cell>
          <cell r="O13">
            <v>0</v>
          </cell>
          <cell r="W13">
            <v>532</v>
          </cell>
          <cell r="Y13">
            <v>7.6221804511278197</v>
          </cell>
          <cell r="Z13">
            <v>4.0507518796992485</v>
          </cell>
          <cell r="AD13">
            <v>234</v>
          </cell>
          <cell r="AE13">
            <v>739.8</v>
          </cell>
          <cell r="AF13">
            <v>717.8</v>
          </cell>
          <cell r="AG13">
            <v>501.2</v>
          </cell>
          <cell r="AH13">
            <v>483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1369</v>
          </cell>
          <cell r="D14">
            <v>5917</v>
          </cell>
          <cell r="E14">
            <v>5165</v>
          </cell>
          <cell r="F14">
            <v>2020</v>
          </cell>
          <cell r="G14">
            <v>0</v>
          </cell>
          <cell r="H14">
            <v>0.45</v>
          </cell>
          <cell r="I14">
            <v>45</v>
          </cell>
          <cell r="J14">
            <v>5284</v>
          </cell>
          <cell r="K14">
            <v>-119</v>
          </cell>
          <cell r="L14">
            <v>1400</v>
          </cell>
          <cell r="M14">
            <v>1600</v>
          </cell>
          <cell r="N14">
            <v>1400</v>
          </cell>
          <cell r="O14">
            <v>800</v>
          </cell>
          <cell r="W14">
            <v>943</v>
          </cell>
          <cell r="Y14">
            <v>7.6564156945917281</v>
          </cell>
          <cell r="Z14">
            <v>2.1420996818663838</v>
          </cell>
          <cell r="AD14">
            <v>450</v>
          </cell>
          <cell r="AE14">
            <v>607.6</v>
          </cell>
          <cell r="AF14">
            <v>724.6</v>
          </cell>
          <cell r="AG14">
            <v>793.4</v>
          </cell>
          <cell r="AH14">
            <v>698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168</v>
          </cell>
          <cell r="D15">
            <v>209</v>
          </cell>
          <cell r="E15">
            <v>230</v>
          </cell>
          <cell r="F15">
            <v>131</v>
          </cell>
          <cell r="G15">
            <v>0</v>
          </cell>
          <cell r="H15">
            <v>0</v>
          </cell>
          <cell r="I15">
            <v>40</v>
          </cell>
          <cell r="J15">
            <v>242</v>
          </cell>
          <cell r="K15">
            <v>-12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W15">
            <v>46</v>
          </cell>
          <cell r="Y15">
            <v>2.847826086956522</v>
          </cell>
          <cell r="Z15">
            <v>2.847826086956522</v>
          </cell>
          <cell r="AD15">
            <v>0</v>
          </cell>
          <cell r="AE15">
            <v>53.8</v>
          </cell>
          <cell r="AF15">
            <v>59.2</v>
          </cell>
          <cell r="AG15">
            <v>45.2</v>
          </cell>
          <cell r="AH15">
            <v>51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25</v>
          </cell>
          <cell r="D16">
            <v>139</v>
          </cell>
          <cell r="E16">
            <v>62</v>
          </cell>
          <cell r="F16">
            <v>99</v>
          </cell>
          <cell r="G16">
            <v>0</v>
          </cell>
          <cell r="H16">
            <v>0.4</v>
          </cell>
          <cell r="I16">
            <v>50</v>
          </cell>
          <cell r="J16">
            <v>76</v>
          </cell>
          <cell r="K16">
            <v>-14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W16">
            <v>12.4</v>
          </cell>
          <cell r="Y16">
            <v>7.9838709677419351</v>
          </cell>
          <cell r="Z16">
            <v>7.9838709677419351</v>
          </cell>
          <cell r="AD16">
            <v>0</v>
          </cell>
          <cell r="AE16">
            <v>14.4</v>
          </cell>
          <cell r="AF16">
            <v>12.8</v>
          </cell>
          <cell r="AG16">
            <v>12.6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410</v>
          </cell>
          <cell r="D17">
            <v>421</v>
          </cell>
          <cell r="E17">
            <v>227</v>
          </cell>
          <cell r="F17">
            <v>599</v>
          </cell>
          <cell r="G17">
            <v>0</v>
          </cell>
          <cell r="H17">
            <v>0.17</v>
          </cell>
          <cell r="I17">
            <v>180</v>
          </cell>
          <cell r="J17">
            <v>232</v>
          </cell>
          <cell r="K17">
            <v>-5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W17">
            <v>45.4</v>
          </cell>
          <cell r="Y17">
            <v>13.193832599118943</v>
          </cell>
          <cell r="Z17">
            <v>13.193832599118943</v>
          </cell>
          <cell r="AD17">
            <v>0</v>
          </cell>
          <cell r="AE17">
            <v>53</v>
          </cell>
          <cell r="AF17">
            <v>69.400000000000006</v>
          </cell>
          <cell r="AG17">
            <v>46.8</v>
          </cell>
          <cell r="AH17">
            <v>61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184</v>
          </cell>
          <cell r="D18">
            <v>396</v>
          </cell>
          <cell r="E18">
            <v>341</v>
          </cell>
          <cell r="F18">
            <v>235</v>
          </cell>
          <cell r="G18">
            <v>0</v>
          </cell>
          <cell r="H18">
            <v>0.3</v>
          </cell>
          <cell r="I18">
            <v>40</v>
          </cell>
          <cell r="J18">
            <v>377</v>
          </cell>
          <cell r="K18">
            <v>-36</v>
          </cell>
          <cell r="L18">
            <v>40</v>
          </cell>
          <cell r="M18">
            <v>30</v>
          </cell>
          <cell r="N18">
            <v>90</v>
          </cell>
          <cell r="O18">
            <v>0</v>
          </cell>
          <cell r="W18">
            <v>68.2</v>
          </cell>
          <cell r="X18">
            <v>82.400000000000034</v>
          </cell>
          <cell r="Y18">
            <v>7</v>
          </cell>
          <cell r="Z18">
            <v>3.4457478005865103</v>
          </cell>
          <cell r="AD18">
            <v>0</v>
          </cell>
          <cell r="AE18">
            <v>70.400000000000006</v>
          </cell>
          <cell r="AF18">
            <v>66.8</v>
          </cell>
          <cell r="AG18">
            <v>61.2</v>
          </cell>
          <cell r="AH18">
            <v>121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1959</v>
          </cell>
          <cell r="D19">
            <v>1547</v>
          </cell>
          <cell r="E19">
            <v>1280</v>
          </cell>
          <cell r="F19">
            <v>2201</v>
          </cell>
          <cell r="G19">
            <v>0</v>
          </cell>
          <cell r="H19">
            <v>0.17</v>
          </cell>
          <cell r="I19">
            <v>180</v>
          </cell>
          <cell r="J19">
            <v>1296</v>
          </cell>
          <cell r="K19">
            <v>-16</v>
          </cell>
          <cell r="L19">
            <v>1000</v>
          </cell>
          <cell r="M19">
            <v>0</v>
          </cell>
          <cell r="N19">
            <v>0</v>
          </cell>
          <cell r="O19">
            <v>0</v>
          </cell>
          <cell r="W19">
            <v>256</v>
          </cell>
          <cell r="Y19">
            <v>12.50390625</v>
          </cell>
          <cell r="Z19">
            <v>8.59765625</v>
          </cell>
          <cell r="AD19">
            <v>0</v>
          </cell>
          <cell r="AE19">
            <v>269.2</v>
          </cell>
          <cell r="AF19">
            <v>316</v>
          </cell>
          <cell r="AG19">
            <v>252.6</v>
          </cell>
          <cell r="AH19">
            <v>261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293</v>
          </cell>
          <cell r="D20">
            <v>1027</v>
          </cell>
          <cell r="E20">
            <v>948</v>
          </cell>
          <cell r="F20">
            <v>361</v>
          </cell>
          <cell r="G20">
            <v>0</v>
          </cell>
          <cell r="H20">
            <v>0.35</v>
          </cell>
          <cell r="I20">
            <v>45</v>
          </cell>
          <cell r="J20">
            <v>984</v>
          </cell>
          <cell r="K20">
            <v>-36</v>
          </cell>
          <cell r="L20">
            <v>200</v>
          </cell>
          <cell r="M20">
            <v>400</v>
          </cell>
          <cell r="N20">
            <v>450</v>
          </cell>
          <cell r="O20">
            <v>0</v>
          </cell>
          <cell r="W20">
            <v>189.6</v>
          </cell>
          <cell r="Y20">
            <v>7.4419831223628696</v>
          </cell>
          <cell r="Z20">
            <v>1.9040084388185654</v>
          </cell>
          <cell r="AD20">
            <v>0</v>
          </cell>
          <cell r="AE20">
            <v>114.2</v>
          </cell>
          <cell r="AF20">
            <v>160</v>
          </cell>
          <cell r="AG20">
            <v>136.19999999999999</v>
          </cell>
          <cell r="AH20">
            <v>151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159</v>
          </cell>
          <cell r="D21">
            <v>398</v>
          </cell>
          <cell r="E21">
            <v>396</v>
          </cell>
          <cell r="F21">
            <v>152</v>
          </cell>
          <cell r="G21" t="str">
            <v>н</v>
          </cell>
          <cell r="H21">
            <v>0.35</v>
          </cell>
          <cell r="I21">
            <v>45</v>
          </cell>
          <cell r="J21">
            <v>473</v>
          </cell>
          <cell r="K21">
            <v>-77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W21">
            <v>22.8</v>
          </cell>
          <cell r="X21">
            <v>7.5999999999999943</v>
          </cell>
          <cell r="Y21">
            <v>6.9999999999999991</v>
          </cell>
          <cell r="Z21">
            <v>6.6666666666666661</v>
          </cell>
          <cell r="AD21">
            <v>282</v>
          </cell>
          <cell r="AE21">
            <v>30.6</v>
          </cell>
          <cell r="AF21">
            <v>39</v>
          </cell>
          <cell r="AG21">
            <v>20.399999999999999</v>
          </cell>
          <cell r="AH21">
            <v>44</v>
          </cell>
          <cell r="AI21" t="str">
            <v>увел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242</v>
          </cell>
          <cell r="D22">
            <v>278</v>
          </cell>
          <cell r="E22">
            <v>269</v>
          </cell>
          <cell r="F22">
            <v>234</v>
          </cell>
          <cell r="G22">
            <v>0</v>
          </cell>
          <cell r="H22">
            <v>0.35</v>
          </cell>
          <cell r="I22">
            <v>45</v>
          </cell>
          <cell r="J22">
            <v>501</v>
          </cell>
          <cell r="K22">
            <v>-232</v>
          </cell>
          <cell r="L22">
            <v>0</v>
          </cell>
          <cell r="M22">
            <v>70</v>
          </cell>
          <cell r="N22">
            <v>50</v>
          </cell>
          <cell r="O22">
            <v>0</v>
          </cell>
          <cell r="W22">
            <v>39.4</v>
          </cell>
          <cell r="Y22">
            <v>8.9847715736040605</v>
          </cell>
          <cell r="Z22">
            <v>5.9390862944162439</v>
          </cell>
          <cell r="AD22">
            <v>72</v>
          </cell>
          <cell r="AE22">
            <v>50.8</v>
          </cell>
          <cell r="AF22">
            <v>45</v>
          </cell>
          <cell r="AG22">
            <v>28.8</v>
          </cell>
          <cell r="AH22">
            <v>23</v>
          </cell>
          <cell r="AI22" t="str">
            <v>увел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636</v>
          </cell>
          <cell r="D23">
            <v>878</v>
          </cell>
          <cell r="E23">
            <v>867</v>
          </cell>
          <cell r="F23">
            <v>631</v>
          </cell>
          <cell r="G23">
            <v>0</v>
          </cell>
          <cell r="H23">
            <v>0.35</v>
          </cell>
          <cell r="I23">
            <v>45</v>
          </cell>
          <cell r="J23">
            <v>919</v>
          </cell>
          <cell r="K23">
            <v>-52</v>
          </cell>
          <cell r="L23">
            <v>100</v>
          </cell>
          <cell r="M23">
            <v>400</v>
          </cell>
          <cell r="N23">
            <v>350</v>
          </cell>
          <cell r="O23">
            <v>0</v>
          </cell>
          <cell r="W23">
            <v>173.4</v>
          </cell>
          <cell r="Y23">
            <v>8.5409457900807375</v>
          </cell>
          <cell r="Z23">
            <v>3.6389850057670126</v>
          </cell>
          <cell r="AD23">
            <v>0</v>
          </cell>
          <cell r="AE23">
            <v>184.2</v>
          </cell>
          <cell r="AF23">
            <v>202.2</v>
          </cell>
          <cell r="AG23">
            <v>141.19999999999999</v>
          </cell>
          <cell r="AH23">
            <v>94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199.57300000000001</v>
          </cell>
          <cell r="D24">
            <v>623.423</v>
          </cell>
          <cell r="E24">
            <v>498.00599999999997</v>
          </cell>
          <cell r="F24">
            <v>308.95</v>
          </cell>
          <cell r="G24">
            <v>0</v>
          </cell>
          <cell r="H24">
            <v>1</v>
          </cell>
          <cell r="I24">
            <v>50</v>
          </cell>
          <cell r="J24">
            <v>477.88299999999998</v>
          </cell>
          <cell r="K24">
            <v>20.12299999999999</v>
          </cell>
          <cell r="L24">
            <v>80</v>
          </cell>
          <cell r="M24">
            <v>250</v>
          </cell>
          <cell r="N24">
            <v>150</v>
          </cell>
          <cell r="O24">
            <v>0</v>
          </cell>
          <cell r="W24">
            <v>99.601199999999992</v>
          </cell>
          <cell r="Y24">
            <v>7.9210893041449308</v>
          </cell>
          <cell r="Z24">
            <v>3.1018702585912621</v>
          </cell>
          <cell r="AD24">
            <v>0</v>
          </cell>
          <cell r="AE24">
            <v>85.2072</v>
          </cell>
          <cell r="AF24">
            <v>98.292600000000007</v>
          </cell>
          <cell r="AG24">
            <v>84.664599999999993</v>
          </cell>
          <cell r="AH24">
            <v>68.376000000000005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3020.7130000000002</v>
          </cell>
          <cell r="D25">
            <v>8164.4309999999996</v>
          </cell>
          <cell r="E25">
            <v>4452.3990000000003</v>
          </cell>
          <cell r="F25">
            <v>2799.5509999999999</v>
          </cell>
          <cell r="G25">
            <v>0</v>
          </cell>
          <cell r="H25">
            <v>1</v>
          </cell>
          <cell r="I25">
            <v>50</v>
          </cell>
          <cell r="J25">
            <v>4437.9750000000004</v>
          </cell>
          <cell r="K25">
            <v>14.423999999999978</v>
          </cell>
          <cell r="L25">
            <v>1500</v>
          </cell>
          <cell r="M25">
            <v>500</v>
          </cell>
          <cell r="N25">
            <v>1100</v>
          </cell>
          <cell r="O25">
            <v>1000</v>
          </cell>
          <cell r="W25">
            <v>890.47980000000007</v>
          </cell>
          <cell r="Y25">
            <v>7.7481274701570984</v>
          </cell>
          <cell r="Z25">
            <v>3.1438680585455163</v>
          </cell>
          <cell r="AD25">
            <v>0</v>
          </cell>
          <cell r="AE25">
            <v>997.7296</v>
          </cell>
          <cell r="AF25">
            <v>989.42679999999996</v>
          </cell>
          <cell r="AG25">
            <v>835.26919999999996</v>
          </cell>
          <cell r="AH25">
            <v>712.84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101.96899999999999</v>
          </cell>
          <cell r="D26">
            <v>445.084</v>
          </cell>
          <cell r="E26">
            <v>301.09500000000003</v>
          </cell>
          <cell r="F26">
            <v>228.137</v>
          </cell>
          <cell r="G26">
            <v>0</v>
          </cell>
          <cell r="H26">
            <v>1</v>
          </cell>
          <cell r="I26">
            <v>50</v>
          </cell>
          <cell r="J26">
            <v>296.65100000000001</v>
          </cell>
          <cell r="K26">
            <v>4.4440000000000168</v>
          </cell>
          <cell r="L26">
            <v>180</v>
          </cell>
          <cell r="M26">
            <v>50</v>
          </cell>
          <cell r="N26">
            <v>110</v>
          </cell>
          <cell r="O26">
            <v>0</v>
          </cell>
          <cell r="W26">
            <v>60.219000000000008</v>
          </cell>
          <cell r="Y26">
            <v>9.4345140238130796</v>
          </cell>
          <cell r="Z26">
            <v>3.7884554708646769</v>
          </cell>
          <cell r="AD26">
            <v>0</v>
          </cell>
          <cell r="AE26">
            <v>67.474599999999995</v>
          </cell>
          <cell r="AF26">
            <v>71.290199999999999</v>
          </cell>
          <cell r="AG26">
            <v>71.169600000000003</v>
          </cell>
          <cell r="AH26">
            <v>73.787000000000006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157.03899999999999</v>
          </cell>
          <cell r="D27">
            <v>718.70799999999997</v>
          </cell>
          <cell r="E27">
            <v>543.89400000000001</v>
          </cell>
          <cell r="F27">
            <v>304.45400000000001</v>
          </cell>
          <cell r="G27">
            <v>0</v>
          </cell>
          <cell r="H27">
            <v>1</v>
          </cell>
          <cell r="I27">
            <v>50</v>
          </cell>
          <cell r="J27">
            <v>537.47900000000004</v>
          </cell>
          <cell r="K27">
            <v>6.4149999999999636</v>
          </cell>
          <cell r="L27">
            <v>180</v>
          </cell>
          <cell r="M27">
            <v>200</v>
          </cell>
          <cell r="N27">
            <v>150</v>
          </cell>
          <cell r="O27">
            <v>0</v>
          </cell>
          <cell r="W27">
            <v>108.7788</v>
          </cell>
          <cell r="Y27">
            <v>7.6711087086822056</v>
          </cell>
          <cell r="Z27">
            <v>2.7988358025644704</v>
          </cell>
          <cell r="AD27">
            <v>0</v>
          </cell>
          <cell r="AE27">
            <v>111.2634</v>
          </cell>
          <cell r="AF27">
            <v>109.29459999999999</v>
          </cell>
          <cell r="AG27">
            <v>101.83920000000001</v>
          </cell>
          <cell r="AH27">
            <v>112.14100000000001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148.59800000000001</v>
          </cell>
          <cell r="D28">
            <v>274.54000000000002</v>
          </cell>
          <cell r="E28">
            <v>241.07400000000001</v>
          </cell>
          <cell r="F28">
            <v>175.96199999999999</v>
          </cell>
          <cell r="G28">
            <v>0</v>
          </cell>
          <cell r="H28">
            <v>1</v>
          </cell>
          <cell r="I28">
            <v>60</v>
          </cell>
          <cell r="J28">
            <v>231.69499999999999</v>
          </cell>
          <cell r="K28">
            <v>9.3790000000000191</v>
          </cell>
          <cell r="L28">
            <v>30</v>
          </cell>
          <cell r="M28">
            <v>60</v>
          </cell>
          <cell r="N28">
            <v>70</v>
          </cell>
          <cell r="O28">
            <v>0</v>
          </cell>
          <cell r="W28">
            <v>48.214800000000004</v>
          </cell>
          <cell r="Y28">
            <v>6.968026415125645</v>
          </cell>
          <cell r="Z28">
            <v>3.6495432937604217</v>
          </cell>
          <cell r="AD28">
            <v>0</v>
          </cell>
          <cell r="AE28">
            <v>51.201599999999999</v>
          </cell>
          <cell r="AF28">
            <v>52.255600000000001</v>
          </cell>
          <cell r="AG28">
            <v>42.767200000000003</v>
          </cell>
          <cell r="AH28">
            <v>58.491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124.24299999999999</v>
          </cell>
          <cell r="D29">
            <v>333.72500000000002</v>
          </cell>
          <cell r="E29">
            <v>231.63200000000001</v>
          </cell>
          <cell r="F29">
            <v>217.476</v>
          </cell>
          <cell r="G29">
            <v>0</v>
          </cell>
          <cell r="H29">
            <v>1</v>
          </cell>
          <cell r="I29">
            <v>60</v>
          </cell>
          <cell r="J29">
            <v>224.90600000000001</v>
          </cell>
          <cell r="K29">
            <v>6.7259999999999991</v>
          </cell>
          <cell r="L29">
            <v>90</v>
          </cell>
          <cell r="M29">
            <v>0</v>
          </cell>
          <cell r="N29">
            <v>60</v>
          </cell>
          <cell r="O29">
            <v>0</v>
          </cell>
          <cell r="W29">
            <v>46.3264</v>
          </cell>
          <cell r="Y29">
            <v>7.9323236858465149</v>
          </cell>
          <cell r="Z29">
            <v>4.694429094425641</v>
          </cell>
          <cell r="AD29">
            <v>0</v>
          </cell>
          <cell r="AE29">
            <v>44.059199999999997</v>
          </cell>
          <cell r="AF29">
            <v>54.850800000000007</v>
          </cell>
          <cell r="AG29">
            <v>49.910000000000004</v>
          </cell>
          <cell r="AH29">
            <v>47.584000000000003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60.218000000000004</v>
          </cell>
          <cell r="D30">
            <v>94.215000000000003</v>
          </cell>
          <cell r="E30">
            <v>12.635999999999999</v>
          </cell>
          <cell r="F30">
            <v>1.4950000000000001</v>
          </cell>
          <cell r="G30">
            <v>0</v>
          </cell>
          <cell r="H30">
            <v>1</v>
          </cell>
          <cell r="I30">
            <v>180</v>
          </cell>
          <cell r="J30">
            <v>41.487000000000002</v>
          </cell>
          <cell r="K30">
            <v>-28.851000000000003</v>
          </cell>
          <cell r="L30">
            <v>0</v>
          </cell>
          <cell r="M30">
            <v>30</v>
          </cell>
          <cell r="N30">
            <v>20</v>
          </cell>
          <cell r="O30">
            <v>0</v>
          </cell>
          <cell r="W30">
            <v>2.5271999999999997</v>
          </cell>
          <cell r="Y30">
            <v>20.376305792972463</v>
          </cell>
          <cell r="Z30">
            <v>0.59156378600823056</v>
          </cell>
          <cell r="AD30">
            <v>0</v>
          </cell>
          <cell r="AE30">
            <v>0.21059999999999998</v>
          </cell>
          <cell r="AF30">
            <v>4.6332000000000004</v>
          </cell>
          <cell r="AG30">
            <v>0</v>
          </cell>
          <cell r="AH30">
            <v>0.35099999999999998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266.55099999999999</v>
          </cell>
          <cell r="D31">
            <v>600.21500000000003</v>
          </cell>
          <cell r="E31">
            <v>398.05900000000003</v>
          </cell>
          <cell r="F31">
            <v>452.05</v>
          </cell>
          <cell r="G31">
            <v>0</v>
          </cell>
          <cell r="H31">
            <v>1</v>
          </cell>
          <cell r="I31">
            <v>60</v>
          </cell>
          <cell r="J31">
            <v>389.51799999999997</v>
          </cell>
          <cell r="K31">
            <v>8.5410000000000537</v>
          </cell>
          <cell r="L31">
            <v>50</v>
          </cell>
          <cell r="M31">
            <v>40</v>
          </cell>
          <cell r="N31">
            <v>130</v>
          </cell>
          <cell r="O31">
            <v>0</v>
          </cell>
          <cell r="W31">
            <v>79.611800000000002</v>
          </cell>
          <cell r="Y31">
            <v>8.4415878048229018</v>
          </cell>
          <cell r="Z31">
            <v>5.6781783604942984</v>
          </cell>
          <cell r="AD31">
            <v>0</v>
          </cell>
          <cell r="AE31">
            <v>93.085400000000007</v>
          </cell>
          <cell r="AF31">
            <v>104.06359999999999</v>
          </cell>
          <cell r="AG31">
            <v>88.697400000000002</v>
          </cell>
          <cell r="AH31">
            <v>67.344999999999999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68.994</v>
          </cell>
          <cell r="D32">
            <v>292.517</v>
          </cell>
          <cell r="E32">
            <v>166.56</v>
          </cell>
          <cell r="F32">
            <v>190.80799999999999</v>
          </cell>
          <cell r="G32">
            <v>0</v>
          </cell>
          <cell r="H32">
            <v>1</v>
          </cell>
          <cell r="I32">
            <v>30</v>
          </cell>
          <cell r="J32">
            <v>158.43299999999999</v>
          </cell>
          <cell r="K32">
            <v>8.1270000000000095</v>
          </cell>
          <cell r="L32">
            <v>0</v>
          </cell>
          <cell r="M32">
            <v>0</v>
          </cell>
          <cell r="N32">
            <v>10</v>
          </cell>
          <cell r="O32">
            <v>0</v>
          </cell>
          <cell r="W32">
            <v>33.311999999999998</v>
          </cell>
          <cell r="Y32">
            <v>6.0280979827089336</v>
          </cell>
          <cell r="Z32">
            <v>5.7279058597502406</v>
          </cell>
          <cell r="AD32">
            <v>0</v>
          </cell>
          <cell r="AE32">
            <v>27.709600000000002</v>
          </cell>
          <cell r="AF32">
            <v>39.878399999999999</v>
          </cell>
          <cell r="AG32">
            <v>31.923999999999999</v>
          </cell>
          <cell r="AH32">
            <v>40.252000000000002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90.421999999999997</v>
          </cell>
          <cell r="D33">
            <v>244.233</v>
          </cell>
          <cell r="E33">
            <v>232.68899999999999</v>
          </cell>
          <cell r="F33">
            <v>77.828000000000003</v>
          </cell>
          <cell r="G33" t="str">
            <v>н</v>
          </cell>
          <cell r="H33">
            <v>1</v>
          </cell>
          <cell r="I33">
            <v>30</v>
          </cell>
          <cell r="J33">
            <v>237.98500000000001</v>
          </cell>
          <cell r="K33">
            <v>-5.2960000000000207</v>
          </cell>
          <cell r="L33">
            <v>70</v>
          </cell>
          <cell r="M33">
            <v>90</v>
          </cell>
          <cell r="N33">
            <v>100</v>
          </cell>
          <cell r="O33">
            <v>0</v>
          </cell>
          <cell r="W33">
            <v>46.537799999999997</v>
          </cell>
          <cell r="Y33">
            <v>7.2592172384599181</v>
          </cell>
          <cell r="Z33">
            <v>1.6723609624864091</v>
          </cell>
          <cell r="AD33">
            <v>0</v>
          </cell>
          <cell r="AE33">
            <v>28.803800000000003</v>
          </cell>
          <cell r="AF33">
            <v>43.991199999999999</v>
          </cell>
          <cell r="AG33">
            <v>38.069200000000002</v>
          </cell>
          <cell r="AH33">
            <v>51.68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555.95899999999995</v>
          </cell>
          <cell r="D34">
            <v>1904.6210000000001</v>
          </cell>
          <cell r="E34">
            <v>1485.8820000000001</v>
          </cell>
          <cell r="F34">
            <v>950.64499999999998</v>
          </cell>
          <cell r="G34">
            <v>0</v>
          </cell>
          <cell r="H34">
            <v>1</v>
          </cell>
          <cell r="I34">
            <v>30</v>
          </cell>
          <cell r="J34">
            <v>1473.7429999999999</v>
          </cell>
          <cell r="K34">
            <v>12.139000000000124</v>
          </cell>
          <cell r="L34">
            <v>380</v>
          </cell>
          <cell r="M34">
            <v>450</v>
          </cell>
          <cell r="N34">
            <v>400</v>
          </cell>
          <cell r="O34">
            <v>0</v>
          </cell>
          <cell r="W34">
            <v>297.1764</v>
          </cell>
          <cell r="Y34">
            <v>7.3378808007634522</v>
          </cell>
          <cell r="Z34">
            <v>3.1989249482798767</v>
          </cell>
          <cell r="AD34">
            <v>0</v>
          </cell>
          <cell r="AE34">
            <v>233.37959999999998</v>
          </cell>
          <cell r="AF34">
            <v>307.75639999999999</v>
          </cell>
          <cell r="AG34">
            <v>289.18919999999997</v>
          </cell>
          <cell r="AH34">
            <v>239.32300000000001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61.212000000000003</v>
          </cell>
          <cell r="D35">
            <v>302.19099999999997</v>
          </cell>
          <cell r="E35">
            <v>115.813</v>
          </cell>
          <cell r="F35">
            <v>243.441</v>
          </cell>
          <cell r="G35">
            <v>0</v>
          </cell>
          <cell r="H35">
            <v>1</v>
          </cell>
          <cell r="I35">
            <v>40</v>
          </cell>
          <cell r="J35">
            <v>115.85899999999999</v>
          </cell>
          <cell r="K35">
            <v>-4.5999999999992269E-2</v>
          </cell>
          <cell r="L35">
            <v>90</v>
          </cell>
          <cell r="M35">
            <v>0</v>
          </cell>
          <cell r="N35">
            <v>0</v>
          </cell>
          <cell r="O35">
            <v>0</v>
          </cell>
          <cell r="W35">
            <v>23.162600000000001</v>
          </cell>
          <cell r="Y35">
            <v>14.395663699239291</v>
          </cell>
          <cell r="Z35">
            <v>10.510089540897827</v>
          </cell>
          <cell r="AD35">
            <v>0</v>
          </cell>
          <cell r="AE35">
            <v>35.337400000000002</v>
          </cell>
          <cell r="AF35">
            <v>28.633199999999999</v>
          </cell>
          <cell r="AG35">
            <v>43.317999999999998</v>
          </cell>
          <cell r="AH35">
            <v>13.83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289.637</v>
          </cell>
          <cell r="D36">
            <v>30.036999999999999</v>
          </cell>
          <cell r="E36">
            <v>213.50399999999999</v>
          </cell>
          <cell r="F36">
            <v>100.974</v>
          </cell>
          <cell r="G36" t="str">
            <v>н</v>
          </cell>
          <cell r="H36">
            <v>1</v>
          </cell>
          <cell r="I36">
            <v>35</v>
          </cell>
          <cell r="J36">
            <v>207.81</v>
          </cell>
          <cell r="K36">
            <v>5.6939999999999884</v>
          </cell>
          <cell r="L36">
            <v>50</v>
          </cell>
          <cell r="M36">
            <v>130</v>
          </cell>
          <cell r="N36">
            <v>80</v>
          </cell>
          <cell r="O36">
            <v>0</v>
          </cell>
          <cell r="W36">
            <v>42.700800000000001</v>
          </cell>
          <cell r="Y36">
            <v>8.4535652727817734</v>
          </cell>
          <cell r="Z36">
            <v>2.3646863758992804</v>
          </cell>
          <cell r="AD36">
            <v>0</v>
          </cell>
          <cell r="AE36">
            <v>46.4024</v>
          </cell>
          <cell r="AF36">
            <v>42.263799999999996</v>
          </cell>
          <cell r="AG36">
            <v>31.716000000000001</v>
          </cell>
          <cell r="AH36">
            <v>27.539000000000001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96.724999999999994</v>
          </cell>
          <cell r="D37">
            <v>84.194000000000003</v>
          </cell>
          <cell r="E37">
            <v>95.475999999999999</v>
          </cell>
          <cell r="F37">
            <v>81.388999999999996</v>
          </cell>
          <cell r="G37">
            <v>0</v>
          </cell>
          <cell r="H37">
            <v>1</v>
          </cell>
          <cell r="I37">
            <v>30</v>
          </cell>
          <cell r="J37">
            <v>97.251000000000005</v>
          </cell>
          <cell r="K37">
            <v>-1.7750000000000057</v>
          </cell>
          <cell r="L37">
            <v>0</v>
          </cell>
          <cell r="M37">
            <v>30</v>
          </cell>
          <cell r="N37">
            <v>30</v>
          </cell>
          <cell r="O37">
            <v>0</v>
          </cell>
          <cell r="W37">
            <v>19.095199999999998</v>
          </cell>
          <cell r="Y37">
            <v>7.4044262432443766</v>
          </cell>
          <cell r="Z37">
            <v>4.2622753362101475</v>
          </cell>
          <cell r="AD37">
            <v>0</v>
          </cell>
          <cell r="AE37">
            <v>21.8462</v>
          </cell>
          <cell r="AF37">
            <v>24.215199999999999</v>
          </cell>
          <cell r="AG37">
            <v>15.0448</v>
          </cell>
          <cell r="AH37">
            <v>12.105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172.148</v>
          </cell>
          <cell r="D38">
            <v>177.51900000000001</v>
          </cell>
          <cell r="E38">
            <v>132.56399999999999</v>
          </cell>
          <cell r="F38">
            <v>213.523</v>
          </cell>
          <cell r="G38" t="str">
            <v>н</v>
          </cell>
          <cell r="H38">
            <v>1</v>
          </cell>
          <cell r="I38">
            <v>45</v>
          </cell>
          <cell r="J38">
            <v>133.55799999999999</v>
          </cell>
          <cell r="K38">
            <v>-0.99399999999999977</v>
          </cell>
          <cell r="L38">
            <v>0</v>
          </cell>
          <cell r="M38">
            <v>0</v>
          </cell>
          <cell r="N38">
            <v>20</v>
          </cell>
          <cell r="O38">
            <v>0</v>
          </cell>
          <cell r="W38">
            <v>26.512799999999999</v>
          </cell>
          <cell r="Y38">
            <v>8.8079342808002181</v>
          </cell>
          <cell r="Z38">
            <v>8.0535816662140558</v>
          </cell>
          <cell r="AD38">
            <v>0</v>
          </cell>
          <cell r="AE38">
            <v>46.360399999999998</v>
          </cell>
          <cell r="AF38">
            <v>51.076599999999999</v>
          </cell>
          <cell r="AG38">
            <v>30.513999999999999</v>
          </cell>
          <cell r="AH38">
            <v>20.734999999999999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103.01600000000001</v>
          </cell>
          <cell r="D39">
            <v>199.34899999999999</v>
          </cell>
          <cell r="E39">
            <v>114.157</v>
          </cell>
          <cell r="F39">
            <v>184.59299999999999</v>
          </cell>
          <cell r="G39" t="str">
            <v>н</v>
          </cell>
          <cell r="H39">
            <v>1</v>
          </cell>
          <cell r="I39">
            <v>45</v>
          </cell>
          <cell r="J39">
            <v>120.244</v>
          </cell>
          <cell r="K39">
            <v>-6.0870000000000033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W39">
            <v>22.831399999999999</v>
          </cell>
          <cell r="Y39">
            <v>8.0850495370410922</v>
          </cell>
          <cell r="Z39">
            <v>8.0850495370410922</v>
          </cell>
          <cell r="AD39">
            <v>0</v>
          </cell>
          <cell r="AE39">
            <v>34.487000000000002</v>
          </cell>
          <cell r="AF39">
            <v>40.511800000000001</v>
          </cell>
          <cell r="AG39">
            <v>26.4206</v>
          </cell>
          <cell r="AH39">
            <v>25.847999999999999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115.852</v>
          </cell>
          <cell r="D40">
            <v>177.69800000000001</v>
          </cell>
          <cell r="E40">
            <v>115.078</v>
          </cell>
          <cell r="F40">
            <v>176.32599999999999</v>
          </cell>
          <cell r="G40" t="str">
            <v>н</v>
          </cell>
          <cell r="H40">
            <v>1</v>
          </cell>
          <cell r="I40">
            <v>45</v>
          </cell>
          <cell r="J40">
            <v>113.721</v>
          </cell>
          <cell r="K40">
            <v>1.3569999999999993</v>
          </cell>
          <cell r="L40">
            <v>0</v>
          </cell>
          <cell r="M40">
            <v>0</v>
          </cell>
          <cell r="N40">
            <v>20</v>
          </cell>
          <cell r="O40">
            <v>0</v>
          </cell>
          <cell r="W40">
            <v>23.015599999999999</v>
          </cell>
          <cell r="Y40">
            <v>8.5301273918559595</v>
          </cell>
          <cell r="Z40">
            <v>7.6611515667634125</v>
          </cell>
          <cell r="AD40">
            <v>0</v>
          </cell>
          <cell r="AE40">
            <v>31.759599999999999</v>
          </cell>
          <cell r="AF40">
            <v>37.055599999999998</v>
          </cell>
          <cell r="AG40">
            <v>24.282</v>
          </cell>
          <cell r="AH40">
            <v>14.36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1708</v>
          </cell>
          <cell r="D41">
            <v>4411</v>
          </cell>
          <cell r="E41">
            <v>2237</v>
          </cell>
          <cell r="F41">
            <v>1524</v>
          </cell>
          <cell r="G41" t="str">
            <v>акк</v>
          </cell>
          <cell r="H41">
            <v>0.35</v>
          </cell>
          <cell r="I41">
            <v>40</v>
          </cell>
          <cell r="J41">
            <v>1857</v>
          </cell>
          <cell r="K41">
            <v>380</v>
          </cell>
          <cell r="L41">
            <v>700</v>
          </cell>
          <cell r="M41">
            <v>800</v>
          </cell>
          <cell r="N41">
            <v>800</v>
          </cell>
          <cell r="O41">
            <v>0</v>
          </cell>
          <cell r="W41">
            <v>447.4</v>
          </cell>
          <cell r="Y41">
            <v>8.547161376843988</v>
          </cell>
          <cell r="Z41">
            <v>3.4063477872150201</v>
          </cell>
          <cell r="AD41">
            <v>0</v>
          </cell>
          <cell r="AE41">
            <v>473.8</v>
          </cell>
          <cell r="AF41">
            <v>496.2</v>
          </cell>
          <cell r="AG41">
            <v>438</v>
          </cell>
          <cell r="AH41">
            <v>147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3047</v>
          </cell>
          <cell r="D42">
            <v>8077</v>
          </cell>
          <cell r="E42">
            <v>4223</v>
          </cell>
          <cell r="F42">
            <v>2479</v>
          </cell>
          <cell r="G42" t="str">
            <v>акк</v>
          </cell>
          <cell r="H42">
            <v>0.4</v>
          </cell>
          <cell r="I42">
            <v>40</v>
          </cell>
          <cell r="J42">
            <v>3158</v>
          </cell>
          <cell r="K42">
            <v>1065</v>
          </cell>
          <cell r="L42">
            <v>900</v>
          </cell>
          <cell r="M42">
            <v>500</v>
          </cell>
          <cell r="N42">
            <v>400</v>
          </cell>
          <cell r="O42">
            <v>700</v>
          </cell>
          <cell r="W42">
            <v>680.2</v>
          </cell>
          <cell r="Y42">
            <v>7.3199059100264625</v>
          </cell>
          <cell r="Z42">
            <v>3.6445163187297851</v>
          </cell>
          <cell r="AD42">
            <v>822</v>
          </cell>
          <cell r="AE42">
            <v>798.4</v>
          </cell>
          <cell r="AF42">
            <v>776.4</v>
          </cell>
          <cell r="AG42">
            <v>687</v>
          </cell>
          <cell r="AH42">
            <v>621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2310</v>
          </cell>
          <cell r="D43">
            <v>3556</v>
          </cell>
          <cell r="E43">
            <v>4609</v>
          </cell>
          <cell r="F43">
            <v>1201</v>
          </cell>
          <cell r="G43">
            <v>0</v>
          </cell>
          <cell r="H43">
            <v>0.45</v>
          </cell>
          <cell r="I43">
            <v>45</v>
          </cell>
          <cell r="J43">
            <v>4709</v>
          </cell>
          <cell r="K43">
            <v>-100</v>
          </cell>
          <cell r="L43">
            <v>1500</v>
          </cell>
          <cell r="M43">
            <v>1600</v>
          </cell>
          <cell r="N43">
            <v>1700</v>
          </cell>
          <cell r="O43">
            <v>600</v>
          </cell>
          <cell r="W43">
            <v>825.8</v>
          </cell>
          <cell r="Y43">
            <v>7.9934608864131755</v>
          </cell>
          <cell r="Z43">
            <v>1.454347299588278</v>
          </cell>
          <cell r="AD43">
            <v>480</v>
          </cell>
          <cell r="AE43">
            <v>860</v>
          </cell>
          <cell r="AF43">
            <v>735.8</v>
          </cell>
          <cell r="AG43">
            <v>651.6</v>
          </cell>
          <cell r="AH43">
            <v>401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224.036</v>
          </cell>
          <cell r="D44">
            <v>916.39400000000001</v>
          </cell>
          <cell r="E44">
            <v>628.36699999999996</v>
          </cell>
          <cell r="F44">
            <v>469.80799999999999</v>
          </cell>
          <cell r="G44" t="str">
            <v>оконч</v>
          </cell>
          <cell r="H44">
            <v>1</v>
          </cell>
          <cell r="I44">
            <v>40</v>
          </cell>
          <cell r="J44">
            <v>613.01300000000003</v>
          </cell>
          <cell r="K44">
            <v>15.353999999999928</v>
          </cell>
          <cell r="L44">
            <v>300</v>
          </cell>
          <cell r="M44">
            <v>60</v>
          </cell>
          <cell r="N44">
            <v>200</v>
          </cell>
          <cell r="O44">
            <v>0</v>
          </cell>
          <cell r="W44">
            <v>125.67339999999999</v>
          </cell>
          <cell r="Y44">
            <v>8.1943195616574407</v>
          </cell>
          <cell r="Z44">
            <v>3.7383248961196247</v>
          </cell>
          <cell r="AD44">
            <v>0</v>
          </cell>
          <cell r="AE44">
            <v>125.52059999999999</v>
          </cell>
          <cell r="AF44">
            <v>134.04000000000002</v>
          </cell>
          <cell r="AG44">
            <v>134.10160000000002</v>
          </cell>
          <cell r="AH44">
            <v>111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2032</v>
          </cell>
          <cell r="D45">
            <v>1027</v>
          </cell>
          <cell r="E45">
            <v>482</v>
          </cell>
          <cell r="F45">
            <v>2564</v>
          </cell>
          <cell r="G45">
            <v>0</v>
          </cell>
          <cell r="H45">
            <v>0.1</v>
          </cell>
          <cell r="I45">
            <v>730</v>
          </cell>
          <cell r="J45">
            <v>495</v>
          </cell>
          <cell r="K45">
            <v>-13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W45">
            <v>96.4</v>
          </cell>
          <cell r="Y45">
            <v>26.597510373443981</v>
          </cell>
          <cell r="Z45">
            <v>26.597510373443981</v>
          </cell>
          <cell r="AD45">
            <v>0</v>
          </cell>
          <cell r="AE45">
            <v>137.4</v>
          </cell>
          <cell r="AF45">
            <v>176.6</v>
          </cell>
          <cell r="AG45">
            <v>116.2</v>
          </cell>
          <cell r="AH45">
            <v>154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721</v>
          </cell>
          <cell r="D46">
            <v>1729</v>
          </cell>
          <cell r="E46">
            <v>1172</v>
          </cell>
          <cell r="F46">
            <v>1234</v>
          </cell>
          <cell r="G46">
            <v>0</v>
          </cell>
          <cell r="H46">
            <v>0.35</v>
          </cell>
          <cell r="I46">
            <v>40</v>
          </cell>
          <cell r="J46">
            <v>1219</v>
          </cell>
          <cell r="K46">
            <v>-47</v>
          </cell>
          <cell r="L46">
            <v>0</v>
          </cell>
          <cell r="M46">
            <v>250</v>
          </cell>
          <cell r="N46">
            <v>350</v>
          </cell>
          <cell r="O46">
            <v>0</v>
          </cell>
          <cell r="W46">
            <v>234.4</v>
          </cell>
          <cell r="Y46">
            <v>7.824232081911263</v>
          </cell>
          <cell r="Z46">
            <v>5.2645051194539247</v>
          </cell>
          <cell r="AD46">
            <v>0</v>
          </cell>
          <cell r="AE46">
            <v>267.8</v>
          </cell>
          <cell r="AF46">
            <v>328.4</v>
          </cell>
          <cell r="AG46">
            <v>225.4</v>
          </cell>
          <cell r="AH46">
            <v>281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164.10400000000001</v>
          </cell>
          <cell r="D47">
            <v>1441.442</v>
          </cell>
          <cell r="E47">
            <v>208.13900000000001</v>
          </cell>
          <cell r="F47">
            <v>104.068</v>
          </cell>
          <cell r="G47">
            <v>0</v>
          </cell>
          <cell r="H47">
            <v>1</v>
          </cell>
          <cell r="I47">
            <v>40</v>
          </cell>
          <cell r="J47">
            <v>206.745</v>
          </cell>
          <cell r="K47">
            <v>1.3940000000000055</v>
          </cell>
          <cell r="L47">
            <v>60</v>
          </cell>
          <cell r="M47">
            <v>100</v>
          </cell>
          <cell r="N47">
            <v>80</v>
          </cell>
          <cell r="O47">
            <v>0</v>
          </cell>
          <cell r="W47">
            <v>41.627800000000001</v>
          </cell>
          <cell r="Y47">
            <v>8.2653419109345201</v>
          </cell>
          <cell r="Z47">
            <v>2.4999639663878463</v>
          </cell>
          <cell r="AD47">
            <v>0</v>
          </cell>
          <cell r="AE47">
            <v>47.047800000000002</v>
          </cell>
          <cell r="AF47">
            <v>49.6496</v>
          </cell>
          <cell r="AG47">
            <v>37.908799999999999</v>
          </cell>
          <cell r="AH47">
            <v>28.431000000000001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590</v>
          </cell>
          <cell r="D48">
            <v>2491</v>
          </cell>
          <cell r="E48">
            <v>1700</v>
          </cell>
          <cell r="F48">
            <v>1342</v>
          </cell>
          <cell r="G48">
            <v>0</v>
          </cell>
          <cell r="H48">
            <v>0.4</v>
          </cell>
          <cell r="I48">
            <v>35</v>
          </cell>
          <cell r="J48">
            <v>1728</v>
          </cell>
          <cell r="K48">
            <v>-28</v>
          </cell>
          <cell r="L48">
            <v>300</v>
          </cell>
          <cell r="M48">
            <v>300</v>
          </cell>
          <cell r="N48">
            <v>550</v>
          </cell>
          <cell r="O48">
            <v>0</v>
          </cell>
          <cell r="W48">
            <v>340</v>
          </cell>
          <cell r="Y48">
            <v>7.3294117647058821</v>
          </cell>
          <cell r="Z48">
            <v>3.947058823529412</v>
          </cell>
          <cell r="AD48">
            <v>0</v>
          </cell>
          <cell r="AE48">
            <v>364.8</v>
          </cell>
          <cell r="AF48">
            <v>365.4</v>
          </cell>
          <cell r="AG48">
            <v>336.2</v>
          </cell>
          <cell r="AH48">
            <v>409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1116</v>
          </cell>
          <cell r="D49">
            <v>3722</v>
          </cell>
          <cell r="E49">
            <v>2730</v>
          </cell>
          <cell r="F49">
            <v>2033</v>
          </cell>
          <cell r="G49">
            <v>0</v>
          </cell>
          <cell r="H49">
            <v>0.4</v>
          </cell>
          <cell r="I49">
            <v>40</v>
          </cell>
          <cell r="J49">
            <v>2781</v>
          </cell>
          <cell r="K49">
            <v>-51</v>
          </cell>
          <cell r="L49">
            <v>700</v>
          </cell>
          <cell r="M49">
            <v>400</v>
          </cell>
          <cell r="N49">
            <v>600</v>
          </cell>
          <cell r="O49">
            <v>400</v>
          </cell>
          <cell r="W49">
            <v>546</v>
          </cell>
          <cell r="Y49">
            <v>7.5695970695970693</v>
          </cell>
          <cell r="Z49">
            <v>3.7234432234432235</v>
          </cell>
          <cell r="AD49">
            <v>0</v>
          </cell>
          <cell r="AE49">
            <v>582</v>
          </cell>
          <cell r="AF49">
            <v>587.6</v>
          </cell>
          <cell r="AG49">
            <v>540.4</v>
          </cell>
          <cell r="AH49">
            <v>512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62.895000000000003</v>
          </cell>
          <cell r="D50">
            <v>515.95399999999995</v>
          </cell>
          <cell r="E50">
            <v>91.808000000000007</v>
          </cell>
          <cell r="F50">
            <v>62.427</v>
          </cell>
          <cell r="G50" t="str">
            <v>лид, я</v>
          </cell>
          <cell r="H50">
            <v>1</v>
          </cell>
          <cell r="I50">
            <v>40</v>
          </cell>
          <cell r="J50">
            <v>91.938999999999993</v>
          </cell>
          <cell r="K50">
            <v>-0.13099999999998602</v>
          </cell>
          <cell r="L50">
            <v>20</v>
          </cell>
          <cell r="M50">
            <v>20</v>
          </cell>
          <cell r="N50">
            <v>30</v>
          </cell>
          <cell r="O50">
            <v>0</v>
          </cell>
          <cell r="W50">
            <v>18.361600000000003</v>
          </cell>
          <cell r="Y50">
            <v>7.2121710526315779</v>
          </cell>
          <cell r="Z50">
            <v>3.3998671139769949</v>
          </cell>
          <cell r="AD50">
            <v>0</v>
          </cell>
          <cell r="AE50">
            <v>17.146599999999999</v>
          </cell>
          <cell r="AF50">
            <v>18.778200000000002</v>
          </cell>
          <cell r="AG50">
            <v>13.768799999999999</v>
          </cell>
          <cell r="AH50">
            <v>19.11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131.64500000000001</v>
          </cell>
          <cell r="D51">
            <v>188.434</v>
          </cell>
          <cell r="E51">
            <v>188.28800000000001</v>
          </cell>
          <cell r="F51">
            <v>122.35899999999999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194.185</v>
          </cell>
          <cell r="K51">
            <v>-5.8969999999999914</v>
          </cell>
          <cell r="L51">
            <v>20</v>
          </cell>
          <cell r="M51">
            <v>100</v>
          </cell>
          <cell r="N51">
            <v>60</v>
          </cell>
          <cell r="O51">
            <v>0</v>
          </cell>
          <cell r="W51">
            <v>37.657600000000002</v>
          </cell>
          <cell r="Y51">
            <v>8.0291627719238612</v>
          </cell>
          <cell r="Z51">
            <v>3.2492511471787897</v>
          </cell>
          <cell r="AD51">
            <v>0</v>
          </cell>
          <cell r="AE51">
            <v>37.4572</v>
          </cell>
          <cell r="AF51">
            <v>39.427800000000005</v>
          </cell>
          <cell r="AG51">
            <v>31.725999999999999</v>
          </cell>
          <cell r="AH51">
            <v>36.25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622</v>
          </cell>
          <cell r="D52">
            <v>1858</v>
          </cell>
          <cell r="E52">
            <v>1348</v>
          </cell>
          <cell r="F52">
            <v>1008</v>
          </cell>
          <cell r="G52" t="str">
            <v>лид, я</v>
          </cell>
          <cell r="H52">
            <v>0.35</v>
          </cell>
          <cell r="I52">
            <v>40</v>
          </cell>
          <cell r="J52">
            <v>1387</v>
          </cell>
          <cell r="K52">
            <v>-39</v>
          </cell>
          <cell r="L52">
            <v>300</v>
          </cell>
          <cell r="M52">
            <v>350</v>
          </cell>
          <cell r="N52">
            <v>450</v>
          </cell>
          <cell r="O52">
            <v>0</v>
          </cell>
          <cell r="W52">
            <v>269.60000000000002</v>
          </cell>
          <cell r="Y52">
            <v>7.8189910979228481</v>
          </cell>
          <cell r="Z52">
            <v>3.7388724035608307</v>
          </cell>
          <cell r="AD52">
            <v>0</v>
          </cell>
          <cell r="AE52">
            <v>296.8</v>
          </cell>
          <cell r="AF52">
            <v>313.39999999999998</v>
          </cell>
          <cell r="AG52">
            <v>267.39999999999998</v>
          </cell>
          <cell r="AH52">
            <v>269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832</v>
          </cell>
          <cell r="D53">
            <v>2897</v>
          </cell>
          <cell r="E53">
            <v>1866</v>
          </cell>
          <cell r="F53">
            <v>1809</v>
          </cell>
          <cell r="G53" t="str">
            <v>неакк</v>
          </cell>
          <cell r="H53">
            <v>0.35</v>
          </cell>
          <cell r="I53">
            <v>40</v>
          </cell>
          <cell r="J53">
            <v>1913</v>
          </cell>
          <cell r="K53">
            <v>-47</v>
          </cell>
          <cell r="L53">
            <v>250</v>
          </cell>
          <cell r="M53">
            <v>300</v>
          </cell>
          <cell r="N53">
            <v>550</v>
          </cell>
          <cell r="O53">
            <v>0</v>
          </cell>
          <cell r="W53">
            <v>373.2</v>
          </cell>
          <cell r="Y53">
            <v>7.794748124330118</v>
          </cell>
          <cell r="Z53">
            <v>4.847266881028939</v>
          </cell>
          <cell r="AD53">
            <v>0</v>
          </cell>
          <cell r="AE53">
            <v>419</v>
          </cell>
          <cell r="AF53">
            <v>459.6</v>
          </cell>
          <cell r="AG53">
            <v>387.6</v>
          </cell>
          <cell r="AH53">
            <v>364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479</v>
          </cell>
          <cell r="D54">
            <v>1546</v>
          </cell>
          <cell r="E54">
            <v>1210</v>
          </cell>
          <cell r="F54">
            <v>753</v>
          </cell>
          <cell r="G54">
            <v>0</v>
          </cell>
          <cell r="H54">
            <v>0.4</v>
          </cell>
          <cell r="I54">
            <v>35</v>
          </cell>
          <cell r="J54">
            <v>1266</v>
          </cell>
          <cell r="K54">
            <v>-56</v>
          </cell>
          <cell r="L54">
            <v>200</v>
          </cell>
          <cell r="M54">
            <v>400</v>
          </cell>
          <cell r="N54">
            <v>450</v>
          </cell>
          <cell r="O54">
            <v>0</v>
          </cell>
          <cell r="W54">
            <v>242</v>
          </cell>
          <cell r="Y54">
            <v>7.4504132231404956</v>
          </cell>
          <cell r="Z54">
            <v>3.1115702479338845</v>
          </cell>
          <cell r="AD54">
            <v>0</v>
          </cell>
          <cell r="AE54">
            <v>258.39999999999998</v>
          </cell>
          <cell r="AF54">
            <v>259.2</v>
          </cell>
          <cell r="AG54">
            <v>250</v>
          </cell>
          <cell r="AH54">
            <v>308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180.43600000000001</v>
          </cell>
          <cell r="D55">
            <v>434.661</v>
          </cell>
          <cell r="E55">
            <v>250.328</v>
          </cell>
          <cell r="F55">
            <v>327.28300000000002</v>
          </cell>
          <cell r="G55">
            <v>0</v>
          </cell>
          <cell r="H55">
            <v>1</v>
          </cell>
          <cell r="I55">
            <v>50</v>
          </cell>
          <cell r="J55">
            <v>284.37099999999998</v>
          </cell>
          <cell r="K55">
            <v>-34.042999999999978</v>
          </cell>
          <cell r="L55">
            <v>150</v>
          </cell>
          <cell r="M55">
            <v>0</v>
          </cell>
          <cell r="N55">
            <v>0</v>
          </cell>
          <cell r="O55">
            <v>0</v>
          </cell>
          <cell r="W55">
            <v>50.065600000000003</v>
          </cell>
          <cell r="Y55">
            <v>9.533152503914863</v>
          </cell>
          <cell r="Z55">
            <v>6.5370833466491964</v>
          </cell>
          <cell r="AD55">
            <v>0</v>
          </cell>
          <cell r="AE55">
            <v>72.4208</v>
          </cell>
          <cell r="AF55">
            <v>67.297600000000003</v>
          </cell>
          <cell r="AG55">
            <v>68.39</v>
          </cell>
          <cell r="AH55">
            <v>54.9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542.82899999999995</v>
          </cell>
          <cell r="D56">
            <v>857.83799999999997</v>
          </cell>
          <cell r="E56">
            <v>941.40800000000002</v>
          </cell>
          <cell r="F56">
            <v>414.45699999999999</v>
          </cell>
          <cell r="G56" t="str">
            <v>н</v>
          </cell>
          <cell r="H56">
            <v>1</v>
          </cell>
          <cell r="I56">
            <v>50</v>
          </cell>
          <cell r="J56">
            <v>971.65700000000004</v>
          </cell>
          <cell r="K56">
            <v>-30.249000000000024</v>
          </cell>
          <cell r="L56">
            <v>350</v>
          </cell>
          <cell r="M56">
            <v>400</v>
          </cell>
          <cell r="N56">
            <v>350</v>
          </cell>
          <cell r="O56">
            <v>0</v>
          </cell>
          <cell r="W56">
            <v>188.2816</v>
          </cell>
          <cell r="Y56">
            <v>8.0435740932730546</v>
          </cell>
          <cell r="Z56">
            <v>2.2012613022196539</v>
          </cell>
          <cell r="AD56">
            <v>0</v>
          </cell>
          <cell r="AE56">
            <v>134.589</v>
          </cell>
          <cell r="AF56">
            <v>142.29739999999998</v>
          </cell>
          <cell r="AG56">
            <v>155.50839999999999</v>
          </cell>
          <cell r="AH56">
            <v>110.249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37.613</v>
          </cell>
          <cell r="D57">
            <v>168.37</v>
          </cell>
          <cell r="E57">
            <v>69.091999999999999</v>
          </cell>
          <cell r="F57">
            <v>126.377</v>
          </cell>
          <cell r="G57">
            <v>0</v>
          </cell>
          <cell r="H57">
            <v>1</v>
          </cell>
          <cell r="I57">
            <v>50</v>
          </cell>
          <cell r="J57">
            <v>86.052999999999997</v>
          </cell>
          <cell r="K57">
            <v>-16.960999999999999</v>
          </cell>
          <cell r="L57">
            <v>70</v>
          </cell>
          <cell r="M57">
            <v>0</v>
          </cell>
          <cell r="N57">
            <v>0</v>
          </cell>
          <cell r="O57">
            <v>0</v>
          </cell>
          <cell r="W57">
            <v>13.8184</v>
          </cell>
          <cell r="Y57">
            <v>14.211269032594222</v>
          </cell>
          <cell r="Z57">
            <v>9.1455595437966757</v>
          </cell>
          <cell r="AD57">
            <v>0</v>
          </cell>
          <cell r="AE57">
            <v>15.620799999999999</v>
          </cell>
          <cell r="AF57">
            <v>19.2256</v>
          </cell>
          <cell r="AG57">
            <v>24.2424</v>
          </cell>
          <cell r="AH57">
            <v>13.518000000000001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1.2629999999999999</v>
          </cell>
          <cell r="D58">
            <v>60.143999999999998</v>
          </cell>
          <cell r="E58">
            <v>8.4039999999999999</v>
          </cell>
          <cell r="F58">
            <v>53.003</v>
          </cell>
          <cell r="G58" t="str">
            <v>нов</v>
          </cell>
          <cell r="H58">
            <v>1</v>
          </cell>
          <cell r="I58" t="e">
            <v>#N/A</v>
          </cell>
          <cell r="J58">
            <v>8.8930000000000007</v>
          </cell>
          <cell r="K58">
            <v>-0.48900000000000077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1.6808000000000001</v>
          </cell>
          <cell r="Y58">
            <v>31.534388386482625</v>
          </cell>
          <cell r="Z58">
            <v>31.534388386482625</v>
          </cell>
          <cell r="AD58">
            <v>0</v>
          </cell>
          <cell r="AE58">
            <v>6.3609999999999998</v>
          </cell>
          <cell r="AF58">
            <v>4.2783999999999995</v>
          </cell>
          <cell r="AG58">
            <v>5.9592000000000001</v>
          </cell>
          <cell r="AH58">
            <v>0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1612.97</v>
          </cell>
          <cell r="D59">
            <v>3463.6779999999999</v>
          </cell>
          <cell r="E59">
            <v>2829.8290000000002</v>
          </cell>
          <cell r="F59">
            <v>2235.761</v>
          </cell>
          <cell r="G59">
            <v>0</v>
          </cell>
          <cell r="H59">
            <v>1</v>
          </cell>
          <cell r="I59">
            <v>40</v>
          </cell>
          <cell r="J59">
            <v>2762.76</v>
          </cell>
          <cell r="K59">
            <v>67.06899999999996</v>
          </cell>
          <cell r="L59">
            <v>820</v>
          </cell>
          <cell r="M59">
            <v>700</v>
          </cell>
          <cell r="N59">
            <v>850</v>
          </cell>
          <cell r="O59">
            <v>0</v>
          </cell>
          <cell r="W59">
            <v>565.96580000000006</v>
          </cell>
          <cell r="Y59">
            <v>8.1378786492045982</v>
          </cell>
          <cell r="Z59">
            <v>3.9503464696983452</v>
          </cell>
          <cell r="AD59">
            <v>0</v>
          </cell>
          <cell r="AE59">
            <v>643.798</v>
          </cell>
          <cell r="AF59">
            <v>646.14480000000003</v>
          </cell>
          <cell r="AG59">
            <v>578.5376</v>
          </cell>
          <cell r="AH59">
            <v>237.95500000000001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1759</v>
          </cell>
          <cell r="D60">
            <v>4654</v>
          </cell>
          <cell r="E60">
            <v>3781</v>
          </cell>
          <cell r="F60">
            <v>2446</v>
          </cell>
          <cell r="G60">
            <v>0</v>
          </cell>
          <cell r="H60">
            <v>0.45</v>
          </cell>
          <cell r="I60">
            <v>50</v>
          </cell>
          <cell r="J60">
            <v>3901</v>
          </cell>
          <cell r="K60">
            <v>-120</v>
          </cell>
          <cell r="L60">
            <v>500</v>
          </cell>
          <cell r="M60">
            <v>700</v>
          </cell>
          <cell r="N60">
            <v>1000</v>
          </cell>
          <cell r="O60">
            <v>0</v>
          </cell>
          <cell r="W60">
            <v>636.20000000000005</v>
          </cell>
          <cell r="Y60">
            <v>7.3027349889971704</v>
          </cell>
          <cell r="Z60">
            <v>3.8447029236089278</v>
          </cell>
          <cell r="AD60">
            <v>600</v>
          </cell>
          <cell r="AE60">
            <v>711.4</v>
          </cell>
          <cell r="AF60">
            <v>703.8</v>
          </cell>
          <cell r="AG60">
            <v>614.79999999999995</v>
          </cell>
          <cell r="AH60">
            <v>663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45.09</v>
          </cell>
          <cell r="E61">
            <v>0</v>
          </cell>
          <cell r="F61">
            <v>45.09</v>
          </cell>
          <cell r="G61" t="str">
            <v>нов</v>
          </cell>
          <cell r="H61">
            <v>0</v>
          </cell>
          <cell r="I61" t="e">
            <v>#N/A</v>
          </cell>
          <cell r="J61">
            <v>1.5</v>
          </cell>
          <cell r="K61">
            <v>-1.5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</v>
          </cell>
          <cell r="AF61">
            <v>0</v>
          </cell>
          <cell r="AG61">
            <v>0.72399999999999998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322  Колбаса вареная Молокуша 0,45кг ТМ Вязанка  ПОКОМ</v>
          </cell>
          <cell r="B62" t="str">
            <v>шт</v>
          </cell>
          <cell r="C62">
            <v>906</v>
          </cell>
          <cell r="D62">
            <v>3830</v>
          </cell>
          <cell r="E62">
            <v>2864</v>
          </cell>
          <cell r="F62">
            <v>1812</v>
          </cell>
          <cell r="G62" t="str">
            <v>акяб</v>
          </cell>
          <cell r="H62">
            <v>0.45</v>
          </cell>
          <cell r="I62">
            <v>50</v>
          </cell>
          <cell r="J62">
            <v>2916</v>
          </cell>
          <cell r="K62">
            <v>-52</v>
          </cell>
          <cell r="L62">
            <v>320</v>
          </cell>
          <cell r="M62">
            <v>300</v>
          </cell>
          <cell r="N62">
            <v>600</v>
          </cell>
          <cell r="O62">
            <v>0</v>
          </cell>
          <cell r="W62">
            <v>426.8</v>
          </cell>
          <cell r="Y62">
            <v>7.1040299906279287</v>
          </cell>
          <cell r="Z62">
            <v>4.2455482661668231</v>
          </cell>
          <cell r="AD62">
            <v>730</v>
          </cell>
          <cell r="AE62">
            <v>473.2</v>
          </cell>
          <cell r="AF62">
            <v>476.4</v>
          </cell>
          <cell r="AG62">
            <v>432</v>
          </cell>
          <cell r="AH62">
            <v>555</v>
          </cell>
          <cell r="AI62">
            <v>0</v>
          </cell>
        </row>
        <row r="63">
          <cell r="A63" t="str">
            <v xml:space="preserve"> 324  Ветчина Филейская ТМ Вязанка Столичная 0,45 кг ПОКОМ</v>
          </cell>
          <cell r="B63" t="str">
            <v>шт</v>
          </cell>
          <cell r="C63">
            <v>1118</v>
          </cell>
          <cell r="D63">
            <v>951</v>
          </cell>
          <cell r="E63">
            <v>1208</v>
          </cell>
          <cell r="F63">
            <v>837</v>
          </cell>
          <cell r="G63">
            <v>0</v>
          </cell>
          <cell r="H63">
            <v>0.45</v>
          </cell>
          <cell r="I63">
            <v>50</v>
          </cell>
          <cell r="J63">
            <v>1235</v>
          </cell>
          <cell r="K63">
            <v>-27</v>
          </cell>
          <cell r="L63">
            <v>210</v>
          </cell>
          <cell r="M63">
            <v>450</v>
          </cell>
          <cell r="N63">
            <v>400</v>
          </cell>
          <cell r="O63">
            <v>0</v>
          </cell>
          <cell r="W63">
            <v>241.6</v>
          </cell>
          <cell r="Y63">
            <v>7.8518211920529799</v>
          </cell>
          <cell r="Z63">
            <v>3.4644039735099339</v>
          </cell>
          <cell r="AD63">
            <v>0</v>
          </cell>
          <cell r="AE63">
            <v>259.2</v>
          </cell>
          <cell r="AF63">
            <v>253.8</v>
          </cell>
          <cell r="AG63">
            <v>218</v>
          </cell>
          <cell r="AH63">
            <v>183</v>
          </cell>
          <cell r="AI63" t="str">
            <v>ябокт</v>
          </cell>
        </row>
        <row r="64">
          <cell r="A64" t="str">
            <v xml:space="preserve"> 328  Сардельки Сочинки Стародворье ТМ  0,4 кг ПОКОМ</v>
          </cell>
          <cell r="B64" t="str">
            <v>шт</v>
          </cell>
          <cell r="C64">
            <v>210</v>
          </cell>
          <cell r="D64">
            <v>943</v>
          </cell>
          <cell r="E64">
            <v>578</v>
          </cell>
          <cell r="F64">
            <v>564</v>
          </cell>
          <cell r="G64">
            <v>0</v>
          </cell>
          <cell r="H64">
            <v>0.4</v>
          </cell>
          <cell r="I64">
            <v>40</v>
          </cell>
          <cell r="J64">
            <v>596</v>
          </cell>
          <cell r="K64">
            <v>-18</v>
          </cell>
          <cell r="L64">
            <v>0</v>
          </cell>
          <cell r="M64">
            <v>120</v>
          </cell>
          <cell r="N64">
            <v>170</v>
          </cell>
          <cell r="O64">
            <v>0</v>
          </cell>
          <cell r="W64">
            <v>115.6</v>
          </cell>
          <cell r="Y64">
            <v>7.3875432525951563</v>
          </cell>
          <cell r="Z64">
            <v>4.8788927335640144</v>
          </cell>
          <cell r="AD64">
            <v>0</v>
          </cell>
          <cell r="AE64">
            <v>107.8</v>
          </cell>
          <cell r="AF64">
            <v>125</v>
          </cell>
          <cell r="AG64">
            <v>117.8</v>
          </cell>
          <cell r="AH64">
            <v>162</v>
          </cell>
          <cell r="AI64" t="e">
            <v>#N/A</v>
          </cell>
        </row>
        <row r="65">
          <cell r="A65" t="str">
            <v xml:space="preserve"> 329  Сардельки Сочинки с сыром Стародворье ТМ, 0,4 кг. ПОКОМ</v>
          </cell>
          <cell r="B65" t="str">
            <v>шт</v>
          </cell>
          <cell r="C65">
            <v>233</v>
          </cell>
          <cell r="D65">
            <v>854</v>
          </cell>
          <cell r="E65">
            <v>495</v>
          </cell>
          <cell r="F65">
            <v>563</v>
          </cell>
          <cell r="G65">
            <v>0</v>
          </cell>
          <cell r="H65">
            <v>0.4</v>
          </cell>
          <cell r="I65">
            <v>40</v>
          </cell>
          <cell r="J65">
            <v>521</v>
          </cell>
          <cell r="K65">
            <v>-26</v>
          </cell>
          <cell r="L65">
            <v>0</v>
          </cell>
          <cell r="M65">
            <v>80</v>
          </cell>
          <cell r="N65">
            <v>150</v>
          </cell>
          <cell r="O65">
            <v>0</v>
          </cell>
          <cell r="W65">
            <v>99</v>
          </cell>
          <cell r="Y65">
            <v>8.0101010101010104</v>
          </cell>
          <cell r="Z65">
            <v>5.6868686868686869</v>
          </cell>
          <cell r="AD65">
            <v>0</v>
          </cell>
          <cell r="AE65">
            <v>99.8</v>
          </cell>
          <cell r="AF65">
            <v>112.6</v>
          </cell>
          <cell r="AG65">
            <v>96.4</v>
          </cell>
          <cell r="AH65">
            <v>108</v>
          </cell>
          <cell r="AI65" t="e">
            <v>#N/A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 t="str">
            <v>кг</v>
          </cell>
          <cell r="C66">
            <v>753.24199999999996</v>
          </cell>
          <cell r="D66">
            <v>2123.7669999999998</v>
          </cell>
          <cell r="E66">
            <v>927</v>
          </cell>
          <cell r="F66">
            <v>928</v>
          </cell>
          <cell r="G66" t="str">
            <v>ак апр</v>
          </cell>
          <cell r="H66">
            <v>1</v>
          </cell>
          <cell r="I66">
            <v>50</v>
          </cell>
          <cell r="J66">
            <v>617.755</v>
          </cell>
          <cell r="K66">
            <v>309.245</v>
          </cell>
          <cell r="L66">
            <v>400</v>
          </cell>
          <cell r="M66">
            <v>100</v>
          </cell>
          <cell r="N66">
            <v>300</v>
          </cell>
          <cell r="O66">
            <v>0</v>
          </cell>
          <cell r="W66">
            <v>185.4</v>
          </cell>
          <cell r="Y66">
            <v>9.3203883495145625</v>
          </cell>
          <cell r="Z66">
            <v>5.0053937432578204</v>
          </cell>
          <cell r="AD66">
            <v>0</v>
          </cell>
          <cell r="AE66">
            <v>194.2</v>
          </cell>
          <cell r="AF66">
            <v>205.4</v>
          </cell>
          <cell r="AG66">
            <v>214</v>
          </cell>
          <cell r="AH66">
            <v>73.44</v>
          </cell>
          <cell r="AI66">
            <v>0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 t="str">
            <v>шт</v>
          </cell>
          <cell r="C67">
            <v>1165</v>
          </cell>
          <cell r="D67">
            <v>515</v>
          </cell>
          <cell r="E67">
            <v>277</v>
          </cell>
          <cell r="F67">
            <v>1392</v>
          </cell>
          <cell r="G67">
            <v>0</v>
          </cell>
          <cell r="H67">
            <v>0.1</v>
          </cell>
          <cell r="I67">
            <v>730</v>
          </cell>
          <cell r="J67">
            <v>287</v>
          </cell>
          <cell r="K67">
            <v>-10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W67">
            <v>55.4</v>
          </cell>
          <cell r="Y67">
            <v>25.12635379061372</v>
          </cell>
          <cell r="Z67">
            <v>25.12635379061372</v>
          </cell>
          <cell r="AD67">
            <v>0</v>
          </cell>
          <cell r="AE67">
            <v>83</v>
          </cell>
          <cell r="AF67">
            <v>101.4</v>
          </cell>
          <cell r="AG67">
            <v>69</v>
          </cell>
          <cell r="AH67">
            <v>90</v>
          </cell>
          <cell r="AI67" t="e">
            <v>#N/A</v>
          </cell>
        </row>
        <row r="68">
          <cell r="A68" t="str">
            <v xml:space="preserve"> 335  Колбаса Сливушка ТМ Вязанка. ВЕС.  ПОКОМ </v>
          </cell>
          <cell r="B68" t="str">
            <v>кг</v>
          </cell>
          <cell r="C68">
            <v>206.446</v>
          </cell>
          <cell r="D68">
            <v>214.10499999999999</v>
          </cell>
          <cell r="E68">
            <v>213.66399999999999</v>
          </cell>
          <cell r="F68">
            <v>194.63800000000001</v>
          </cell>
          <cell r="G68">
            <v>0</v>
          </cell>
          <cell r="H68">
            <v>1</v>
          </cell>
          <cell r="I68">
            <v>50</v>
          </cell>
          <cell r="J68">
            <v>219.261</v>
          </cell>
          <cell r="K68">
            <v>-5.5970000000000084</v>
          </cell>
          <cell r="L68">
            <v>50</v>
          </cell>
          <cell r="M68">
            <v>0</v>
          </cell>
          <cell r="N68">
            <v>80</v>
          </cell>
          <cell r="O68">
            <v>0</v>
          </cell>
          <cell r="W68">
            <v>42.732799999999997</v>
          </cell>
          <cell r="Y68">
            <v>7.5969278867754992</v>
          </cell>
          <cell r="Z68">
            <v>4.5547682342369331</v>
          </cell>
          <cell r="AD68">
            <v>0</v>
          </cell>
          <cell r="AE68">
            <v>47.409399999999998</v>
          </cell>
          <cell r="AF68">
            <v>48.317</v>
          </cell>
          <cell r="AG68">
            <v>41.967599999999997</v>
          </cell>
          <cell r="AH68">
            <v>39.469000000000001</v>
          </cell>
          <cell r="AI68" t="e">
            <v>#N/A</v>
          </cell>
        </row>
        <row r="69">
          <cell r="A69" t="str">
            <v xml:space="preserve"> 342 Сосиски Сочинки Молочные ТМ Стародворье 0,4 кг ПОКОМ</v>
          </cell>
          <cell r="B69" t="str">
            <v>шт</v>
          </cell>
          <cell r="C69">
            <v>963</v>
          </cell>
          <cell r="D69">
            <v>5404</v>
          </cell>
          <cell r="E69">
            <v>4400</v>
          </cell>
          <cell r="F69">
            <v>1905</v>
          </cell>
          <cell r="G69">
            <v>0</v>
          </cell>
          <cell r="H69">
            <v>0.4</v>
          </cell>
          <cell r="I69">
            <v>40</v>
          </cell>
          <cell r="J69">
            <v>4444</v>
          </cell>
          <cell r="K69">
            <v>-44</v>
          </cell>
          <cell r="L69">
            <v>850</v>
          </cell>
          <cell r="M69">
            <v>400</v>
          </cell>
          <cell r="N69">
            <v>800</v>
          </cell>
          <cell r="O69">
            <v>0</v>
          </cell>
          <cell r="W69">
            <v>520</v>
          </cell>
          <cell r="Y69">
            <v>7.6057692307692308</v>
          </cell>
          <cell r="Z69">
            <v>3.6634615384615383</v>
          </cell>
          <cell r="AD69">
            <v>1800</v>
          </cell>
          <cell r="AE69">
            <v>549.20000000000005</v>
          </cell>
          <cell r="AF69">
            <v>579.79999999999995</v>
          </cell>
          <cell r="AG69">
            <v>534</v>
          </cell>
          <cell r="AH69">
            <v>488</v>
          </cell>
          <cell r="AI69">
            <v>0</v>
          </cell>
        </row>
        <row r="70">
          <cell r="A70" t="str">
            <v xml:space="preserve"> 343 Сосиски Сочинки Сливочные ТМ Стародворье  0,4 кг</v>
          </cell>
          <cell r="B70" t="str">
            <v>шт</v>
          </cell>
          <cell r="C70">
            <v>681</v>
          </cell>
          <cell r="D70">
            <v>3570</v>
          </cell>
          <cell r="E70">
            <v>2325</v>
          </cell>
          <cell r="F70">
            <v>1844</v>
          </cell>
          <cell r="G70">
            <v>0</v>
          </cell>
          <cell r="H70">
            <v>0.4</v>
          </cell>
          <cell r="I70">
            <v>40</v>
          </cell>
          <cell r="J70">
            <v>2411</v>
          </cell>
          <cell r="K70">
            <v>-86</v>
          </cell>
          <cell r="L70">
            <v>600</v>
          </cell>
          <cell r="M70">
            <v>500</v>
          </cell>
          <cell r="N70">
            <v>700</v>
          </cell>
          <cell r="O70">
            <v>0</v>
          </cell>
          <cell r="W70">
            <v>465</v>
          </cell>
          <cell r="Y70">
            <v>7.8365591397849466</v>
          </cell>
          <cell r="Z70">
            <v>3.9655913978494626</v>
          </cell>
          <cell r="AD70">
            <v>0</v>
          </cell>
          <cell r="AE70">
            <v>454.8</v>
          </cell>
          <cell r="AF70">
            <v>484.2</v>
          </cell>
          <cell r="AG70">
            <v>475.2</v>
          </cell>
          <cell r="AH70">
            <v>378</v>
          </cell>
          <cell r="AI70">
            <v>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 t="str">
            <v>кг</v>
          </cell>
          <cell r="C71">
            <v>221.548</v>
          </cell>
          <cell r="D71">
            <v>539.77800000000002</v>
          </cell>
          <cell r="E71">
            <v>441.31599999999997</v>
          </cell>
          <cell r="F71">
            <v>302.94299999999998</v>
          </cell>
          <cell r="G71" t="str">
            <v>ябл</v>
          </cell>
          <cell r="H71">
            <v>1</v>
          </cell>
          <cell r="I71">
            <v>40</v>
          </cell>
          <cell r="J71">
            <v>447.07</v>
          </cell>
          <cell r="K71">
            <v>-5.7540000000000191</v>
          </cell>
          <cell r="L71">
            <v>100</v>
          </cell>
          <cell r="M71">
            <v>140</v>
          </cell>
          <cell r="N71">
            <v>150</v>
          </cell>
          <cell r="O71">
            <v>0</v>
          </cell>
          <cell r="W71">
            <v>88.263199999999998</v>
          </cell>
          <cell r="Y71">
            <v>7.8508710311885359</v>
          </cell>
          <cell r="Z71">
            <v>3.4322684878862311</v>
          </cell>
          <cell r="AD71">
            <v>0</v>
          </cell>
          <cell r="AE71">
            <v>82.938199999999995</v>
          </cell>
          <cell r="AF71">
            <v>91.796999999999997</v>
          </cell>
          <cell r="AG71">
            <v>81.1434</v>
          </cell>
          <cell r="AH71">
            <v>78.760999999999996</v>
          </cell>
          <cell r="AI71" t="e">
            <v>#N/A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 t="str">
            <v>кг</v>
          </cell>
          <cell r="C72">
            <v>206.23099999999999</v>
          </cell>
          <cell r="D72">
            <v>335.90899999999999</v>
          </cell>
          <cell r="E72">
            <v>336.81599999999997</v>
          </cell>
          <cell r="F72">
            <v>186.69800000000001</v>
          </cell>
          <cell r="G72">
            <v>0</v>
          </cell>
          <cell r="H72">
            <v>1</v>
          </cell>
          <cell r="I72">
            <v>40</v>
          </cell>
          <cell r="J72">
            <v>340.21499999999997</v>
          </cell>
          <cell r="K72">
            <v>-3.3990000000000009</v>
          </cell>
          <cell r="L72">
            <v>70</v>
          </cell>
          <cell r="M72">
            <v>110</v>
          </cell>
          <cell r="N72">
            <v>120</v>
          </cell>
          <cell r="O72">
            <v>0</v>
          </cell>
          <cell r="W72">
            <v>67.363199999999992</v>
          </cell>
          <cell r="Y72">
            <v>7.2249833737114635</v>
          </cell>
          <cell r="Z72">
            <v>2.7715132297753082</v>
          </cell>
          <cell r="AD72">
            <v>0</v>
          </cell>
          <cell r="AE72">
            <v>65.914000000000001</v>
          </cell>
          <cell r="AF72">
            <v>68.701999999999998</v>
          </cell>
          <cell r="AG72">
            <v>59.220399999999998</v>
          </cell>
          <cell r="AH72">
            <v>78.335999999999999</v>
          </cell>
          <cell r="AI72" t="e">
            <v>#N/A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 t="str">
            <v>кг</v>
          </cell>
          <cell r="C73">
            <v>361.10300000000001</v>
          </cell>
          <cell r="D73">
            <v>492.86700000000002</v>
          </cell>
          <cell r="E73">
            <v>570.19899999999996</v>
          </cell>
          <cell r="F73">
            <v>265.05099999999999</v>
          </cell>
          <cell r="G73" t="str">
            <v>ябл</v>
          </cell>
          <cell r="H73">
            <v>1</v>
          </cell>
          <cell r="I73">
            <v>40</v>
          </cell>
          <cell r="J73">
            <v>579.33699999999999</v>
          </cell>
          <cell r="K73">
            <v>-9.1380000000000337</v>
          </cell>
          <cell r="L73">
            <v>340</v>
          </cell>
          <cell r="M73">
            <v>110</v>
          </cell>
          <cell r="N73">
            <v>200</v>
          </cell>
          <cell r="O73">
            <v>0</v>
          </cell>
          <cell r="W73">
            <v>114.03979999999999</v>
          </cell>
          <cell r="Y73">
            <v>8.0239618098242893</v>
          </cell>
          <cell r="Z73">
            <v>2.3241973416298523</v>
          </cell>
          <cell r="AD73">
            <v>0</v>
          </cell>
          <cell r="AE73">
            <v>129.21379999999999</v>
          </cell>
          <cell r="AF73">
            <v>129.273</v>
          </cell>
          <cell r="AG73">
            <v>114.78740000000001</v>
          </cell>
          <cell r="AH73">
            <v>105.30500000000001</v>
          </cell>
          <cell r="AI73" t="e">
            <v>#N/A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 t="str">
            <v>кг</v>
          </cell>
          <cell r="C74">
            <v>189.268</v>
          </cell>
          <cell r="D74">
            <v>539.30999999999995</v>
          </cell>
          <cell r="E74">
            <v>468.73200000000003</v>
          </cell>
          <cell r="F74">
            <v>236.94300000000001</v>
          </cell>
          <cell r="G74">
            <v>0</v>
          </cell>
          <cell r="H74">
            <v>1</v>
          </cell>
          <cell r="I74">
            <v>40</v>
          </cell>
          <cell r="J74">
            <v>471.27</v>
          </cell>
          <cell r="K74">
            <v>-2.5379999999999541</v>
          </cell>
          <cell r="L74">
            <v>180</v>
          </cell>
          <cell r="M74">
            <v>160</v>
          </cell>
          <cell r="N74">
            <v>160</v>
          </cell>
          <cell r="O74">
            <v>0</v>
          </cell>
          <cell r="W74">
            <v>93.746400000000008</v>
          </cell>
          <cell r="Y74">
            <v>7.8610271967776884</v>
          </cell>
          <cell r="Z74">
            <v>2.5274890555797342</v>
          </cell>
          <cell r="AD74">
            <v>0</v>
          </cell>
          <cell r="AE74">
            <v>86.437600000000003</v>
          </cell>
          <cell r="AF74">
            <v>95.101399999999998</v>
          </cell>
          <cell r="AG74">
            <v>87.158600000000007</v>
          </cell>
          <cell r="AH74">
            <v>92.66</v>
          </cell>
          <cell r="AI74" t="e">
            <v>#N/A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50</v>
          </cell>
          <cell r="D75">
            <v>112</v>
          </cell>
          <cell r="E75">
            <v>100</v>
          </cell>
          <cell r="F75">
            <v>59</v>
          </cell>
          <cell r="G75" t="str">
            <v>дк</v>
          </cell>
          <cell r="H75">
            <v>0.6</v>
          </cell>
          <cell r="I75">
            <v>60</v>
          </cell>
          <cell r="J75">
            <v>125</v>
          </cell>
          <cell r="K75">
            <v>-25</v>
          </cell>
          <cell r="L75">
            <v>80</v>
          </cell>
          <cell r="M75">
            <v>0</v>
          </cell>
          <cell r="N75">
            <v>20</v>
          </cell>
          <cell r="O75">
            <v>0</v>
          </cell>
          <cell r="W75">
            <v>20</v>
          </cell>
          <cell r="Y75">
            <v>7.95</v>
          </cell>
          <cell r="Z75">
            <v>2.95</v>
          </cell>
          <cell r="AD75">
            <v>0</v>
          </cell>
          <cell r="AE75">
            <v>12</v>
          </cell>
          <cell r="AF75">
            <v>16.8</v>
          </cell>
          <cell r="AG75">
            <v>23</v>
          </cell>
          <cell r="AH75">
            <v>25</v>
          </cell>
          <cell r="AI75" t="str">
            <v>склад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207</v>
          </cell>
          <cell r="D76">
            <v>224</v>
          </cell>
          <cell r="E76">
            <v>216</v>
          </cell>
          <cell r="F76">
            <v>209</v>
          </cell>
          <cell r="G76" t="str">
            <v>ябл</v>
          </cell>
          <cell r="H76">
            <v>0.6</v>
          </cell>
          <cell r="I76">
            <v>60</v>
          </cell>
          <cell r="J76">
            <v>226</v>
          </cell>
          <cell r="K76">
            <v>-10</v>
          </cell>
          <cell r="L76">
            <v>30</v>
          </cell>
          <cell r="M76">
            <v>30</v>
          </cell>
          <cell r="N76">
            <v>70</v>
          </cell>
          <cell r="O76">
            <v>0</v>
          </cell>
          <cell r="W76">
            <v>43.2</v>
          </cell>
          <cell r="Y76">
            <v>7.8472222222222214</v>
          </cell>
          <cell r="Z76">
            <v>4.8379629629629628</v>
          </cell>
          <cell r="AD76">
            <v>0</v>
          </cell>
          <cell r="AE76">
            <v>67</v>
          </cell>
          <cell r="AF76">
            <v>56.2</v>
          </cell>
          <cell r="AG76">
            <v>46</v>
          </cell>
          <cell r="AH76">
            <v>33</v>
          </cell>
          <cell r="AI76" t="str">
            <v>оконч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262</v>
          </cell>
          <cell r="D77">
            <v>279</v>
          </cell>
          <cell r="E77">
            <v>424</v>
          </cell>
          <cell r="F77">
            <v>107</v>
          </cell>
          <cell r="G77" t="str">
            <v>ябл</v>
          </cell>
          <cell r="H77">
            <v>0.6</v>
          </cell>
          <cell r="I77">
            <v>60</v>
          </cell>
          <cell r="J77">
            <v>448</v>
          </cell>
          <cell r="K77">
            <v>-24</v>
          </cell>
          <cell r="L77">
            <v>240</v>
          </cell>
          <cell r="M77">
            <v>200</v>
          </cell>
          <cell r="N77">
            <v>180</v>
          </cell>
          <cell r="O77">
            <v>0</v>
          </cell>
          <cell r="W77">
            <v>84.8</v>
          </cell>
          <cell r="Y77">
            <v>8.5731132075471699</v>
          </cell>
          <cell r="Z77">
            <v>1.2617924528301887</v>
          </cell>
          <cell r="AD77">
            <v>0</v>
          </cell>
          <cell r="AE77">
            <v>73</v>
          </cell>
          <cell r="AF77">
            <v>81</v>
          </cell>
          <cell r="AG77">
            <v>74</v>
          </cell>
          <cell r="AH77">
            <v>53</v>
          </cell>
          <cell r="AI77" t="str">
            <v>ябокт</v>
          </cell>
        </row>
        <row r="78">
          <cell r="A78" t="str">
            <v xml:space="preserve"> 364  Сардельки Филейские Вязанка ВЕС NDX ТМ Вязанка  ПОКОМ</v>
          </cell>
          <cell r="B78" t="str">
            <v>кг</v>
          </cell>
          <cell r="C78">
            <v>142.202</v>
          </cell>
          <cell r="D78">
            <v>243.59700000000001</v>
          </cell>
          <cell r="E78">
            <v>169.715</v>
          </cell>
          <cell r="F78">
            <v>202.857</v>
          </cell>
          <cell r="G78">
            <v>0</v>
          </cell>
          <cell r="H78">
            <v>1</v>
          </cell>
          <cell r="I78">
            <v>30</v>
          </cell>
          <cell r="J78">
            <v>173.60900000000001</v>
          </cell>
          <cell r="K78">
            <v>-3.8940000000000055</v>
          </cell>
          <cell r="L78">
            <v>0</v>
          </cell>
          <cell r="M78">
            <v>0</v>
          </cell>
          <cell r="N78">
            <v>30</v>
          </cell>
          <cell r="O78">
            <v>0</v>
          </cell>
          <cell r="W78">
            <v>33.942999999999998</v>
          </cell>
          <cell r="Y78">
            <v>6.860236278466842</v>
          </cell>
          <cell r="Z78">
            <v>5.9764016144713201</v>
          </cell>
          <cell r="AD78">
            <v>0</v>
          </cell>
          <cell r="AE78">
            <v>40.720800000000004</v>
          </cell>
          <cell r="AF78">
            <v>57.241</v>
          </cell>
          <cell r="AG78">
            <v>34.912400000000005</v>
          </cell>
          <cell r="AH78">
            <v>35.515999999999998</v>
          </cell>
          <cell r="AI78">
            <v>0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 t="str">
            <v>шт</v>
          </cell>
          <cell r="C79">
            <v>167</v>
          </cell>
          <cell r="D79">
            <v>788</v>
          </cell>
          <cell r="E79">
            <v>548</v>
          </cell>
          <cell r="F79">
            <v>396</v>
          </cell>
          <cell r="G79" t="str">
            <v>ябл,дк</v>
          </cell>
          <cell r="H79">
            <v>0.6</v>
          </cell>
          <cell r="I79">
            <v>60</v>
          </cell>
          <cell r="J79">
            <v>563</v>
          </cell>
          <cell r="K79">
            <v>-15</v>
          </cell>
          <cell r="L79">
            <v>190</v>
          </cell>
          <cell r="M79">
            <v>110</v>
          </cell>
          <cell r="N79">
            <v>180</v>
          </cell>
          <cell r="O79">
            <v>0</v>
          </cell>
          <cell r="W79">
            <v>109.6</v>
          </cell>
          <cell r="Y79">
            <v>7.9927007299270079</v>
          </cell>
          <cell r="Z79">
            <v>3.613138686131387</v>
          </cell>
          <cell r="AD79">
            <v>0</v>
          </cell>
          <cell r="AE79">
            <v>103.2</v>
          </cell>
          <cell r="AF79">
            <v>123</v>
          </cell>
          <cell r="AG79">
            <v>112.2</v>
          </cell>
          <cell r="AH79">
            <v>82</v>
          </cell>
          <cell r="AI79">
            <v>0</v>
          </cell>
        </row>
        <row r="80">
          <cell r="A80" t="str">
            <v xml:space="preserve"> 377  Колбаса Молочная Дугушка 0,6кг ТМ Стародворье  ПОКОМ</v>
          </cell>
          <cell r="B80" t="str">
            <v>шт</v>
          </cell>
          <cell r="C80">
            <v>474</v>
          </cell>
          <cell r="D80">
            <v>654</v>
          </cell>
          <cell r="E80">
            <v>649</v>
          </cell>
          <cell r="F80">
            <v>465</v>
          </cell>
          <cell r="G80" t="str">
            <v>ябл,дк</v>
          </cell>
          <cell r="H80">
            <v>0.6</v>
          </cell>
          <cell r="I80">
            <v>60</v>
          </cell>
          <cell r="J80">
            <v>657</v>
          </cell>
          <cell r="K80">
            <v>-8</v>
          </cell>
          <cell r="L80">
            <v>240</v>
          </cell>
          <cell r="M80">
            <v>50</v>
          </cell>
          <cell r="N80">
            <v>190</v>
          </cell>
          <cell r="O80">
            <v>0</v>
          </cell>
          <cell r="W80">
            <v>129.80000000000001</v>
          </cell>
          <cell r="Y80">
            <v>7.2804314329738054</v>
          </cell>
          <cell r="Z80">
            <v>3.582434514637904</v>
          </cell>
          <cell r="AD80">
            <v>0</v>
          </cell>
          <cell r="AE80">
            <v>158.4</v>
          </cell>
          <cell r="AF80">
            <v>167.2</v>
          </cell>
          <cell r="AG80">
            <v>134.4</v>
          </cell>
          <cell r="AH80">
            <v>129</v>
          </cell>
          <cell r="AI80" t="str">
            <v>оконч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B81" t="str">
            <v>шт</v>
          </cell>
          <cell r="C81">
            <v>715</v>
          </cell>
          <cell r="D81">
            <v>981</v>
          </cell>
          <cell r="E81">
            <v>1363</v>
          </cell>
          <cell r="F81">
            <v>267</v>
          </cell>
          <cell r="G81">
            <v>0</v>
          </cell>
          <cell r="H81">
            <v>0.28000000000000003</v>
          </cell>
          <cell r="I81">
            <v>35</v>
          </cell>
          <cell r="J81">
            <v>1437</v>
          </cell>
          <cell r="K81">
            <v>-74</v>
          </cell>
          <cell r="L81">
            <v>300</v>
          </cell>
          <cell r="M81">
            <v>600</v>
          </cell>
          <cell r="N81">
            <v>800</v>
          </cell>
          <cell r="O81">
            <v>0</v>
          </cell>
          <cell r="W81">
            <v>272.60000000000002</v>
          </cell>
          <cell r="Y81">
            <v>7.2157006603081433</v>
          </cell>
          <cell r="Z81">
            <v>0.9794570799706529</v>
          </cell>
          <cell r="AD81">
            <v>0</v>
          </cell>
          <cell r="AE81">
            <v>286.2</v>
          </cell>
          <cell r="AF81">
            <v>316</v>
          </cell>
          <cell r="AG81">
            <v>258</v>
          </cell>
          <cell r="AH81">
            <v>254</v>
          </cell>
          <cell r="AI81">
            <v>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B82" t="str">
            <v>шт</v>
          </cell>
          <cell r="C82">
            <v>17</v>
          </cell>
          <cell r="D82">
            <v>561</v>
          </cell>
          <cell r="E82">
            <v>526</v>
          </cell>
          <cell r="F82">
            <v>27</v>
          </cell>
          <cell r="G82">
            <v>0</v>
          </cell>
          <cell r="H82">
            <v>0.4</v>
          </cell>
          <cell r="I82" t="e">
            <v>#N/A</v>
          </cell>
          <cell r="J82">
            <v>732</v>
          </cell>
          <cell r="K82">
            <v>-206</v>
          </cell>
          <cell r="L82">
            <v>300</v>
          </cell>
          <cell r="M82">
            <v>250</v>
          </cell>
          <cell r="N82">
            <v>400</v>
          </cell>
          <cell r="O82">
            <v>0</v>
          </cell>
          <cell r="W82">
            <v>105.2</v>
          </cell>
          <cell r="Y82">
            <v>9.2870722433460067</v>
          </cell>
          <cell r="Z82">
            <v>0.25665399239543724</v>
          </cell>
          <cell r="AD82">
            <v>0</v>
          </cell>
          <cell r="AE82">
            <v>40</v>
          </cell>
          <cell r="AF82">
            <v>69.2</v>
          </cell>
          <cell r="AG82">
            <v>58</v>
          </cell>
          <cell r="AH82">
            <v>134</v>
          </cell>
          <cell r="AI82">
            <v>0</v>
          </cell>
        </row>
        <row r="83">
          <cell r="A83" t="str">
            <v xml:space="preserve"> 388  Сосиски Восточные Халяль ТМ Вязанка 0,33 кг АК. ПОКОМ</v>
          </cell>
          <cell r="B83" t="str">
            <v>шт</v>
          </cell>
          <cell r="C83">
            <v>3</v>
          </cell>
          <cell r="D83">
            <v>303</v>
          </cell>
          <cell r="E83">
            <v>267</v>
          </cell>
          <cell r="F83">
            <v>13</v>
          </cell>
          <cell r="G83">
            <v>0</v>
          </cell>
          <cell r="H83">
            <v>0.33</v>
          </cell>
          <cell r="I83">
            <v>60</v>
          </cell>
          <cell r="J83">
            <v>685</v>
          </cell>
          <cell r="K83">
            <v>-418</v>
          </cell>
          <cell r="L83">
            <v>150</v>
          </cell>
          <cell r="M83">
            <v>150</v>
          </cell>
          <cell r="N83">
            <v>200</v>
          </cell>
          <cell r="O83">
            <v>0</v>
          </cell>
          <cell r="W83">
            <v>53.4</v>
          </cell>
          <cell r="Y83">
            <v>9.6067415730337089</v>
          </cell>
          <cell r="Z83">
            <v>0.24344569288389514</v>
          </cell>
          <cell r="AD83">
            <v>0</v>
          </cell>
          <cell r="AE83">
            <v>32.799999999999997</v>
          </cell>
          <cell r="AF83">
            <v>40</v>
          </cell>
          <cell r="AG83">
            <v>25</v>
          </cell>
          <cell r="AH83">
            <v>9</v>
          </cell>
          <cell r="AI83">
            <v>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B84" t="str">
            <v>шт</v>
          </cell>
          <cell r="C84">
            <v>-3</v>
          </cell>
          <cell r="D84">
            <v>302</v>
          </cell>
          <cell r="E84">
            <v>266</v>
          </cell>
          <cell r="F84">
            <v>10</v>
          </cell>
          <cell r="G84">
            <v>0</v>
          </cell>
          <cell r="H84">
            <v>0.35</v>
          </cell>
          <cell r="I84" t="e">
            <v>#N/A</v>
          </cell>
          <cell r="J84">
            <v>535</v>
          </cell>
          <cell r="K84">
            <v>-269</v>
          </cell>
          <cell r="L84">
            <v>150</v>
          </cell>
          <cell r="M84">
            <v>150</v>
          </cell>
          <cell r="N84">
            <v>200</v>
          </cell>
          <cell r="O84">
            <v>0</v>
          </cell>
          <cell r="W84">
            <v>53.2</v>
          </cell>
          <cell r="Y84">
            <v>9.5864661654135332</v>
          </cell>
          <cell r="Z84">
            <v>0.18796992481203006</v>
          </cell>
          <cell r="AD84">
            <v>0</v>
          </cell>
          <cell r="AE84">
            <v>20.8</v>
          </cell>
          <cell r="AF84">
            <v>37.799999999999997</v>
          </cell>
          <cell r="AG84">
            <v>24.4</v>
          </cell>
          <cell r="AH84">
            <v>18</v>
          </cell>
          <cell r="AI84">
            <v>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B85" t="str">
            <v>шт</v>
          </cell>
          <cell r="C85">
            <v>344</v>
          </cell>
          <cell r="D85">
            <v>87</v>
          </cell>
          <cell r="E85">
            <v>439</v>
          </cell>
          <cell r="F85">
            <v>-19</v>
          </cell>
          <cell r="G85" t="str">
            <v>ябл</v>
          </cell>
          <cell r="H85">
            <v>0.33</v>
          </cell>
          <cell r="I85" t="e">
            <v>#N/A</v>
          </cell>
          <cell r="J85">
            <v>482</v>
          </cell>
          <cell r="K85">
            <v>-43</v>
          </cell>
          <cell r="L85">
            <v>300</v>
          </cell>
          <cell r="M85">
            <v>250</v>
          </cell>
          <cell r="N85">
            <v>250</v>
          </cell>
          <cell r="O85">
            <v>0</v>
          </cell>
          <cell r="W85">
            <v>87.8</v>
          </cell>
          <cell r="Y85">
            <v>8.8952164009111616</v>
          </cell>
          <cell r="Z85">
            <v>-0.21640091116173121</v>
          </cell>
          <cell r="AD85">
            <v>0</v>
          </cell>
          <cell r="AE85">
            <v>54.2</v>
          </cell>
          <cell r="AF85">
            <v>45.4</v>
          </cell>
          <cell r="AG85">
            <v>63.2</v>
          </cell>
          <cell r="AH85">
            <v>2</v>
          </cell>
          <cell r="AI85" t="str">
            <v>ябокт</v>
          </cell>
        </row>
        <row r="86">
          <cell r="A86" t="str">
            <v xml:space="preserve"> 408  Ветчина Сливушка с индейкой ТМ Вязанка, 0,4кг  ПОКОМ</v>
          </cell>
          <cell r="B86" t="str">
            <v>шт</v>
          </cell>
          <cell r="C86">
            <v>274</v>
          </cell>
          <cell r="D86">
            <v>5</v>
          </cell>
          <cell r="E86">
            <v>1</v>
          </cell>
          <cell r="F86">
            <v>273</v>
          </cell>
          <cell r="G86" t="str">
            <v>н</v>
          </cell>
          <cell r="H86">
            <v>0.4</v>
          </cell>
          <cell r="I86" t="e">
            <v>#N/A</v>
          </cell>
          <cell r="J86">
            <v>110</v>
          </cell>
          <cell r="K86">
            <v>-109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0.2</v>
          </cell>
          <cell r="Y86">
            <v>1365</v>
          </cell>
          <cell r="Z86">
            <v>1365</v>
          </cell>
          <cell r="AD86">
            <v>0</v>
          </cell>
          <cell r="AE86">
            <v>12.8</v>
          </cell>
          <cell r="AF86">
            <v>16.399999999999999</v>
          </cell>
          <cell r="AG86">
            <v>0.8</v>
          </cell>
          <cell r="AH86">
            <v>1</v>
          </cell>
          <cell r="AI86" t="str">
            <v>склад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2783</v>
          </cell>
          <cell r="D87">
            <v>4558</v>
          </cell>
          <cell r="E87">
            <v>4536</v>
          </cell>
          <cell r="F87">
            <v>2710</v>
          </cell>
          <cell r="G87">
            <v>0</v>
          </cell>
          <cell r="H87">
            <v>0.35</v>
          </cell>
          <cell r="I87">
            <v>40</v>
          </cell>
          <cell r="J87">
            <v>4620</v>
          </cell>
          <cell r="K87">
            <v>-84</v>
          </cell>
          <cell r="L87">
            <v>500</v>
          </cell>
          <cell r="M87">
            <v>500</v>
          </cell>
          <cell r="N87">
            <v>500</v>
          </cell>
          <cell r="O87">
            <v>500</v>
          </cell>
          <cell r="W87">
            <v>625.20000000000005</v>
          </cell>
          <cell r="Y87">
            <v>7.5335892514395386</v>
          </cell>
          <cell r="Z87">
            <v>4.3346129238643627</v>
          </cell>
          <cell r="AD87">
            <v>1410</v>
          </cell>
          <cell r="AE87">
            <v>977.6</v>
          </cell>
          <cell r="AF87">
            <v>856.8</v>
          </cell>
          <cell r="AG87">
            <v>617.6</v>
          </cell>
          <cell r="AH87">
            <v>643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E88">
            <v>0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1.3</v>
          </cell>
          <cell r="K88">
            <v>-1.3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3157</v>
          </cell>
          <cell r="D89">
            <v>11244</v>
          </cell>
          <cell r="E89">
            <v>9569</v>
          </cell>
          <cell r="F89">
            <v>4653</v>
          </cell>
          <cell r="G89">
            <v>0</v>
          </cell>
          <cell r="H89">
            <v>0.35</v>
          </cell>
          <cell r="I89">
            <v>45</v>
          </cell>
          <cell r="J89">
            <v>9748</v>
          </cell>
          <cell r="K89">
            <v>-179</v>
          </cell>
          <cell r="L89">
            <v>1500</v>
          </cell>
          <cell r="M89">
            <v>1500</v>
          </cell>
          <cell r="N89">
            <v>1500</v>
          </cell>
          <cell r="O89">
            <v>1000</v>
          </cell>
          <cell r="W89">
            <v>1313.8</v>
          </cell>
          <cell r="Y89">
            <v>7.7279646826000912</v>
          </cell>
          <cell r="Z89">
            <v>3.5416349520474961</v>
          </cell>
          <cell r="AD89">
            <v>3000</v>
          </cell>
          <cell r="AE89">
            <v>1187.8</v>
          </cell>
          <cell r="AF89">
            <v>1295</v>
          </cell>
          <cell r="AG89">
            <v>1246.5999999999999</v>
          </cell>
          <cell r="AH89">
            <v>1163</v>
          </cell>
          <cell r="AI89" t="str">
            <v>ябокт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-3</v>
          </cell>
          <cell r="D90">
            <v>9</v>
          </cell>
          <cell r="E90">
            <v>0</v>
          </cell>
          <cell r="F90">
            <v>2</v>
          </cell>
          <cell r="G90">
            <v>0</v>
          </cell>
          <cell r="H90">
            <v>0.11</v>
          </cell>
          <cell r="I90" t="e">
            <v>#N/A</v>
          </cell>
          <cell r="J90">
            <v>18</v>
          </cell>
          <cell r="K90">
            <v>-18</v>
          </cell>
          <cell r="L90">
            <v>30</v>
          </cell>
          <cell r="M90">
            <v>30</v>
          </cell>
          <cell r="N90">
            <v>30</v>
          </cell>
          <cell r="O90">
            <v>0</v>
          </cell>
          <cell r="W90">
            <v>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e">
            <v>#N/A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70</v>
          </cell>
          <cell r="D91">
            <v>91</v>
          </cell>
          <cell r="E91">
            <v>75</v>
          </cell>
          <cell r="F91">
            <v>70</v>
          </cell>
          <cell r="G91" t="str">
            <v>лидер</v>
          </cell>
          <cell r="H91">
            <v>0.11</v>
          </cell>
          <cell r="I91">
            <v>120</v>
          </cell>
          <cell r="J91">
            <v>98</v>
          </cell>
          <cell r="K91">
            <v>-23</v>
          </cell>
          <cell r="L91">
            <v>0</v>
          </cell>
          <cell r="M91">
            <v>50</v>
          </cell>
          <cell r="N91">
            <v>30</v>
          </cell>
          <cell r="O91">
            <v>0</v>
          </cell>
          <cell r="W91">
            <v>15</v>
          </cell>
          <cell r="Y91">
            <v>10</v>
          </cell>
          <cell r="Z91">
            <v>4.666666666666667</v>
          </cell>
          <cell r="AD91">
            <v>0</v>
          </cell>
          <cell r="AE91">
            <v>1.8</v>
          </cell>
          <cell r="AF91">
            <v>7</v>
          </cell>
          <cell r="AG91">
            <v>11.4</v>
          </cell>
          <cell r="AH91">
            <v>9</v>
          </cell>
          <cell r="AI91">
            <v>0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E92">
            <v>4</v>
          </cell>
          <cell r="F92">
            <v>-4</v>
          </cell>
          <cell r="G92">
            <v>0</v>
          </cell>
          <cell r="H92">
            <v>0.06</v>
          </cell>
          <cell r="I92" t="e">
            <v>#N/A</v>
          </cell>
          <cell r="J92">
            <v>21</v>
          </cell>
          <cell r="K92">
            <v>-17</v>
          </cell>
          <cell r="L92">
            <v>0</v>
          </cell>
          <cell r="M92">
            <v>30</v>
          </cell>
          <cell r="N92">
            <v>30</v>
          </cell>
          <cell r="O92">
            <v>0</v>
          </cell>
          <cell r="W92">
            <v>0.8</v>
          </cell>
          <cell r="Y92">
            <v>70</v>
          </cell>
          <cell r="Z92">
            <v>-5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B93" t="str">
            <v>шт</v>
          </cell>
          <cell r="C93">
            <v>102</v>
          </cell>
          <cell r="E93">
            <v>0</v>
          </cell>
          <cell r="F93">
            <v>102</v>
          </cell>
          <cell r="G93">
            <v>0</v>
          </cell>
          <cell r="H93">
            <v>0.15</v>
          </cell>
          <cell r="I93" t="e">
            <v>#N/A</v>
          </cell>
          <cell r="J93">
            <v>125</v>
          </cell>
          <cell r="K93">
            <v>-125</v>
          </cell>
          <cell r="L93">
            <v>30</v>
          </cell>
          <cell r="M93">
            <v>30</v>
          </cell>
          <cell r="N93">
            <v>30</v>
          </cell>
          <cell r="O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0.2</v>
          </cell>
          <cell r="AF93">
            <v>0</v>
          </cell>
          <cell r="AG93">
            <v>0.2</v>
          </cell>
          <cell r="AH93">
            <v>0</v>
          </cell>
          <cell r="AI93" t="str">
            <v>склад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B94" t="str">
            <v>шт</v>
          </cell>
          <cell r="C94">
            <v>9</v>
          </cell>
          <cell r="D94">
            <v>25</v>
          </cell>
          <cell r="E94">
            <v>2</v>
          </cell>
          <cell r="F94">
            <v>26</v>
          </cell>
          <cell r="G94" t="str">
            <v>нов</v>
          </cell>
          <cell r="H94">
            <v>0</v>
          </cell>
          <cell r="I94" t="e">
            <v>#N/A</v>
          </cell>
          <cell r="J94">
            <v>3</v>
          </cell>
          <cell r="K94">
            <v>-1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0.4</v>
          </cell>
          <cell r="Y94">
            <v>65</v>
          </cell>
          <cell r="Z94">
            <v>65</v>
          </cell>
          <cell r="AD94">
            <v>0</v>
          </cell>
          <cell r="AE94">
            <v>0</v>
          </cell>
          <cell r="AF94">
            <v>3.4</v>
          </cell>
          <cell r="AG94">
            <v>0</v>
          </cell>
          <cell r="AH94">
            <v>1</v>
          </cell>
          <cell r="AI94" t="str">
            <v>увел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B95" t="str">
            <v>кг</v>
          </cell>
          <cell r="C95">
            <v>59.072000000000003</v>
          </cell>
          <cell r="D95">
            <v>59.116999999999997</v>
          </cell>
          <cell r="E95">
            <v>56.353999999999999</v>
          </cell>
          <cell r="F95">
            <v>57.787999999999997</v>
          </cell>
          <cell r="G95" t="str">
            <v>н</v>
          </cell>
          <cell r="H95">
            <v>1</v>
          </cell>
          <cell r="I95" t="e">
            <v>#N/A</v>
          </cell>
          <cell r="J95">
            <v>88.843999999999994</v>
          </cell>
          <cell r="K95">
            <v>-32.489999999999995</v>
          </cell>
          <cell r="L95">
            <v>120</v>
          </cell>
          <cell r="M95">
            <v>0</v>
          </cell>
          <cell r="N95">
            <v>20</v>
          </cell>
          <cell r="O95">
            <v>0</v>
          </cell>
          <cell r="W95">
            <v>11.270799999999999</v>
          </cell>
          <cell r="Y95">
            <v>17.548709940731804</v>
          </cell>
          <cell r="Z95">
            <v>5.1272314298896262</v>
          </cell>
          <cell r="AD95">
            <v>0</v>
          </cell>
          <cell r="AE95">
            <v>30.064600000000002</v>
          </cell>
          <cell r="AF95">
            <v>22.9636</v>
          </cell>
          <cell r="AG95">
            <v>33.678600000000003</v>
          </cell>
          <cell r="AH95">
            <v>0</v>
          </cell>
          <cell r="AI95" t="str">
            <v>увел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B96" t="str">
            <v>кг</v>
          </cell>
          <cell r="C96">
            <v>60.536000000000001</v>
          </cell>
          <cell r="D96">
            <v>1.3520000000000001</v>
          </cell>
          <cell r="E96">
            <v>2.7040000000000002</v>
          </cell>
          <cell r="F96">
            <v>56.52</v>
          </cell>
          <cell r="G96" t="str">
            <v>нов</v>
          </cell>
          <cell r="H96">
            <v>0</v>
          </cell>
          <cell r="I96" t="e">
            <v>#N/A</v>
          </cell>
          <cell r="J96">
            <v>14.9</v>
          </cell>
          <cell r="K96">
            <v>-12.196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0.54080000000000006</v>
          </cell>
          <cell r="Y96">
            <v>104.51183431952663</v>
          </cell>
          <cell r="Z96">
            <v>104.51183431952663</v>
          </cell>
          <cell r="AD96">
            <v>0</v>
          </cell>
          <cell r="AE96">
            <v>1.0816000000000001</v>
          </cell>
          <cell r="AF96">
            <v>0</v>
          </cell>
          <cell r="AG96">
            <v>0.81120000000000003</v>
          </cell>
          <cell r="AH96">
            <v>0</v>
          </cell>
          <cell r="AI96" t="str">
            <v>выв0609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B97" t="str">
            <v>шт</v>
          </cell>
          <cell r="C97">
            <v>157</v>
          </cell>
          <cell r="D97">
            <v>748</v>
          </cell>
          <cell r="E97">
            <v>508</v>
          </cell>
          <cell r="F97">
            <v>383</v>
          </cell>
          <cell r="G97">
            <v>0</v>
          </cell>
          <cell r="H97">
            <v>0.4</v>
          </cell>
          <cell r="I97" t="e">
            <v>#N/A</v>
          </cell>
          <cell r="J97">
            <v>533</v>
          </cell>
          <cell r="K97">
            <v>-25</v>
          </cell>
          <cell r="L97">
            <v>250</v>
          </cell>
          <cell r="M97">
            <v>120</v>
          </cell>
          <cell r="N97">
            <v>180</v>
          </cell>
          <cell r="O97">
            <v>0</v>
          </cell>
          <cell r="W97">
            <v>101.6</v>
          </cell>
          <cell r="Y97">
            <v>9.1830708661417333</v>
          </cell>
          <cell r="Z97">
            <v>3.7696850393700791</v>
          </cell>
          <cell r="AD97">
            <v>0</v>
          </cell>
          <cell r="AE97">
            <v>100.6</v>
          </cell>
          <cell r="AF97">
            <v>116.4</v>
          </cell>
          <cell r="AG97">
            <v>121.4</v>
          </cell>
          <cell r="AH97">
            <v>98</v>
          </cell>
          <cell r="AI97" t="str">
            <v>Паша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B98" t="str">
            <v>кг</v>
          </cell>
          <cell r="C98">
            <v>229.244</v>
          </cell>
          <cell r="D98">
            <v>107.91800000000001</v>
          </cell>
          <cell r="E98">
            <v>168.08799999999999</v>
          </cell>
          <cell r="F98">
            <v>156.02799999999999</v>
          </cell>
          <cell r="G98" t="str">
            <v>н</v>
          </cell>
          <cell r="H98">
            <v>1</v>
          </cell>
          <cell r="I98" t="e">
            <v>#N/A</v>
          </cell>
          <cell r="J98">
            <v>167.35400000000001</v>
          </cell>
          <cell r="K98">
            <v>0.73399999999998045</v>
          </cell>
          <cell r="L98">
            <v>0</v>
          </cell>
          <cell r="M98">
            <v>70</v>
          </cell>
          <cell r="N98">
            <v>50</v>
          </cell>
          <cell r="O98">
            <v>0</v>
          </cell>
          <cell r="W98">
            <v>33.617599999999996</v>
          </cell>
          <cell r="Y98">
            <v>8.2108181428775424</v>
          </cell>
          <cell r="Z98">
            <v>4.6412593403455338</v>
          </cell>
          <cell r="AD98">
            <v>0</v>
          </cell>
          <cell r="AE98">
            <v>36.233999999999995</v>
          </cell>
          <cell r="AF98">
            <v>41.18</v>
          </cell>
          <cell r="AG98">
            <v>27.256</v>
          </cell>
          <cell r="AH98">
            <v>27.55</v>
          </cell>
          <cell r="AI98" t="str">
            <v>увел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B99" t="str">
            <v>шт</v>
          </cell>
          <cell r="C99">
            <v>179</v>
          </cell>
          <cell r="D99">
            <v>328</v>
          </cell>
          <cell r="E99">
            <v>241</v>
          </cell>
          <cell r="F99">
            <v>255</v>
          </cell>
          <cell r="G99">
            <v>0</v>
          </cell>
          <cell r="H99">
            <v>0.4</v>
          </cell>
          <cell r="I99" t="e">
            <v>#N/A</v>
          </cell>
          <cell r="J99">
            <v>268</v>
          </cell>
          <cell r="K99">
            <v>-27</v>
          </cell>
          <cell r="L99">
            <v>0</v>
          </cell>
          <cell r="M99">
            <v>60</v>
          </cell>
          <cell r="N99">
            <v>70</v>
          </cell>
          <cell r="O99">
            <v>0</v>
          </cell>
          <cell r="W99">
            <v>48.2</v>
          </cell>
          <cell r="Y99">
            <v>7.9875518672199162</v>
          </cell>
          <cell r="Z99">
            <v>5.2904564315352696</v>
          </cell>
          <cell r="AD99">
            <v>0</v>
          </cell>
          <cell r="AE99">
            <v>56.6</v>
          </cell>
          <cell r="AF99">
            <v>61</v>
          </cell>
          <cell r="AG99">
            <v>48.8</v>
          </cell>
          <cell r="AH99">
            <v>38</v>
          </cell>
          <cell r="AI99" t="str">
            <v>увел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B100" t="str">
            <v>кг</v>
          </cell>
          <cell r="C100">
            <v>120.26900000000001</v>
          </cell>
          <cell r="D100">
            <v>215.381</v>
          </cell>
          <cell r="E100">
            <v>153.75700000000001</v>
          </cell>
          <cell r="F100">
            <v>165.94300000000001</v>
          </cell>
          <cell r="G100">
            <v>0</v>
          </cell>
          <cell r="H100">
            <v>1</v>
          </cell>
          <cell r="I100" t="e">
            <v>#N/A</v>
          </cell>
          <cell r="J100">
            <v>159.20099999999999</v>
          </cell>
          <cell r="K100">
            <v>-5.4439999999999884</v>
          </cell>
          <cell r="L100">
            <v>0</v>
          </cell>
          <cell r="M100">
            <v>30</v>
          </cell>
          <cell r="N100">
            <v>20</v>
          </cell>
          <cell r="O100">
            <v>0</v>
          </cell>
          <cell r="W100">
            <v>30.7514</v>
          </cell>
          <cell r="Y100">
            <v>7.0222168746788771</v>
          </cell>
          <cell r="Z100">
            <v>5.396274641154549</v>
          </cell>
          <cell r="AD100">
            <v>0</v>
          </cell>
          <cell r="AE100">
            <v>27.72</v>
          </cell>
          <cell r="AF100">
            <v>30.564399999999999</v>
          </cell>
          <cell r="AG100">
            <v>21.75</v>
          </cell>
          <cell r="AH100">
            <v>34.799999999999997</v>
          </cell>
          <cell r="AI100" t="str">
            <v>увел</v>
          </cell>
        </row>
        <row r="101">
          <cell r="A101" t="str">
            <v xml:space="preserve"> 438  Колбаса Филедворская 0,4 кг. ТМ Стародворье  ПОКОМ</v>
          </cell>
          <cell r="B101" t="str">
            <v>шт</v>
          </cell>
          <cell r="C101">
            <v>206</v>
          </cell>
          <cell r="D101">
            <v>9</v>
          </cell>
          <cell r="E101">
            <v>102</v>
          </cell>
          <cell r="F101">
            <v>107</v>
          </cell>
          <cell r="G101" t="str">
            <v>н</v>
          </cell>
          <cell r="H101">
            <v>0.4</v>
          </cell>
          <cell r="I101" t="e">
            <v>#N/A</v>
          </cell>
          <cell r="J101">
            <v>115</v>
          </cell>
          <cell r="K101">
            <v>-13</v>
          </cell>
          <cell r="L101">
            <v>30</v>
          </cell>
          <cell r="M101">
            <v>50</v>
          </cell>
          <cell r="N101">
            <v>30</v>
          </cell>
          <cell r="O101">
            <v>0</v>
          </cell>
          <cell r="W101">
            <v>20.399999999999999</v>
          </cell>
          <cell r="Y101">
            <v>10.637254901960786</v>
          </cell>
          <cell r="Z101">
            <v>5.2450980392156863</v>
          </cell>
          <cell r="AD101">
            <v>0</v>
          </cell>
          <cell r="AE101">
            <v>43.2</v>
          </cell>
          <cell r="AF101">
            <v>22.8</v>
          </cell>
          <cell r="AG101">
            <v>24.8</v>
          </cell>
          <cell r="AH101">
            <v>10</v>
          </cell>
          <cell r="AI101" t="str">
            <v>увел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B102" t="str">
            <v>шт</v>
          </cell>
          <cell r="C102">
            <v>158</v>
          </cell>
          <cell r="D102">
            <v>5</v>
          </cell>
          <cell r="E102">
            <v>126</v>
          </cell>
          <cell r="F102">
            <v>34</v>
          </cell>
          <cell r="G102">
            <v>0</v>
          </cell>
          <cell r="H102">
            <v>0.2</v>
          </cell>
          <cell r="I102" t="e">
            <v>#N/A</v>
          </cell>
          <cell r="J102">
            <v>154</v>
          </cell>
          <cell r="K102">
            <v>-28</v>
          </cell>
          <cell r="L102">
            <v>60</v>
          </cell>
          <cell r="M102">
            <v>50</v>
          </cell>
          <cell r="N102">
            <v>40</v>
          </cell>
          <cell r="O102">
            <v>0</v>
          </cell>
          <cell r="W102">
            <v>25.2</v>
          </cell>
          <cell r="Y102">
            <v>7.3015873015873014</v>
          </cell>
          <cell r="Z102">
            <v>1.3492063492063493</v>
          </cell>
          <cell r="AD102">
            <v>0</v>
          </cell>
          <cell r="AE102">
            <v>34.6</v>
          </cell>
          <cell r="AF102">
            <v>29.8</v>
          </cell>
          <cell r="AG102">
            <v>21</v>
          </cell>
          <cell r="AH102">
            <v>34</v>
          </cell>
          <cell r="AI102" t="e">
            <v>#N/A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B103" t="str">
            <v>шт</v>
          </cell>
          <cell r="C103">
            <v>110</v>
          </cell>
          <cell r="D103">
            <v>33</v>
          </cell>
          <cell r="E103">
            <v>103</v>
          </cell>
          <cell r="F103">
            <v>15</v>
          </cell>
          <cell r="G103">
            <v>0</v>
          </cell>
          <cell r="H103">
            <v>0.2</v>
          </cell>
          <cell r="I103" t="e">
            <v>#N/A</v>
          </cell>
          <cell r="J103">
            <v>142</v>
          </cell>
          <cell r="K103">
            <v>-39</v>
          </cell>
          <cell r="L103">
            <v>80</v>
          </cell>
          <cell r="M103">
            <v>0</v>
          </cell>
          <cell r="N103">
            <v>40</v>
          </cell>
          <cell r="O103">
            <v>0</v>
          </cell>
          <cell r="W103">
            <v>20.6</v>
          </cell>
          <cell r="X103">
            <v>9.2000000000000171</v>
          </cell>
          <cell r="Y103">
            <v>7</v>
          </cell>
          <cell r="Z103">
            <v>0.72815533980582514</v>
          </cell>
          <cell r="AD103">
            <v>0</v>
          </cell>
          <cell r="AE103">
            <v>25.6</v>
          </cell>
          <cell r="AF103">
            <v>14.8</v>
          </cell>
          <cell r="AG103">
            <v>19.2</v>
          </cell>
          <cell r="AH103">
            <v>21</v>
          </cell>
          <cell r="AI103" t="str">
            <v>увел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B104" t="str">
            <v>шт</v>
          </cell>
          <cell r="C104">
            <v>81</v>
          </cell>
          <cell r="D104">
            <v>344</v>
          </cell>
          <cell r="E104">
            <v>206</v>
          </cell>
          <cell r="F104">
            <v>198</v>
          </cell>
          <cell r="G104">
            <v>0</v>
          </cell>
          <cell r="H104">
            <v>0.2</v>
          </cell>
          <cell r="I104" t="e">
            <v>#N/A</v>
          </cell>
          <cell r="J104">
            <v>277</v>
          </cell>
          <cell r="K104">
            <v>-71</v>
          </cell>
          <cell r="L104">
            <v>180</v>
          </cell>
          <cell r="M104">
            <v>0</v>
          </cell>
          <cell r="N104">
            <v>0</v>
          </cell>
          <cell r="O104">
            <v>0</v>
          </cell>
          <cell r="W104">
            <v>41.2</v>
          </cell>
          <cell r="Y104">
            <v>9.1747572815533971</v>
          </cell>
          <cell r="Z104">
            <v>4.8058252427184467</v>
          </cell>
          <cell r="AD104">
            <v>0</v>
          </cell>
          <cell r="AE104">
            <v>53.2</v>
          </cell>
          <cell r="AF104">
            <v>46.6</v>
          </cell>
          <cell r="AG104">
            <v>56.8</v>
          </cell>
          <cell r="AH104">
            <v>56</v>
          </cell>
          <cell r="AI104" t="str">
            <v>увел</v>
          </cell>
        </row>
        <row r="105">
          <cell r="A105" t="str">
            <v xml:space="preserve"> 448  Сосиски Сливушки по-венски ТМ Вязанка. 0,3 кг ПОКОМ</v>
          </cell>
          <cell r="B105" t="str">
            <v>шт</v>
          </cell>
          <cell r="C105">
            <v>145</v>
          </cell>
          <cell r="D105">
            <v>285</v>
          </cell>
          <cell r="E105">
            <v>280</v>
          </cell>
          <cell r="F105">
            <v>149</v>
          </cell>
          <cell r="G105">
            <v>0</v>
          </cell>
          <cell r="H105">
            <v>0.3</v>
          </cell>
          <cell r="I105" t="e">
            <v>#N/A</v>
          </cell>
          <cell r="J105">
            <v>299</v>
          </cell>
          <cell r="K105">
            <v>-19</v>
          </cell>
          <cell r="L105">
            <v>120</v>
          </cell>
          <cell r="M105">
            <v>120</v>
          </cell>
          <cell r="N105">
            <v>100</v>
          </cell>
          <cell r="O105">
            <v>0</v>
          </cell>
          <cell r="W105">
            <v>56</v>
          </cell>
          <cell r="Y105">
            <v>8.7321428571428577</v>
          </cell>
          <cell r="Z105">
            <v>2.6607142857142856</v>
          </cell>
          <cell r="AD105">
            <v>0</v>
          </cell>
          <cell r="AE105">
            <v>52.6</v>
          </cell>
          <cell r="AF105">
            <v>48.2</v>
          </cell>
          <cell r="AG105">
            <v>51.2</v>
          </cell>
          <cell r="AH105">
            <v>10</v>
          </cell>
          <cell r="AI105" t="str">
            <v>???</v>
          </cell>
        </row>
        <row r="106">
          <cell r="A106" t="str">
            <v xml:space="preserve"> 449  Колбаса Дугушка Стародворская ВЕС ТС Дугушка ПОКОМ</v>
          </cell>
          <cell r="B106" t="str">
            <v>кг</v>
          </cell>
          <cell r="C106">
            <v>120.349</v>
          </cell>
          <cell r="D106">
            <v>558.59100000000001</v>
          </cell>
          <cell r="E106">
            <v>347.08</v>
          </cell>
          <cell r="F106">
            <v>317.41800000000001</v>
          </cell>
          <cell r="G106" t="str">
            <v>рот</v>
          </cell>
          <cell r="H106">
            <v>1</v>
          </cell>
          <cell r="I106" t="e">
            <v>#N/A</v>
          </cell>
          <cell r="J106">
            <v>352.51299999999998</v>
          </cell>
          <cell r="K106">
            <v>-5.4329999999999927</v>
          </cell>
          <cell r="L106">
            <v>60</v>
          </cell>
          <cell r="M106">
            <v>0</v>
          </cell>
          <cell r="N106">
            <v>120</v>
          </cell>
          <cell r="O106">
            <v>0</v>
          </cell>
          <cell r="W106">
            <v>69.415999999999997</v>
          </cell>
          <cell r="Y106">
            <v>7.1657542929583959</v>
          </cell>
          <cell r="Z106">
            <v>4.5726921747147635</v>
          </cell>
          <cell r="AD106">
            <v>0</v>
          </cell>
          <cell r="AE106">
            <v>73.088999999999999</v>
          </cell>
          <cell r="AF106">
            <v>72.0762</v>
          </cell>
          <cell r="AG106">
            <v>69.71459999999999</v>
          </cell>
          <cell r="AH106">
            <v>73.775999999999996</v>
          </cell>
          <cell r="AI106" t="e">
            <v>#N/A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B107" t="str">
            <v>кг</v>
          </cell>
          <cell r="C107">
            <v>1547.569</v>
          </cell>
          <cell r="D107">
            <v>9981.875</v>
          </cell>
          <cell r="E107">
            <v>3814.7649999999999</v>
          </cell>
          <cell r="F107">
            <v>3218.1</v>
          </cell>
          <cell r="G107">
            <v>0</v>
          </cell>
          <cell r="H107">
            <v>1</v>
          </cell>
          <cell r="I107" t="e">
            <v>#N/A</v>
          </cell>
          <cell r="J107">
            <v>3923.277</v>
          </cell>
          <cell r="K107">
            <v>-108.51200000000017</v>
          </cell>
          <cell r="L107">
            <v>1200</v>
          </cell>
          <cell r="M107">
            <v>200</v>
          </cell>
          <cell r="N107">
            <v>900</v>
          </cell>
          <cell r="O107">
            <v>800</v>
          </cell>
          <cell r="W107">
            <v>762.95299999999997</v>
          </cell>
          <cell r="Y107">
            <v>8.2811129912327495</v>
          </cell>
          <cell r="Z107">
            <v>4.2179531373492205</v>
          </cell>
          <cell r="AD107">
            <v>0</v>
          </cell>
          <cell r="AE107">
            <v>766.27099999999996</v>
          </cell>
          <cell r="AF107">
            <v>785.84219999999993</v>
          </cell>
          <cell r="AG107">
            <v>781.52760000000001</v>
          </cell>
          <cell r="AH107">
            <v>591.31700000000001</v>
          </cell>
          <cell r="AI107" t="str">
            <v>ябокт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B108" t="str">
            <v>кг</v>
          </cell>
          <cell r="C108">
            <v>3894.6460000000002</v>
          </cell>
          <cell r="D108">
            <v>14083.204</v>
          </cell>
          <cell r="E108">
            <v>5291.9830000000002</v>
          </cell>
          <cell r="F108">
            <v>5671.9870000000001</v>
          </cell>
          <cell r="G108">
            <v>0</v>
          </cell>
          <cell r="H108">
            <v>1</v>
          </cell>
          <cell r="I108" t="e">
            <v>#N/A</v>
          </cell>
          <cell r="J108">
            <v>5525.8770000000004</v>
          </cell>
          <cell r="K108">
            <v>-233.89400000000023</v>
          </cell>
          <cell r="L108">
            <v>1400</v>
          </cell>
          <cell r="M108">
            <v>0</v>
          </cell>
          <cell r="N108">
            <v>1000</v>
          </cell>
          <cell r="O108">
            <v>500</v>
          </cell>
          <cell r="W108">
            <v>1058.3966</v>
          </cell>
          <cell r="Y108">
            <v>8.0990311193365514</v>
          </cell>
          <cell r="Z108">
            <v>5.3590374345495819</v>
          </cell>
          <cell r="AD108">
            <v>0</v>
          </cell>
          <cell r="AE108">
            <v>1566.8074000000001</v>
          </cell>
          <cell r="AF108">
            <v>1300.6507999999999</v>
          </cell>
          <cell r="AG108">
            <v>1122.1146000000001</v>
          </cell>
          <cell r="AH108">
            <v>1067.893</v>
          </cell>
          <cell r="AI108" t="str">
            <v>оконч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B109" t="str">
            <v>кг</v>
          </cell>
          <cell r="C109">
            <v>2506.7640000000001</v>
          </cell>
          <cell r="D109">
            <v>10283.781000000001</v>
          </cell>
          <cell r="E109">
            <v>4907</v>
          </cell>
          <cell r="F109">
            <v>3213</v>
          </cell>
          <cell r="G109">
            <v>0</v>
          </cell>
          <cell r="H109">
            <v>1</v>
          </cell>
          <cell r="I109" t="e">
            <v>#N/A</v>
          </cell>
          <cell r="J109">
            <v>4240.9369999999999</v>
          </cell>
          <cell r="K109">
            <v>666.0630000000001</v>
          </cell>
          <cell r="L109">
            <v>1700</v>
          </cell>
          <cell r="M109">
            <v>800</v>
          </cell>
          <cell r="N109">
            <v>1500</v>
          </cell>
          <cell r="O109">
            <v>1100</v>
          </cell>
          <cell r="W109">
            <v>981.4</v>
          </cell>
          <cell r="Y109">
            <v>8.4705522722641131</v>
          </cell>
          <cell r="Z109">
            <v>3.2738944365192584</v>
          </cell>
          <cell r="AD109">
            <v>0</v>
          </cell>
          <cell r="AE109">
            <v>755.2</v>
          </cell>
          <cell r="AF109">
            <v>838.2</v>
          </cell>
          <cell r="AG109">
            <v>930</v>
          </cell>
          <cell r="AH109">
            <v>448.43299999999999</v>
          </cell>
          <cell r="AI109" t="str">
            <v>ябокт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B110" t="str">
            <v>кг</v>
          </cell>
          <cell r="C110">
            <v>137.87700000000001</v>
          </cell>
          <cell r="D110">
            <v>6.71</v>
          </cell>
          <cell r="E110">
            <v>38.877000000000002</v>
          </cell>
          <cell r="F110">
            <v>99</v>
          </cell>
          <cell r="G110">
            <v>0</v>
          </cell>
          <cell r="H110">
            <v>1</v>
          </cell>
          <cell r="I110" t="e">
            <v>#N/A</v>
          </cell>
          <cell r="J110">
            <v>47.703000000000003</v>
          </cell>
          <cell r="K110">
            <v>-8.8260000000000005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7.7754000000000003</v>
          </cell>
          <cell r="Y110">
            <v>12.732463924685547</v>
          </cell>
          <cell r="Z110">
            <v>12.732463924685547</v>
          </cell>
          <cell r="AD110">
            <v>0</v>
          </cell>
          <cell r="AE110">
            <v>14.493600000000001</v>
          </cell>
          <cell r="AF110">
            <v>12.883199999999999</v>
          </cell>
          <cell r="AG110">
            <v>11.2646</v>
          </cell>
          <cell r="AH110">
            <v>8.0519999999999996</v>
          </cell>
          <cell r="AI110" t="str">
            <v>увел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B111" t="str">
            <v>кг</v>
          </cell>
          <cell r="C111">
            <v>198.946</v>
          </cell>
          <cell r="D111">
            <v>2.6840000000000002</v>
          </cell>
          <cell r="E111">
            <v>30.866</v>
          </cell>
          <cell r="F111">
            <v>168.08</v>
          </cell>
          <cell r="G111">
            <v>0</v>
          </cell>
          <cell r="H111">
            <v>1</v>
          </cell>
          <cell r="I111" t="e">
            <v>#N/A</v>
          </cell>
          <cell r="J111">
            <v>32.902000000000001</v>
          </cell>
          <cell r="K111">
            <v>-2.0360000000000014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6.1731999999999996</v>
          </cell>
          <cell r="Y111">
            <v>27.227369921596583</v>
          </cell>
          <cell r="Z111">
            <v>27.227369921596583</v>
          </cell>
          <cell r="AD111">
            <v>0</v>
          </cell>
          <cell r="AE111">
            <v>8.5888000000000009</v>
          </cell>
          <cell r="AF111">
            <v>8.0519999999999996</v>
          </cell>
          <cell r="AG111">
            <v>5.0996000000000006</v>
          </cell>
          <cell r="AH111">
            <v>6.71</v>
          </cell>
          <cell r="AI111" t="str">
            <v>увел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104.005</v>
          </cell>
          <cell r="D112">
            <v>277.76900000000001</v>
          </cell>
          <cell r="E112">
            <v>163.34100000000001</v>
          </cell>
          <cell r="F112">
            <v>208.57</v>
          </cell>
          <cell r="G112" t="str">
            <v>г</v>
          </cell>
          <cell r="H112">
            <v>1</v>
          </cell>
          <cell r="I112" t="e">
            <v>#N/A</v>
          </cell>
          <cell r="J112">
            <v>174.92500000000001</v>
          </cell>
          <cell r="K112">
            <v>-11.584000000000003</v>
          </cell>
          <cell r="L112">
            <v>30</v>
          </cell>
          <cell r="M112">
            <v>0</v>
          </cell>
          <cell r="N112">
            <v>0</v>
          </cell>
          <cell r="O112">
            <v>0</v>
          </cell>
          <cell r="W112">
            <v>32.668199999999999</v>
          </cell>
          <cell r="Y112">
            <v>7.3028204798550274</v>
          </cell>
          <cell r="Z112">
            <v>6.384496237931689</v>
          </cell>
          <cell r="AD112">
            <v>0</v>
          </cell>
          <cell r="AE112">
            <v>40.851600000000005</v>
          </cell>
          <cell r="AF112">
            <v>41.340800000000002</v>
          </cell>
          <cell r="AG112">
            <v>37.2438</v>
          </cell>
          <cell r="AH112">
            <v>58.006999999999998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141</v>
          </cell>
          <cell r="D113">
            <v>288</v>
          </cell>
          <cell r="E113">
            <v>200</v>
          </cell>
          <cell r="F113">
            <v>223</v>
          </cell>
          <cell r="G113">
            <v>0</v>
          </cell>
          <cell r="H113">
            <v>0.5</v>
          </cell>
          <cell r="I113" t="e">
            <v>#N/A</v>
          </cell>
          <cell r="J113">
            <v>215</v>
          </cell>
          <cell r="K113">
            <v>-15</v>
          </cell>
          <cell r="L113">
            <v>0</v>
          </cell>
          <cell r="M113">
            <v>0</v>
          </cell>
          <cell r="N113">
            <v>70</v>
          </cell>
          <cell r="O113">
            <v>0</v>
          </cell>
          <cell r="W113">
            <v>40</v>
          </cell>
          <cell r="Y113">
            <v>7.3250000000000002</v>
          </cell>
          <cell r="Z113">
            <v>5.5750000000000002</v>
          </cell>
          <cell r="AD113">
            <v>0</v>
          </cell>
          <cell r="AE113">
            <v>55.2</v>
          </cell>
          <cell r="AF113">
            <v>50.4</v>
          </cell>
          <cell r="AG113">
            <v>42</v>
          </cell>
          <cell r="AH113">
            <v>62</v>
          </cell>
          <cell r="AI113" t="e">
            <v>#N/A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B114" t="str">
            <v>шт</v>
          </cell>
          <cell r="C114">
            <v>443</v>
          </cell>
          <cell r="D114">
            <v>32</v>
          </cell>
          <cell r="E114">
            <v>259</v>
          </cell>
          <cell r="F114">
            <v>206</v>
          </cell>
          <cell r="G114">
            <v>0</v>
          </cell>
          <cell r="H114">
            <v>0.4</v>
          </cell>
          <cell r="I114" t="e">
            <v>#N/A</v>
          </cell>
          <cell r="J114">
            <v>269</v>
          </cell>
          <cell r="K114">
            <v>-10</v>
          </cell>
          <cell r="L114">
            <v>0</v>
          </cell>
          <cell r="M114">
            <v>80</v>
          </cell>
          <cell r="N114">
            <v>100</v>
          </cell>
          <cell r="O114">
            <v>0</v>
          </cell>
          <cell r="W114">
            <v>51.8</v>
          </cell>
          <cell r="Y114">
            <v>7.4517374517374524</v>
          </cell>
          <cell r="Z114">
            <v>3.9768339768339769</v>
          </cell>
          <cell r="AD114">
            <v>0</v>
          </cell>
          <cell r="AE114">
            <v>92.4</v>
          </cell>
          <cell r="AF114">
            <v>64</v>
          </cell>
          <cell r="AG114">
            <v>54.4</v>
          </cell>
          <cell r="AH114">
            <v>61</v>
          </cell>
          <cell r="AI114" t="str">
            <v>увел</v>
          </cell>
        </row>
        <row r="115">
          <cell r="A115" t="str">
            <v xml:space="preserve"> 472  Колбаса Молочная ВЕС ТМ Зареченские  ПОКОМ</v>
          </cell>
          <cell r="B115" t="str">
            <v>кг</v>
          </cell>
          <cell r="C115">
            <v>19.71</v>
          </cell>
          <cell r="E115">
            <v>0</v>
          </cell>
          <cell r="F115">
            <v>19.71</v>
          </cell>
          <cell r="G115" t="str">
            <v>нов</v>
          </cell>
          <cell r="H115">
            <v>0</v>
          </cell>
          <cell r="I115" t="e">
            <v>#N/A</v>
          </cell>
          <cell r="J115">
            <v>5.45</v>
          </cell>
          <cell r="K115">
            <v>-5.45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0.82680000000000009</v>
          </cell>
          <cell r="AF115">
            <v>2.2047999999999996</v>
          </cell>
          <cell r="AG115">
            <v>0</v>
          </cell>
          <cell r="AH115">
            <v>0</v>
          </cell>
          <cell r="AI115" t="str">
            <v>выв0609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7</v>
          </cell>
          <cell r="E116">
            <v>0</v>
          </cell>
          <cell r="F116">
            <v>7</v>
          </cell>
          <cell r="G116" t="str">
            <v>выв</v>
          </cell>
          <cell r="H116">
            <v>0</v>
          </cell>
          <cell r="I116" t="e">
            <v>#N/A</v>
          </cell>
          <cell r="J116">
            <v>2</v>
          </cell>
          <cell r="K116">
            <v>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0.4</v>
          </cell>
          <cell r="AF116">
            <v>0.2</v>
          </cell>
          <cell r="AG116">
            <v>0</v>
          </cell>
          <cell r="AH116">
            <v>0</v>
          </cell>
          <cell r="AI116" t="str">
            <v>выв2709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5</v>
          </cell>
          <cell r="E117">
            <v>0</v>
          </cell>
          <cell r="G117" t="str">
            <v>выв</v>
          </cell>
          <cell r="H117">
            <v>0</v>
          </cell>
          <cell r="I117" t="e">
            <v>#N/A</v>
          </cell>
          <cell r="J117">
            <v>1</v>
          </cell>
          <cell r="K117">
            <v>-1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0.6</v>
          </cell>
          <cell r="AF117">
            <v>1</v>
          </cell>
          <cell r="AG117">
            <v>0</v>
          </cell>
          <cell r="AH117">
            <v>0</v>
          </cell>
          <cell r="AI117" t="str">
            <v>выв2709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12</v>
          </cell>
          <cell r="E118">
            <v>0</v>
          </cell>
          <cell r="F118">
            <v>9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4</v>
          </cell>
          <cell r="K118">
            <v>-4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0.8</v>
          </cell>
          <cell r="AF118">
            <v>1.8</v>
          </cell>
          <cell r="AG118">
            <v>0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8</v>
          </cell>
          <cell r="E119">
            <v>0</v>
          </cell>
          <cell r="F119">
            <v>7</v>
          </cell>
          <cell r="G119" t="str">
            <v>нов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0.8</v>
          </cell>
          <cell r="AF119">
            <v>1.4</v>
          </cell>
          <cell r="AG119">
            <v>0</v>
          </cell>
          <cell r="AH119">
            <v>0</v>
          </cell>
          <cell r="AI119" t="str">
            <v>выв0609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B120" t="str">
            <v>шт</v>
          </cell>
          <cell r="C120">
            <v>512</v>
          </cell>
          <cell r="D120">
            <v>71</v>
          </cell>
          <cell r="E120">
            <v>231</v>
          </cell>
          <cell r="F120">
            <v>336</v>
          </cell>
          <cell r="G120">
            <v>0</v>
          </cell>
          <cell r="H120">
            <v>0.4</v>
          </cell>
          <cell r="I120" t="e">
            <v>#N/A</v>
          </cell>
          <cell r="J120">
            <v>247</v>
          </cell>
          <cell r="K120">
            <v>-16</v>
          </cell>
          <cell r="L120">
            <v>0</v>
          </cell>
          <cell r="M120">
            <v>0</v>
          </cell>
          <cell r="N120">
            <v>70</v>
          </cell>
          <cell r="O120">
            <v>0</v>
          </cell>
          <cell r="W120">
            <v>46.2</v>
          </cell>
          <cell r="Y120">
            <v>8.7878787878787872</v>
          </cell>
          <cell r="Z120">
            <v>7.2727272727272725</v>
          </cell>
          <cell r="AD120">
            <v>0</v>
          </cell>
          <cell r="AE120">
            <v>86.6</v>
          </cell>
          <cell r="AF120">
            <v>58</v>
          </cell>
          <cell r="AG120">
            <v>53.4</v>
          </cell>
          <cell r="AH120">
            <v>51</v>
          </cell>
          <cell r="AI120" t="str">
            <v>увел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B121" t="str">
            <v>шт</v>
          </cell>
          <cell r="C121">
            <v>163</v>
          </cell>
          <cell r="D121">
            <v>358</v>
          </cell>
          <cell r="E121">
            <v>236</v>
          </cell>
          <cell r="F121">
            <v>271</v>
          </cell>
          <cell r="G121" t="str">
            <v>н</v>
          </cell>
          <cell r="H121">
            <v>0.3</v>
          </cell>
          <cell r="I121" t="e">
            <v>#N/A</v>
          </cell>
          <cell r="J121">
            <v>262</v>
          </cell>
          <cell r="K121">
            <v>-26</v>
          </cell>
          <cell r="L121">
            <v>0</v>
          </cell>
          <cell r="M121">
            <v>0</v>
          </cell>
          <cell r="N121">
            <v>70</v>
          </cell>
          <cell r="O121">
            <v>0</v>
          </cell>
          <cell r="W121">
            <v>47.2</v>
          </cell>
          <cell r="Y121">
            <v>7.2245762711864403</v>
          </cell>
          <cell r="Z121">
            <v>5.7415254237288131</v>
          </cell>
          <cell r="AD121">
            <v>0</v>
          </cell>
          <cell r="AE121">
            <v>49.2</v>
          </cell>
          <cell r="AF121">
            <v>59.2</v>
          </cell>
          <cell r="AG121">
            <v>41.6</v>
          </cell>
          <cell r="AH121">
            <v>53</v>
          </cell>
          <cell r="AI121" t="e">
            <v>#N/A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B122" t="str">
            <v>шт</v>
          </cell>
          <cell r="C122">
            <v>132</v>
          </cell>
          <cell r="D122">
            <v>600</v>
          </cell>
          <cell r="E122">
            <v>384</v>
          </cell>
          <cell r="F122">
            <v>331</v>
          </cell>
          <cell r="G122" t="str">
            <v>н</v>
          </cell>
          <cell r="H122">
            <v>0.3</v>
          </cell>
          <cell r="I122" t="e">
            <v>#N/A</v>
          </cell>
          <cell r="J122">
            <v>412</v>
          </cell>
          <cell r="K122">
            <v>-28</v>
          </cell>
          <cell r="L122">
            <v>0</v>
          </cell>
          <cell r="M122">
            <v>80</v>
          </cell>
          <cell r="N122">
            <v>120</v>
          </cell>
          <cell r="O122">
            <v>0</v>
          </cell>
          <cell r="W122">
            <v>76.8</v>
          </cell>
          <cell r="X122">
            <v>6.6000000000000227</v>
          </cell>
          <cell r="Y122">
            <v>7.0000000000000009</v>
          </cell>
          <cell r="Z122">
            <v>4.3098958333333339</v>
          </cell>
          <cell r="AD122">
            <v>0</v>
          </cell>
          <cell r="AE122">
            <v>63.4</v>
          </cell>
          <cell r="AF122">
            <v>87.8</v>
          </cell>
          <cell r="AG122">
            <v>67.400000000000006</v>
          </cell>
          <cell r="AH122">
            <v>89</v>
          </cell>
          <cell r="AI122" t="e">
            <v>#N/A</v>
          </cell>
        </row>
        <row r="123">
          <cell r="A123" t="str">
            <v xml:space="preserve"> 492  Колбаса Салями Филейская 0,3кг ТМ Вязанка  ПОКОМ</v>
          </cell>
          <cell r="B123" t="str">
            <v>шт</v>
          </cell>
          <cell r="C123">
            <v>175</v>
          </cell>
          <cell r="D123">
            <v>514</v>
          </cell>
          <cell r="E123">
            <v>350</v>
          </cell>
          <cell r="F123">
            <v>327</v>
          </cell>
          <cell r="G123" t="str">
            <v>н</v>
          </cell>
          <cell r="H123">
            <v>0.3</v>
          </cell>
          <cell r="I123" t="e">
            <v>#N/A</v>
          </cell>
          <cell r="J123">
            <v>375</v>
          </cell>
          <cell r="K123">
            <v>-25</v>
          </cell>
          <cell r="L123">
            <v>0</v>
          </cell>
          <cell r="M123">
            <v>70</v>
          </cell>
          <cell r="N123">
            <v>110</v>
          </cell>
          <cell r="O123">
            <v>0</v>
          </cell>
          <cell r="W123">
            <v>70</v>
          </cell>
          <cell r="Y123">
            <v>7.2428571428571429</v>
          </cell>
          <cell r="Z123">
            <v>4.6714285714285717</v>
          </cell>
          <cell r="AD123">
            <v>0</v>
          </cell>
          <cell r="AE123">
            <v>72.2</v>
          </cell>
          <cell r="AF123">
            <v>84.8</v>
          </cell>
          <cell r="AG123">
            <v>56.4</v>
          </cell>
          <cell r="AH123">
            <v>74</v>
          </cell>
          <cell r="AI123" t="e">
            <v>#N/A</v>
          </cell>
        </row>
        <row r="124">
          <cell r="A124" t="str">
            <v xml:space="preserve"> 493  Колбаса Салями Филейская ТМ Вязанка ВЕС  ПОКОМ</v>
          </cell>
          <cell r="B124" t="str">
            <v>кг</v>
          </cell>
          <cell r="C124">
            <v>65.378</v>
          </cell>
          <cell r="D124">
            <v>33.442</v>
          </cell>
          <cell r="E124">
            <v>21.905999999999999</v>
          </cell>
          <cell r="F124">
            <v>70.713999999999999</v>
          </cell>
          <cell r="G124" t="str">
            <v>нов041,</v>
          </cell>
          <cell r="H124">
            <v>1</v>
          </cell>
          <cell r="I124" t="e">
            <v>#N/A</v>
          </cell>
          <cell r="J124">
            <v>30.905999999999999</v>
          </cell>
          <cell r="K124">
            <v>-9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4.3811999999999998</v>
          </cell>
          <cell r="Y124">
            <v>16.140326851091025</v>
          </cell>
          <cell r="Z124">
            <v>16.140326851091025</v>
          </cell>
          <cell r="AD124">
            <v>0</v>
          </cell>
          <cell r="AE124">
            <v>0</v>
          </cell>
          <cell r="AF124">
            <v>0.42000000000000004</v>
          </cell>
          <cell r="AG124">
            <v>7.3895999999999997</v>
          </cell>
          <cell r="AH124">
            <v>4.9039999999999999</v>
          </cell>
          <cell r="AI124" t="e">
            <v>#N/A</v>
          </cell>
        </row>
        <row r="125">
          <cell r="A125" t="str">
            <v xml:space="preserve"> 494  Колбаса Филейская Рубленая ТМ Вязанка ВЕС  ПОКОМ</v>
          </cell>
          <cell r="B125" t="str">
            <v>кг</v>
          </cell>
          <cell r="C125">
            <v>61.372</v>
          </cell>
          <cell r="D125">
            <v>31.300999999999998</v>
          </cell>
          <cell r="E125">
            <v>26.806000000000001</v>
          </cell>
          <cell r="F125">
            <v>61.067</v>
          </cell>
          <cell r="G125" t="str">
            <v>нов041,</v>
          </cell>
          <cell r="H125">
            <v>1</v>
          </cell>
          <cell r="I125" t="e">
            <v>#N/A</v>
          </cell>
          <cell r="J125">
            <v>35.106999999999999</v>
          </cell>
          <cell r="K125">
            <v>-8.3009999999999984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5.3612000000000002</v>
          </cell>
          <cell r="Y125">
            <v>11.390546892486757</v>
          </cell>
          <cell r="Z125">
            <v>11.390546892486757</v>
          </cell>
          <cell r="AD125">
            <v>0</v>
          </cell>
          <cell r="AE125">
            <v>0</v>
          </cell>
          <cell r="AF125">
            <v>0.27999999999999997</v>
          </cell>
          <cell r="AG125">
            <v>7.3529999999999998</v>
          </cell>
          <cell r="AH125">
            <v>7.0049999999999999</v>
          </cell>
          <cell r="AI125" t="e">
            <v>#N/A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B126" t="str">
            <v>шт</v>
          </cell>
          <cell r="C126">
            <v>4</v>
          </cell>
          <cell r="D126">
            <v>317</v>
          </cell>
          <cell r="E126">
            <v>292</v>
          </cell>
          <cell r="F126">
            <v>20</v>
          </cell>
          <cell r="G126" t="str">
            <v>нов041,</v>
          </cell>
          <cell r="H126">
            <v>0.3</v>
          </cell>
          <cell r="I126" t="e">
            <v>#N/A</v>
          </cell>
          <cell r="J126">
            <v>399</v>
          </cell>
          <cell r="K126">
            <v>-107</v>
          </cell>
          <cell r="L126">
            <v>250</v>
          </cell>
          <cell r="M126">
            <v>0</v>
          </cell>
          <cell r="N126">
            <v>250</v>
          </cell>
          <cell r="O126">
            <v>0</v>
          </cell>
          <cell r="W126">
            <v>58.4</v>
          </cell>
          <cell r="Y126">
            <v>8.9041095890410968</v>
          </cell>
          <cell r="Z126">
            <v>0.34246575342465752</v>
          </cell>
          <cell r="AD126">
            <v>0</v>
          </cell>
          <cell r="AE126">
            <v>0</v>
          </cell>
          <cell r="AF126">
            <v>8</v>
          </cell>
          <cell r="AG126">
            <v>51.2</v>
          </cell>
          <cell r="AH126">
            <v>127</v>
          </cell>
          <cell r="AI126" t="e">
            <v>#N/A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B127" t="str">
            <v>шт</v>
          </cell>
          <cell r="D127">
            <v>315</v>
          </cell>
          <cell r="E127">
            <v>306</v>
          </cell>
          <cell r="F127">
            <v>1</v>
          </cell>
          <cell r="G127" t="str">
            <v>нов041,</v>
          </cell>
          <cell r="H127">
            <v>0.3</v>
          </cell>
          <cell r="I127" t="e">
            <v>#N/A</v>
          </cell>
          <cell r="J127">
            <v>393</v>
          </cell>
          <cell r="K127">
            <v>-87</v>
          </cell>
          <cell r="L127">
            <v>250</v>
          </cell>
          <cell r="M127">
            <v>0</v>
          </cell>
          <cell r="N127">
            <v>250</v>
          </cell>
          <cell r="O127">
            <v>0</v>
          </cell>
          <cell r="W127">
            <v>61.2</v>
          </cell>
          <cell r="Y127">
            <v>8.1862745098039209</v>
          </cell>
          <cell r="Z127">
            <v>1.6339869281045753E-2</v>
          </cell>
          <cell r="AD127">
            <v>0</v>
          </cell>
          <cell r="AE127">
            <v>0</v>
          </cell>
          <cell r="AF127">
            <v>7.4</v>
          </cell>
          <cell r="AG127">
            <v>52.2</v>
          </cell>
          <cell r="AH127">
            <v>131</v>
          </cell>
          <cell r="AI127" t="e">
            <v>#N/A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B128" t="str">
            <v>шт</v>
          </cell>
          <cell r="C128">
            <v>1</v>
          </cell>
          <cell r="D128">
            <v>320</v>
          </cell>
          <cell r="E128">
            <v>303</v>
          </cell>
          <cell r="F128">
            <v>6</v>
          </cell>
          <cell r="G128" t="str">
            <v>нов041,</v>
          </cell>
          <cell r="H128">
            <v>0.3</v>
          </cell>
          <cell r="I128" t="e">
            <v>#N/A</v>
          </cell>
          <cell r="J128">
            <v>442</v>
          </cell>
          <cell r="K128">
            <v>-139</v>
          </cell>
          <cell r="L128">
            <v>250</v>
          </cell>
          <cell r="M128">
            <v>0</v>
          </cell>
          <cell r="N128">
            <v>250</v>
          </cell>
          <cell r="O128">
            <v>0</v>
          </cell>
          <cell r="W128">
            <v>60.6</v>
          </cell>
          <cell r="Y128">
            <v>8.349834983498349</v>
          </cell>
          <cell r="Z128">
            <v>9.9009900990099001E-2</v>
          </cell>
          <cell r="AD128">
            <v>0</v>
          </cell>
          <cell r="AE128">
            <v>0</v>
          </cell>
          <cell r="AF128">
            <v>9.4</v>
          </cell>
          <cell r="AG128">
            <v>49.8</v>
          </cell>
          <cell r="AH128">
            <v>127</v>
          </cell>
          <cell r="AI128" t="e">
            <v>#N/A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B129" t="str">
            <v>шт</v>
          </cell>
          <cell r="C129">
            <v>7</v>
          </cell>
          <cell r="D129">
            <v>322</v>
          </cell>
          <cell r="E129">
            <v>289</v>
          </cell>
          <cell r="F129">
            <v>27</v>
          </cell>
          <cell r="G129" t="str">
            <v>нов041,</v>
          </cell>
          <cell r="H129">
            <v>0.3</v>
          </cell>
          <cell r="I129" t="e">
            <v>#N/A</v>
          </cell>
          <cell r="J129">
            <v>399</v>
          </cell>
          <cell r="K129">
            <v>-110</v>
          </cell>
          <cell r="L129">
            <v>250</v>
          </cell>
          <cell r="M129">
            <v>0</v>
          </cell>
          <cell r="N129">
            <v>250</v>
          </cell>
          <cell r="O129">
            <v>0</v>
          </cell>
          <cell r="W129">
            <v>57.8</v>
          </cell>
          <cell r="Y129">
            <v>9.117647058823529</v>
          </cell>
          <cell r="Z129">
            <v>0.4671280276816609</v>
          </cell>
          <cell r="AD129">
            <v>0</v>
          </cell>
          <cell r="AE129">
            <v>0</v>
          </cell>
          <cell r="AF129">
            <v>7.2</v>
          </cell>
          <cell r="AG129">
            <v>52.4</v>
          </cell>
          <cell r="AH129">
            <v>130</v>
          </cell>
          <cell r="AI129" t="e">
            <v>#N/A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B130" t="str">
            <v>кг</v>
          </cell>
          <cell r="C130">
            <v>141.17699999999999</v>
          </cell>
          <cell r="D130">
            <v>71.933000000000007</v>
          </cell>
          <cell r="E130">
            <v>176.273</v>
          </cell>
          <cell r="F130">
            <v>28.577000000000002</v>
          </cell>
          <cell r="G130" t="str">
            <v>нов041,</v>
          </cell>
          <cell r="H130">
            <v>1</v>
          </cell>
          <cell r="I130" t="e">
            <v>#N/A</v>
          </cell>
          <cell r="J130">
            <v>279.56299999999999</v>
          </cell>
          <cell r="K130">
            <v>-103.28999999999999</v>
          </cell>
          <cell r="L130">
            <v>300</v>
          </cell>
          <cell r="M130">
            <v>0</v>
          </cell>
          <cell r="N130">
            <v>80</v>
          </cell>
          <cell r="O130">
            <v>0</v>
          </cell>
          <cell r="W130">
            <v>35.254599999999996</v>
          </cell>
          <cell r="Y130">
            <v>11.589324513680486</v>
          </cell>
          <cell r="Z130">
            <v>0.81058925643745794</v>
          </cell>
          <cell r="AD130">
            <v>0</v>
          </cell>
          <cell r="AE130">
            <v>0</v>
          </cell>
          <cell r="AF130">
            <v>0</v>
          </cell>
          <cell r="AG130">
            <v>67.04679999999999</v>
          </cell>
          <cell r="AH130">
            <v>37.880000000000003</v>
          </cell>
          <cell r="AI130" t="e">
            <v>#N/A</v>
          </cell>
        </row>
        <row r="131">
          <cell r="A131" t="str">
            <v xml:space="preserve"> 500  Сосиски Сливушки по-венски ВЕС ТМ Вязанка  ПОКОМ</v>
          </cell>
          <cell r="B131" t="str">
            <v>кг</v>
          </cell>
          <cell r="D131">
            <v>47.4</v>
          </cell>
          <cell r="E131">
            <v>8.5760000000000005</v>
          </cell>
          <cell r="F131">
            <v>31.021000000000001</v>
          </cell>
          <cell r="G131" t="str">
            <v>нов11,10,</v>
          </cell>
          <cell r="H131">
            <v>1</v>
          </cell>
          <cell r="I131" t="e">
            <v>#N/A</v>
          </cell>
          <cell r="J131">
            <v>18.38</v>
          </cell>
          <cell r="K131">
            <v>-9.8039999999999985</v>
          </cell>
          <cell r="L131">
            <v>20</v>
          </cell>
          <cell r="M131">
            <v>0</v>
          </cell>
          <cell r="N131">
            <v>0</v>
          </cell>
          <cell r="O131">
            <v>0</v>
          </cell>
          <cell r="W131">
            <v>1.7152000000000001</v>
          </cell>
          <cell r="Y131">
            <v>29.746385261194028</v>
          </cell>
          <cell r="Z131">
            <v>18.0859375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4.6040000000000001</v>
          </cell>
          <cell r="AI131" t="e">
            <v>#N/A</v>
          </cell>
        </row>
        <row r="132">
          <cell r="A132" t="str">
            <v>БОНУС_ 457  Колбаса Молочная ТМ Особый рецепт ВЕС большой батон  ПОКОМ</v>
          </cell>
          <cell r="B132" t="str">
            <v>кг</v>
          </cell>
          <cell r="C132">
            <v>-1098.9860000000001</v>
          </cell>
          <cell r="D132">
            <v>1244.145</v>
          </cell>
          <cell r="E132">
            <v>774.92899999999997</v>
          </cell>
          <cell r="F132">
            <v>-649.82799999999997</v>
          </cell>
          <cell r="G132" t="str">
            <v>ак</v>
          </cell>
          <cell r="H132">
            <v>0</v>
          </cell>
          <cell r="I132" t="e">
            <v>#N/A</v>
          </cell>
          <cell r="J132">
            <v>802.55600000000004</v>
          </cell>
          <cell r="K132">
            <v>-27.627000000000066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154.98579999999998</v>
          </cell>
          <cell r="Y132">
            <v>-4.1928228263492526</v>
          </cell>
          <cell r="Z132">
            <v>-4.1928228263492526</v>
          </cell>
          <cell r="AD132">
            <v>0</v>
          </cell>
          <cell r="AE132">
            <v>192.989</v>
          </cell>
          <cell r="AF132">
            <v>171.52159999999998</v>
          </cell>
          <cell r="AG132">
            <v>180.67959999999999</v>
          </cell>
          <cell r="AH132">
            <v>137.50200000000001</v>
          </cell>
          <cell r="AI132" t="e">
            <v>#N/A</v>
          </cell>
        </row>
        <row r="133">
          <cell r="A133" t="str">
            <v>БОНУС_273  Сосиски Сочинки с сочной грудинкой, МГС 0.4кг,   ПОКОМ</v>
          </cell>
          <cell r="B133" t="str">
            <v>шт</v>
          </cell>
          <cell r="C133">
            <v>-1443</v>
          </cell>
          <cell r="D133">
            <v>1626</v>
          </cell>
          <cell r="E133">
            <v>1097</v>
          </cell>
          <cell r="F133">
            <v>-938</v>
          </cell>
          <cell r="G133" t="str">
            <v>ак</v>
          </cell>
          <cell r="H133">
            <v>0</v>
          </cell>
          <cell r="I133">
            <v>0</v>
          </cell>
          <cell r="J133">
            <v>1147</v>
          </cell>
          <cell r="K133">
            <v>-50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W133">
            <v>219.4</v>
          </cell>
          <cell r="Y133">
            <v>-4.2752962625341837</v>
          </cell>
          <cell r="Z133">
            <v>-4.2752962625341837</v>
          </cell>
          <cell r="AD133">
            <v>0</v>
          </cell>
          <cell r="AE133">
            <v>229.8</v>
          </cell>
          <cell r="AF133">
            <v>230.6</v>
          </cell>
          <cell r="AG133">
            <v>229.8</v>
          </cell>
          <cell r="AH133">
            <v>238</v>
          </cell>
          <cell r="AI133" t="e">
            <v>#N/A</v>
          </cell>
        </row>
        <row r="134">
          <cell r="A134" t="str">
            <v>БОНУС_Колбаса вареная Филейская ТМ Вязанка. ВЕС  ПОКОМ</v>
          </cell>
          <cell r="B134" t="str">
            <v>кг</v>
          </cell>
          <cell r="C134">
            <v>-404.99</v>
          </cell>
          <cell r="D134">
            <v>491.69200000000001</v>
          </cell>
          <cell r="E134">
            <v>337.13799999999998</v>
          </cell>
          <cell r="F134">
            <v>-261.20100000000002</v>
          </cell>
          <cell r="G134" t="str">
            <v>ак</v>
          </cell>
          <cell r="H134">
            <v>0</v>
          </cell>
          <cell r="I134" t="e">
            <v>#N/A</v>
          </cell>
          <cell r="J134">
            <v>342.09399999999999</v>
          </cell>
          <cell r="K134">
            <v>-4.9560000000000173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W134">
            <v>67.427599999999998</v>
          </cell>
          <cell r="Y134">
            <v>-3.873799453042968</v>
          </cell>
          <cell r="Z134">
            <v>-3.873799453042968</v>
          </cell>
          <cell r="AD134">
            <v>0</v>
          </cell>
          <cell r="AE134">
            <v>70.991200000000006</v>
          </cell>
          <cell r="AF134">
            <v>76.958799999999997</v>
          </cell>
          <cell r="AG134">
            <v>69.360199999999992</v>
          </cell>
          <cell r="AH134">
            <v>49.914999999999999</v>
          </cell>
          <cell r="AI134" t="e">
            <v>#N/A</v>
          </cell>
        </row>
        <row r="135">
          <cell r="A135" t="str">
            <v>БОНУС_Колбаса Сервелат Филедворский, фиброуз, в/у 0,35 кг срез,  ПОКОМ</v>
          </cell>
          <cell r="B135" t="str">
            <v>шт</v>
          </cell>
          <cell r="C135">
            <v>-531</v>
          </cell>
          <cell r="D135">
            <v>600</v>
          </cell>
          <cell r="E135">
            <v>419</v>
          </cell>
          <cell r="F135">
            <v>-354</v>
          </cell>
          <cell r="G135" t="str">
            <v>ак</v>
          </cell>
          <cell r="H135">
            <v>0</v>
          </cell>
          <cell r="I135">
            <v>0</v>
          </cell>
          <cell r="J135">
            <v>436</v>
          </cell>
          <cell r="K135">
            <v>-17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W135">
            <v>83.8</v>
          </cell>
          <cell r="Y135">
            <v>-4.2243436754176615</v>
          </cell>
          <cell r="Z135">
            <v>-4.2243436754176615</v>
          </cell>
          <cell r="AD135">
            <v>0</v>
          </cell>
          <cell r="AE135">
            <v>84.6</v>
          </cell>
          <cell r="AF135">
            <v>97</v>
          </cell>
          <cell r="AG135">
            <v>77.599999999999994</v>
          </cell>
          <cell r="AH135">
            <v>84</v>
          </cell>
          <cell r="AI13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12.10.2024 - 18.10.2024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1.4219999999999999</v>
          </cell>
          <cell r="F7">
            <v>502.137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649.05700000000002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1154.47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156.75399999999999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252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407</v>
          </cell>
          <cell r="F12">
            <v>2540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2957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484</v>
          </cell>
          <cell r="F15">
            <v>5351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216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74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248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379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16</v>
          </cell>
          <cell r="F20">
            <v>1290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</v>
          </cell>
          <cell r="F21">
            <v>914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285</v>
          </cell>
          <cell r="F22">
            <v>482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73</v>
          </cell>
          <cell r="F23">
            <v>481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13</v>
          </cell>
          <cell r="F24">
            <v>897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498.14699999999999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12.5</v>
          </cell>
          <cell r="F26">
            <v>4493.8450000000003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6.9</v>
          </cell>
          <cell r="F27">
            <v>302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6.8</v>
          </cell>
          <cell r="F28">
            <v>537.346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235.624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3.5</v>
          </cell>
          <cell r="F31">
            <v>212.16800000000001</v>
          </cell>
        </row>
        <row r="32">
          <cell r="A32" t="str">
            <v xml:space="preserve"> 240  Колбаса Салями охотничья, ВЕС. ПОКОМ</v>
          </cell>
          <cell r="D32">
            <v>0.70199999999999996</v>
          </cell>
          <cell r="F32">
            <v>37.503999999999998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402.27699999999999</v>
          </cell>
        </row>
        <row r="34">
          <cell r="A34" t="str">
            <v xml:space="preserve"> 247  Сардельки Нежные, ВЕС.  ПОКОМ</v>
          </cell>
          <cell r="F34">
            <v>147.93299999999999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221.03399999999999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7.93</v>
          </cell>
          <cell r="F36">
            <v>1495.653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162.35599999999999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151.21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112.997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117.55800000000001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111.361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106.393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10</v>
          </cell>
          <cell r="F43">
            <v>1755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847</v>
          </cell>
          <cell r="F44">
            <v>3173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521</v>
          </cell>
          <cell r="F45">
            <v>4674</v>
          </cell>
        </row>
        <row r="46">
          <cell r="A46" t="str">
            <v xml:space="preserve"> 283  Сосиски Сочинки, ВЕС, ТМ Стародворье ПОКОМ</v>
          </cell>
          <cell r="F46">
            <v>608.41999999999996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</v>
          </cell>
          <cell r="F47">
            <v>482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12</v>
          </cell>
          <cell r="F48">
            <v>1214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209.71899999999999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28</v>
          </cell>
          <cell r="F50">
            <v>1728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38</v>
          </cell>
          <cell r="F51">
            <v>2771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107.24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226.10599999999999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13</v>
          </cell>
          <cell r="F54">
            <v>1334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16</v>
          </cell>
          <cell r="F55">
            <v>1867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18</v>
          </cell>
          <cell r="F56">
            <v>1284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2.65</v>
          </cell>
          <cell r="F57">
            <v>292.82900000000001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956.07899999999995</v>
          </cell>
        </row>
        <row r="59">
          <cell r="A59" t="str">
            <v xml:space="preserve"> 316  Колбаса Нежная ТМ Зареченские ВЕС  ПОКОМ</v>
          </cell>
          <cell r="F59">
            <v>76.251999999999995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27.062000000000001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9.3000000000000007</v>
          </cell>
          <cell r="F61">
            <v>2720.46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626</v>
          </cell>
          <cell r="F62">
            <v>3881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1.5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753</v>
          </cell>
          <cell r="F64">
            <v>2911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19</v>
          </cell>
          <cell r="F65">
            <v>1174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10</v>
          </cell>
          <cell r="F66">
            <v>580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18</v>
          </cell>
          <cell r="F67">
            <v>515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2.6</v>
          </cell>
          <cell r="F68">
            <v>617.09799999999996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17</v>
          </cell>
          <cell r="F69">
            <v>275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227.708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1825</v>
          </cell>
          <cell r="F71">
            <v>4507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15</v>
          </cell>
          <cell r="F72">
            <v>2426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447.072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341.46699999999998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572.54399999999998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3.2</v>
          </cell>
          <cell r="F76">
            <v>479.86799999999999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115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251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429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</v>
          </cell>
          <cell r="F80">
            <v>165.79599999999999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</v>
          </cell>
          <cell r="F81">
            <v>551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12</v>
          </cell>
          <cell r="F82">
            <v>653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20</v>
          </cell>
          <cell r="F83">
            <v>1454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12</v>
          </cell>
          <cell r="F84">
            <v>774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  <cell r="F85">
            <v>706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10</v>
          </cell>
          <cell r="F86">
            <v>567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12</v>
          </cell>
          <cell r="F87">
            <v>408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1</v>
          </cell>
          <cell r="F88">
            <v>110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1448</v>
          </cell>
          <cell r="F89">
            <v>4651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F90">
            <v>2.6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3036</v>
          </cell>
          <cell r="F91">
            <v>9759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29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</v>
          </cell>
          <cell r="F93">
            <v>96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F94">
            <v>17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17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10</v>
          </cell>
          <cell r="F97">
            <v>119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3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91.992999999999995</v>
          </cell>
        </row>
        <row r="100">
          <cell r="A100" t="str">
            <v xml:space="preserve"> 429  Колбаса Нежная со шпиком.ТС Зареченские продукты в оболочке полиамид ВЕС ПОКОМ</v>
          </cell>
          <cell r="F100">
            <v>16.2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12</v>
          </cell>
          <cell r="F101">
            <v>484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F102">
            <v>154.15299999999999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15</v>
          </cell>
          <cell r="F103">
            <v>226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161.101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</v>
          </cell>
          <cell r="F105">
            <v>110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144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149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273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</v>
          </cell>
          <cell r="F109">
            <v>300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382.214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22.51</v>
          </cell>
          <cell r="F111">
            <v>3898.18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25.1</v>
          </cell>
          <cell r="F112">
            <v>5601.5879999999997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17.5</v>
          </cell>
          <cell r="F113">
            <v>4241.5379999999996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39.500999999999998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35.302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D116">
            <v>0.8</v>
          </cell>
          <cell r="F116">
            <v>187.625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1</v>
          </cell>
          <cell r="F117">
            <v>206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2</v>
          </cell>
          <cell r="F118">
            <v>258</v>
          </cell>
        </row>
        <row r="119">
          <cell r="A119" t="str">
            <v xml:space="preserve"> 472  Колбаса Молочная ВЕС ТМ Зареченские  ПОКОМ</v>
          </cell>
          <cell r="F119">
            <v>8.1</v>
          </cell>
        </row>
        <row r="120">
          <cell r="A120" t="str">
            <v xml:space="preserve"> 474  Колбаса Молочная 0,4кг ТМ Зареченские  ПОКОМ</v>
          </cell>
          <cell r="F120">
            <v>2</v>
          </cell>
        </row>
        <row r="121">
          <cell r="A121" t="str">
            <v xml:space="preserve"> 475  Колбаса Нежная 0,4кг ТМ Зареченские  ПОКОМ</v>
          </cell>
          <cell r="F121">
            <v>1</v>
          </cell>
        </row>
        <row r="122">
          <cell r="A122" t="str">
            <v xml:space="preserve"> 476  Колбаса Нежная со шпиком 0,4кг ТМ Зареченские  ПОКОМ</v>
          </cell>
          <cell r="F122">
            <v>4</v>
          </cell>
        </row>
        <row r="123">
          <cell r="A123" t="str">
            <v xml:space="preserve"> 478  Сардельки Зареченские ВЕС ТМ Зареченские  ПОКОМ</v>
          </cell>
          <cell r="F123">
            <v>1.3</v>
          </cell>
        </row>
        <row r="124">
          <cell r="A124" t="str">
            <v xml:space="preserve"> 479  Шпикачки Зареченские ВЕС ТМ Зареченские  ПОКОМ</v>
          </cell>
          <cell r="F124">
            <v>11.9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D125">
            <v>6</v>
          </cell>
          <cell r="F125">
            <v>219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D126">
            <v>1</v>
          </cell>
          <cell r="F126">
            <v>239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D127">
            <v>5</v>
          </cell>
          <cell r="F127">
            <v>377</v>
          </cell>
        </row>
        <row r="128">
          <cell r="A128" t="str">
            <v xml:space="preserve"> 492  Колбаса Салями Филейская 0,3кг ТМ Вязанка  ПОКОМ</v>
          </cell>
          <cell r="D128">
            <v>1</v>
          </cell>
          <cell r="F128">
            <v>338</v>
          </cell>
        </row>
        <row r="129">
          <cell r="A129" t="str">
            <v xml:space="preserve"> 493  Колбаса Салями Филейская ТМ Вязанка ВЕС  ПОКОМ</v>
          </cell>
          <cell r="F129">
            <v>32.305</v>
          </cell>
        </row>
        <row r="130">
          <cell r="A130" t="str">
            <v xml:space="preserve"> 494  Колбаса Филейская Рубленая ТМ Вязанка ВЕС  ПОКОМ</v>
          </cell>
          <cell r="F130">
            <v>36.506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D131">
            <v>7</v>
          </cell>
          <cell r="F131">
            <v>447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D132">
            <v>8</v>
          </cell>
          <cell r="F132">
            <v>419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D133">
            <v>5</v>
          </cell>
          <cell r="F133">
            <v>474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D134">
            <v>4</v>
          </cell>
          <cell r="F134">
            <v>444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F135">
            <v>249.761</v>
          </cell>
        </row>
        <row r="136">
          <cell r="A136" t="str">
            <v xml:space="preserve"> 500  Сосиски Сливушки по-венски ВЕС ТМ Вязанка  ПОКОМ</v>
          </cell>
          <cell r="D136">
            <v>2.6890000000000001</v>
          </cell>
          <cell r="F136">
            <v>19.747</v>
          </cell>
        </row>
        <row r="137">
          <cell r="A137" t="str">
            <v>!!!ВЫВЕДЕНА!!!Сыч/Прод Коровино Тильзитер Оригин 50% ВЕС НОВАЯ (5 кг брус) СЗМЖ  ОСТАНКИНО</v>
          </cell>
          <cell r="D137">
            <v>25</v>
          </cell>
          <cell r="F137">
            <v>25</v>
          </cell>
        </row>
        <row r="138">
          <cell r="A138" t="str">
            <v>0999 НАБОР ДЛЯ ПИЦЦЫ с/к в/у  ОСТАНКИНО</v>
          </cell>
          <cell r="D138">
            <v>12.3</v>
          </cell>
          <cell r="F138">
            <v>12.3</v>
          </cell>
        </row>
        <row r="139">
          <cell r="A139" t="str">
            <v>3215 ВЕТЧ.МЯСНАЯ Папа может п/о 0.4кг 8шт.    ОСТАНКИНО</v>
          </cell>
          <cell r="D139">
            <v>319</v>
          </cell>
          <cell r="F139">
            <v>319</v>
          </cell>
        </row>
        <row r="140">
          <cell r="A140" t="str">
            <v>3684 ПРЕСИЖН с/к в/у 1/250 8шт.   ОСТАНКИНО</v>
          </cell>
          <cell r="D140">
            <v>114</v>
          </cell>
          <cell r="F140">
            <v>114</v>
          </cell>
        </row>
        <row r="141">
          <cell r="A141" t="str">
            <v>3812 СОЧНЫЕ сос п/о мгс 2*2  ОСТАНКИНО</v>
          </cell>
          <cell r="D141">
            <v>1404.3</v>
          </cell>
          <cell r="F141">
            <v>1404.3</v>
          </cell>
        </row>
        <row r="142">
          <cell r="A142" t="str">
            <v>4063 МЯСНАЯ Папа может вар п/о_Л   ОСТАНКИНО</v>
          </cell>
          <cell r="D142">
            <v>2061</v>
          </cell>
          <cell r="F142">
            <v>2061</v>
          </cell>
        </row>
        <row r="143">
          <cell r="A143" t="str">
            <v>4117 ЭКСТРА Папа может с/к в/у_Л   ОСТАНКИНО</v>
          </cell>
          <cell r="D143">
            <v>64.8</v>
          </cell>
          <cell r="F143">
            <v>64.8</v>
          </cell>
        </row>
        <row r="144">
          <cell r="A144" t="str">
            <v>4555 Докторская ГОСТ вар п/о ОСТАНКИНО</v>
          </cell>
          <cell r="D144">
            <v>4.2</v>
          </cell>
          <cell r="F144">
            <v>4.2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114.05</v>
          </cell>
          <cell r="F145">
            <v>114.05</v>
          </cell>
        </row>
        <row r="146">
          <cell r="A146" t="str">
            <v>4574 Мясная со шпиком Папа может вар п/о ОСТАНКИНО</v>
          </cell>
          <cell r="D146">
            <v>1.3</v>
          </cell>
          <cell r="F146">
            <v>1.3</v>
          </cell>
        </row>
        <row r="147">
          <cell r="A147" t="str">
            <v>4691 ШЕЙКА КОПЧЕНАЯ к/в мл/к в/у 300*6  ОСТАНКИНО</v>
          </cell>
          <cell r="D147">
            <v>133</v>
          </cell>
          <cell r="F147">
            <v>133</v>
          </cell>
        </row>
        <row r="148">
          <cell r="A148" t="str">
            <v>4786 КОЛБ.СНЭКИ Папа может в/к мгс 1/70_5  ОСТАНКИНО</v>
          </cell>
          <cell r="D148">
            <v>184</v>
          </cell>
          <cell r="F148">
            <v>185</v>
          </cell>
        </row>
        <row r="149">
          <cell r="A149" t="str">
            <v>4813 ФИЛЕЙНАЯ Папа может вар п/о_Л   ОСТАНКИНО</v>
          </cell>
          <cell r="D149">
            <v>561.75</v>
          </cell>
          <cell r="F149">
            <v>561.75</v>
          </cell>
        </row>
        <row r="150">
          <cell r="A150" t="str">
            <v>4903 КРАКОВСКАЯ п/к н/о мгс_30с  ОСТАНКИНО</v>
          </cell>
          <cell r="D150">
            <v>3.4</v>
          </cell>
          <cell r="F150">
            <v>3.4</v>
          </cell>
        </row>
        <row r="151">
          <cell r="A151" t="str">
            <v>4993 САЛЯМИ ИТАЛЬЯНСКАЯ с/к в/у 1/250*8_120c ОСТАНКИНО</v>
          </cell>
          <cell r="D151">
            <v>586</v>
          </cell>
          <cell r="F151">
            <v>586</v>
          </cell>
        </row>
        <row r="152">
          <cell r="A152" t="str">
            <v>5246 ДОКТОРСКАЯ ПРЕМИУМ вар б/о мгс_30с ОСТАНКИНО</v>
          </cell>
          <cell r="D152">
            <v>34.200000000000003</v>
          </cell>
          <cell r="F152">
            <v>34.200000000000003</v>
          </cell>
        </row>
        <row r="153">
          <cell r="A153" t="str">
            <v>5341 СЕРВЕЛАТ ОХОТНИЧИЙ в/к в/у  ОСТАНКИНО</v>
          </cell>
          <cell r="D153">
            <v>666.4</v>
          </cell>
          <cell r="F153">
            <v>666.4</v>
          </cell>
        </row>
        <row r="154">
          <cell r="A154" t="str">
            <v>5483 ЭКСТРА Папа может с/к в/у 1/250 8шт.   ОСТАНКИНО</v>
          </cell>
          <cell r="D154">
            <v>1033</v>
          </cell>
          <cell r="F154">
            <v>1033</v>
          </cell>
        </row>
        <row r="155">
          <cell r="A155" t="str">
            <v>5544 Сервелат Финский в/к в/у_45с НОВАЯ ОСТАНКИНО</v>
          </cell>
          <cell r="D155">
            <v>1346.8</v>
          </cell>
          <cell r="F155">
            <v>1346.8</v>
          </cell>
        </row>
        <row r="156">
          <cell r="A156" t="str">
            <v>5679 САЛЯМИ ИТАЛЬЯНСКАЯ с/к в/у 1/150_60с ОСТАНКИНО</v>
          </cell>
          <cell r="D156">
            <v>347</v>
          </cell>
          <cell r="F156">
            <v>348</v>
          </cell>
        </row>
        <row r="157">
          <cell r="A157" t="str">
            <v>5682 САЛЯМИ МЕЛКОЗЕРНЕНАЯ с/к в/у 1/120_60с   ОСТАНКИНО</v>
          </cell>
          <cell r="D157">
            <v>2576</v>
          </cell>
          <cell r="F157">
            <v>2576</v>
          </cell>
        </row>
        <row r="158">
          <cell r="A158" t="str">
            <v>5692 САЛЯМИ Папа может с/к в/у 1/220 8шт. ОСТАНКИНО</v>
          </cell>
          <cell r="D158">
            <v>4</v>
          </cell>
          <cell r="F158">
            <v>4</v>
          </cell>
        </row>
        <row r="159">
          <cell r="A159" t="str">
            <v>5698 СЫТНЫЕ Папа может сар б/о мгс 1*3_Маяк  ОСТАНКИНО</v>
          </cell>
          <cell r="D159">
            <v>270.8</v>
          </cell>
          <cell r="F159">
            <v>270.8</v>
          </cell>
        </row>
        <row r="160">
          <cell r="A160" t="str">
            <v>5706 АРОМАТНАЯ Папа может с/к в/у 1/250 8шт.  ОСТАНКИНО</v>
          </cell>
          <cell r="D160">
            <v>968</v>
          </cell>
          <cell r="F160">
            <v>968</v>
          </cell>
        </row>
        <row r="161">
          <cell r="A161" t="str">
            <v>5708 ПОСОЛЬСКАЯ Папа может с/к в/у ОСТАНКИНО</v>
          </cell>
          <cell r="D161">
            <v>50.6</v>
          </cell>
          <cell r="F161">
            <v>50.6</v>
          </cell>
        </row>
        <row r="162">
          <cell r="A162" t="str">
            <v>5820 СЛИВОЧНЫЕ Папа может сос п/о мгс 2*2_45с   ОСТАНКИНО</v>
          </cell>
          <cell r="D162">
            <v>120</v>
          </cell>
          <cell r="F162">
            <v>120</v>
          </cell>
        </row>
        <row r="163">
          <cell r="A163" t="str">
            <v>5851 ЭКСТРА Папа может вар п/о   ОСТАНКИНО</v>
          </cell>
          <cell r="D163">
            <v>383.55</v>
          </cell>
          <cell r="F163">
            <v>383.55</v>
          </cell>
        </row>
        <row r="164">
          <cell r="A164" t="str">
            <v>5931 ОХОТНИЧЬЯ Папа может с/к в/у 1/220 8шт.   ОСТАНКИНО</v>
          </cell>
          <cell r="D164">
            <v>903</v>
          </cell>
          <cell r="F164">
            <v>903</v>
          </cell>
        </row>
        <row r="165">
          <cell r="A165" t="str">
            <v>6004 РАГУ СВИНОЕ 1кг 8шт.зам_120с ОСТАНКИНО</v>
          </cell>
          <cell r="D165">
            <v>220</v>
          </cell>
          <cell r="F165">
            <v>220</v>
          </cell>
        </row>
        <row r="166">
          <cell r="A166" t="str">
            <v>6113 СОЧНЫЕ сос п/о мгс 1*6_Ашан  ОСТАНКИНО</v>
          </cell>
          <cell r="D166">
            <v>1960.3</v>
          </cell>
          <cell r="F166">
            <v>1960.3</v>
          </cell>
        </row>
        <row r="167">
          <cell r="A167" t="str">
            <v>6158 ВРЕМЯ ОЛИВЬЕ Папа может вар п/о 0.4кг   ОСТАНКИНО</v>
          </cell>
          <cell r="D167">
            <v>210</v>
          </cell>
          <cell r="F167">
            <v>210</v>
          </cell>
        </row>
        <row r="168">
          <cell r="A168" t="str">
            <v>6200 ГРУДИНКА ПРЕМИУМ к/в мл/к в/у 0.3кг  ОСТАНКИНО</v>
          </cell>
          <cell r="D168">
            <v>276</v>
          </cell>
          <cell r="F168">
            <v>276</v>
          </cell>
        </row>
        <row r="169">
          <cell r="A169" t="str">
            <v>6206 СВИНИНА ПО-ДОМАШНЕМУ к/в мл/к в/у 0.3кг  ОСТАНКИНО</v>
          </cell>
          <cell r="D169">
            <v>550</v>
          </cell>
          <cell r="F169">
            <v>550</v>
          </cell>
        </row>
        <row r="170">
          <cell r="A170" t="str">
            <v>6221 НЕАПОЛИТАНСКИЙ ДУЭТ с/к с/н мгс 1/90  ОСТАНКИНО</v>
          </cell>
          <cell r="D170">
            <v>321</v>
          </cell>
          <cell r="F170">
            <v>322</v>
          </cell>
        </row>
        <row r="171">
          <cell r="A171" t="str">
            <v>6222 ИТАЛЬЯНСКОЕ АССОРТИ с/в с/н мгс 1/90 ОСТАНКИНО</v>
          </cell>
          <cell r="D171">
            <v>93</v>
          </cell>
          <cell r="F171">
            <v>94</v>
          </cell>
        </row>
        <row r="172">
          <cell r="A172" t="str">
            <v>6228 МЯСНОЕ АССОРТИ к/з с/н мгс 1/90 10шт.  ОСТАНКИНО</v>
          </cell>
          <cell r="D172">
            <v>610</v>
          </cell>
          <cell r="F172">
            <v>611</v>
          </cell>
        </row>
        <row r="173">
          <cell r="A173" t="str">
            <v>6247 ДОМАШНЯЯ Папа может вар п/о 0,4кг 8шт.  ОСТАНКИНО</v>
          </cell>
          <cell r="D173">
            <v>232</v>
          </cell>
          <cell r="F173">
            <v>232</v>
          </cell>
        </row>
        <row r="174">
          <cell r="A174" t="str">
            <v>6253 МОЛОЧНЫЕ Коровино сос п/о мгс 1.5*6  ОСТАНКИНО</v>
          </cell>
          <cell r="D174">
            <v>37.1</v>
          </cell>
          <cell r="F174">
            <v>37.1</v>
          </cell>
        </row>
        <row r="175">
          <cell r="A175" t="str">
            <v>6268 ГОВЯЖЬЯ Папа может вар п/о 0,4кг 8 шт.  ОСТАНКИНО</v>
          </cell>
          <cell r="D175">
            <v>420</v>
          </cell>
          <cell r="F175">
            <v>420</v>
          </cell>
        </row>
        <row r="176">
          <cell r="A176" t="str">
            <v>6279 КОРЕЙКА ПО-ОСТ.к/в в/с с/н в/у 1/150_45с  ОСТАНКИНО</v>
          </cell>
          <cell r="D176">
            <v>185</v>
          </cell>
          <cell r="F176">
            <v>186</v>
          </cell>
        </row>
        <row r="177">
          <cell r="A177" t="str">
            <v>6303 МЯСНЫЕ Папа может сос п/о мгс 1.5*3  ОСТАНКИНО</v>
          </cell>
          <cell r="D177">
            <v>457.8</v>
          </cell>
          <cell r="F177">
            <v>457.8</v>
          </cell>
        </row>
        <row r="178">
          <cell r="A178" t="str">
            <v>6324 ДОКТОРСКАЯ ГОСТ вар п/о 0.4кг 8шт.  ОСТАНКИНО</v>
          </cell>
          <cell r="D178">
            <v>577</v>
          </cell>
          <cell r="F178">
            <v>577</v>
          </cell>
        </row>
        <row r="179">
          <cell r="A179" t="str">
            <v>6325 ДОКТОРСКАЯ ПРЕМИУМ вар п/о 0.4кг 8шт.  ОСТАНКИНО</v>
          </cell>
          <cell r="D179">
            <v>625</v>
          </cell>
          <cell r="F179">
            <v>625</v>
          </cell>
        </row>
        <row r="180">
          <cell r="A180" t="str">
            <v>6329 КЛАССИЧЕСКАЯ Папа может вар п/о 0.4кг  ОСТАНКИНО</v>
          </cell>
          <cell r="D180">
            <v>1</v>
          </cell>
          <cell r="F180">
            <v>1</v>
          </cell>
        </row>
        <row r="181">
          <cell r="A181" t="str">
            <v>6333 МЯСНАЯ Папа может вар п/о 0.4кг 8шт.  ОСТАНКИНО</v>
          </cell>
          <cell r="D181">
            <v>5683</v>
          </cell>
          <cell r="F181">
            <v>5683</v>
          </cell>
        </row>
        <row r="182">
          <cell r="A182" t="str">
            <v>6340 ДОМАШНИЙ РЕЦЕПТ Коровино 0.5кг 8шт.  ОСТАНКИНО</v>
          </cell>
          <cell r="D182">
            <v>1296</v>
          </cell>
          <cell r="F182">
            <v>1301</v>
          </cell>
        </row>
        <row r="183">
          <cell r="A183" t="str">
            <v>6341 ДОМАШНИЙ РЕЦЕПТ СО ШПИКОМ Коровино 0.5кг  ОСТАНКИНО</v>
          </cell>
          <cell r="D183">
            <v>59</v>
          </cell>
          <cell r="F183">
            <v>59</v>
          </cell>
        </row>
        <row r="184">
          <cell r="A184" t="str">
            <v>6353 ЭКСТРА Папа может вар п/о 0.4кг 8шт.  ОСТАНКИНО</v>
          </cell>
          <cell r="D184">
            <v>2261</v>
          </cell>
          <cell r="F184">
            <v>2263</v>
          </cell>
        </row>
        <row r="185">
          <cell r="A185" t="str">
            <v>6392 ФИЛЕЙНАЯ Папа может вар п/о 0.4кг. ОСТАНКИНО</v>
          </cell>
          <cell r="D185">
            <v>5333</v>
          </cell>
          <cell r="F185">
            <v>5333</v>
          </cell>
        </row>
        <row r="186">
          <cell r="A186" t="str">
            <v>6415 БАЛЫКОВАЯ Коровино п/к в/у 0.84кг 6шт.  ОСТАНКИНО</v>
          </cell>
          <cell r="D186">
            <v>127</v>
          </cell>
          <cell r="F186">
            <v>128</v>
          </cell>
        </row>
        <row r="187">
          <cell r="A187" t="str">
            <v>6426 КЛАССИЧЕСКАЯ ПМ вар п/о 0.3кг 8шт.  ОСТАНКИНО</v>
          </cell>
          <cell r="D187">
            <v>1727</v>
          </cell>
          <cell r="F187">
            <v>1727</v>
          </cell>
        </row>
        <row r="188">
          <cell r="A188" t="str">
            <v>6448 СВИНИНА МАДЕРА с/к с/н в/у 1/100 10шт.   ОСТАНКИНО</v>
          </cell>
          <cell r="D188">
            <v>228</v>
          </cell>
          <cell r="F188">
            <v>229</v>
          </cell>
        </row>
        <row r="189">
          <cell r="A189" t="str">
            <v>6453 ЭКСТРА Папа может с/к с/н в/у 1/100 14шт.   ОСТАНКИНО</v>
          </cell>
          <cell r="D189">
            <v>1928</v>
          </cell>
          <cell r="F189">
            <v>1928</v>
          </cell>
        </row>
        <row r="190">
          <cell r="A190" t="str">
            <v>6454 АРОМАТНАЯ с/к с/н в/у 1/100 14шт.  ОСТАНКИНО</v>
          </cell>
          <cell r="D190">
            <v>1695</v>
          </cell>
          <cell r="F190">
            <v>1695</v>
          </cell>
        </row>
        <row r="191">
          <cell r="A191" t="str">
            <v>6459 СЕРВЕЛАТ ШВЕЙЦАРСК. в/к с/н в/у 1/100*10  ОСТАНКИНО</v>
          </cell>
          <cell r="D191">
            <v>181</v>
          </cell>
          <cell r="F191">
            <v>182</v>
          </cell>
        </row>
        <row r="192">
          <cell r="A192" t="str">
            <v>6470 ВЕТЧ.МРАМОРНАЯ в/у_45с  ОСТАНКИНО</v>
          </cell>
          <cell r="D192">
            <v>106.2</v>
          </cell>
          <cell r="F192">
            <v>107.425</v>
          </cell>
        </row>
        <row r="193">
          <cell r="A193" t="str">
            <v>6492 ШПИК С ЧЕСНОК.И ПЕРЦЕМ к/в в/у 0.3кг_45c  ОСТАНКИНО</v>
          </cell>
          <cell r="D193">
            <v>247</v>
          </cell>
          <cell r="F193">
            <v>247</v>
          </cell>
        </row>
        <row r="194">
          <cell r="A194" t="str">
            <v>6495 ВЕТЧ.МРАМОРНАЯ в/у срез 0.3кг 6шт_45с  ОСТАНКИНО</v>
          </cell>
          <cell r="D194">
            <v>732</v>
          </cell>
          <cell r="F194">
            <v>732</v>
          </cell>
        </row>
        <row r="195">
          <cell r="A195" t="str">
            <v>6527 ШПИКАЧКИ СОЧНЫЕ ПМ сар б/о мгс 1*3 45с ОСТАНКИНО</v>
          </cell>
          <cell r="D195">
            <v>537.9</v>
          </cell>
          <cell r="F195">
            <v>537.9</v>
          </cell>
        </row>
        <row r="196">
          <cell r="A196" t="str">
            <v>6586 МРАМОРНАЯ И БАЛЫКОВАЯ в/к с/н мгс 1/90 ОСТАНКИНО</v>
          </cell>
          <cell r="D196">
            <v>320</v>
          </cell>
          <cell r="F196">
            <v>321</v>
          </cell>
        </row>
        <row r="197">
          <cell r="A197" t="str">
            <v>6666 БОЯНСКАЯ Папа может п/к в/у 0,28кг 8 шт. ОСТАНКИНО</v>
          </cell>
          <cell r="D197">
            <v>1443</v>
          </cell>
          <cell r="F197">
            <v>1443</v>
          </cell>
        </row>
        <row r="198">
          <cell r="A198" t="str">
            <v>6683 СЕРВЕЛАТ ЗЕРНИСТЫЙ ПМ в/к в/у 0,35кг  ОСТАНКИНО</v>
          </cell>
          <cell r="D198">
            <v>3427</v>
          </cell>
          <cell r="F198">
            <v>3435</v>
          </cell>
        </row>
        <row r="199">
          <cell r="A199" t="str">
            <v>6684 СЕРВЕЛАТ КАРЕЛЬСКИЙ ПМ в/к в/у 0.28кг  ОСТАНКИНО</v>
          </cell>
          <cell r="D199">
            <v>2835</v>
          </cell>
          <cell r="F199">
            <v>2836</v>
          </cell>
        </row>
        <row r="200">
          <cell r="A200" t="str">
            <v>6689 СЕРВЕЛАТ ОХОТНИЧИЙ ПМ в/к в/у 0,35кг 8шт  ОСТАНКИНО</v>
          </cell>
          <cell r="D200">
            <v>4298</v>
          </cell>
          <cell r="F200">
            <v>4300</v>
          </cell>
        </row>
        <row r="201">
          <cell r="A201" t="str">
            <v>6697 СЕРВЕЛАТ ФИНСКИЙ ПМ в/к в/у 0,35кг 8шт.  ОСТАНКИНО</v>
          </cell>
          <cell r="D201">
            <v>5688</v>
          </cell>
          <cell r="F201">
            <v>5689</v>
          </cell>
        </row>
        <row r="202">
          <cell r="A202" t="str">
            <v>6713 СОЧНЫЙ ГРИЛЬ ПМ сос п/о мгс 0.41кг 8шт.  ОСТАНКИНО</v>
          </cell>
          <cell r="D202">
            <v>1562</v>
          </cell>
          <cell r="F202">
            <v>1562</v>
          </cell>
        </row>
        <row r="203">
          <cell r="A203" t="str">
            <v>6722 СОЧНЫЕ ПМ сос п/о мгс 0,41кг 10шт.  ОСТАНКИНО</v>
          </cell>
          <cell r="D203">
            <v>7090</v>
          </cell>
          <cell r="F203">
            <v>7097</v>
          </cell>
        </row>
        <row r="204">
          <cell r="A204" t="str">
            <v>6726 СЛИВОЧНЫЕ ПМ сос п/о мгс 0.41кг 10шт.  ОСТАНКИНО</v>
          </cell>
          <cell r="D204">
            <v>3405</v>
          </cell>
          <cell r="F204">
            <v>3412</v>
          </cell>
        </row>
        <row r="205">
          <cell r="A205" t="str">
            <v>6747 РУССКАЯ ПРЕМИУМ ПМ вар ф/о в/у  ОСТАНКИНО</v>
          </cell>
          <cell r="D205">
            <v>44.5</v>
          </cell>
          <cell r="F205">
            <v>44.5</v>
          </cell>
        </row>
        <row r="206">
          <cell r="A206" t="str">
            <v>6762 СЛИВОЧНЫЕ сос ц/о мгс 0.41кг 8шт.  ОСТАНКИНО</v>
          </cell>
          <cell r="D206">
            <v>366</v>
          </cell>
          <cell r="F206">
            <v>366</v>
          </cell>
        </row>
        <row r="207">
          <cell r="A207" t="str">
            <v>6764 СЛИВОЧНЫЕ сос ц/о мгс 1*4  ОСТАНКИНО</v>
          </cell>
          <cell r="D207">
            <v>15.4</v>
          </cell>
          <cell r="F207">
            <v>16.448</v>
          </cell>
        </row>
        <row r="208">
          <cell r="A208" t="str">
            <v>6765 РУБЛЕНЫЕ сос ц/о мгс 0.36кг 6шт.  ОСТАНКИНО</v>
          </cell>
          <cell r="D208">
            <v>848</v>
          </cell>
          <cell r="F208">
            <v>848</v>
          </cell>
        </row>
        <row r="209">
          <cell r="A209" t="str">
            <v>6767 РУБЛЕНЫЕ сос ц/о мгс 1*4  ОСТАНКИНО</v>
          </cell>
          <cell r="D209">
            <v>38</v>
          </cell>
          <cell r="F209">
            <v>39.064</v>
          </cell>
        </row>
        <row r="210">
          <cell r="A210" t="str">
            <v>6768 С СЫРОМ сос ц/о мгс 0.41кг 6шт.  ОСТАНКИНО</v>
          </cell>
          <cell r="D210">
            <v>156</v>
          </cell>
          <cell r="F210">
            <v>156</v>
          </cell>
        </row>
        <row r="211">
          <cell r="A211" t="str">
            <v>6770 ИСПАНСКИЕ сос ц/о мгс 0.41кг 6шт.  ОСТАНКИНО</v>
          </cell>
          <cell r="D211">
            <v>10</v>
          </cell>
          <cell r="F211">
            <v>10</v>
          </cell>
        </row>
        <row r="212">
          <cell r="A212" t="str">
            <v>6773 САЛЯМИ Папа может п/к в/у 0,28кг 8шт.  ОСТАНКИНО</v>
          </cell>
          <cell r="D212">
            <v>584</v>
          </cell>
          <cell r="F212">
            <v>584</v>
          </cell>
        </row>
        <row r="213">
          <cell r="A213" t="str">
            <v>6777 МЯСНЫЕ С ГОВЯДИНОЙ ПМ сос п/о мгс 0.4кг  ОСТАНКИНО</v>
          </cell>
          <cell r="D213">
            <v>1101</v>
          </cell>
          <cell r="F213">
            <v>1101</v>
          </cell>
        </row>
        <row r="214">
          <cell r="A214" t="str">
            <v>6785 ВЕНСКАЯ САЛЯМИ п/к в/у 0.33кг 8шт.  ОСТАНКИНО</v>
          </cell>
          <cell r="D214">
            <v>559</v>
          </cell>
          <cell r="F214">
            <v>560</v>
          </cell>
        </row>
        <row r="215">
          <cell r="A215" t="str">
            <v>6787 СЕРВЕЛАТ КРЕМЛЕВСКИЙ в/к в/у 0,33кг 8шт.  ОСТАНКИНО</v>
          </cell>
          <cell r="D215">
            <v>484</v>
          </cell>
          <cell r="F215">
            <v>485</v>
          </cell>
        </row>
        <row r="216">
          <cell r="A216" t="str">
            <v>6791 СЕРВЕЛАТ ПРЕМИУМ в/к в/у 0,33кг 8шт.  ОСТАНКИНО</v>
          </cell>
          <cell r="D216">
            <v>359</v>
          </cell>
          <cell r="F216">
            <v>359</v>
          </cell>
        </row>
        <row r="217">
          <cell r="A217" t="str">
            <v>6793 БАЛЫКОВАЯ в/к в/у 0,33кг 8шт.  ОСТАНКИНО</v>
          </cell>
          <cell r="D217">
            <v>809</v>
          </cell>
          <cell r="F217">
            <v>809</v>
          </cell>
        </row>
        <row r="218">
          <cell r="A218" t="str">
            <v>6794 БАЛЫКОВАЯ в/к в/у  ОСТАНКИНО</v>
          </cell>
          <cell r="D218">
            <v>46.7</v>
          </cell>
          <cell r="F218">
            <v>47.337000000000003</v>
          </cell>
        </row>
        <row r="219">
          <cell r="A219" t="str">
            <v>6795 ОСТАНКИНСКАЯ в/к в/у 0,33кг 8шт.  ОСТАНКИНО</v>
          </cell>
          <cell r="D219">
            <v>294</v>
          </cell>
          <cell r="F219">
            <v>294</v>
          </cell>
        </row>
        <row r="220">
          <cell r="A220" t="str">
            <v>6801 ОСТАНКИНСКАЯ вар п/о 0.4кг 8шт.  ОСТАНКИНО</v>
          </cell>
          <cell r="D220">
            <v>64</v>
          </cell>
          <cell r="F220">
            <v>64</v>
          </cell>
        </row>
        <row r="221">
          <cell r="A221" t="str">
            <v>6802 ОСТАНКИНСКАЯ вар п/о  ОСТАНКИНО</v>
          </cell>
          <cell r="D221">
            <v>11.7</v>
          </cell>
          <cell r="F221">
            <v>11.7</v>
          </cell>
        </row>
        <row r="222">
          <cell r="A222" t="str">
            <v>6807 СЕРВЕЛАТ ЕВРОПЕЙСКИЙ в/к в/у 0,33кг 8шт.  ОСТАНКИНО</v>
          </cell>
          <cell r="D222">
            <v>206</v>
          </cell>
          <cell r="F222">
            <v>207</v>
          </cell>
        </row>
        <row r="223">
          <cell r="A223" t="str">
            <v>6829 МОЛОЧНЫЕ КЛАССИЧЕСКИЕ сос п/о мгс 2*4_С  ОСТАНКИНО</v>
          </cell>
          <cell r="D223">
            <v>517.4</v>
          </cell>
          <cell r="F223">
            <v>517.4</v>
          </cell>
        </row>
        <row r="224">
          <cell r="A224" t="str">
            <v>6834 ПОСОЛЬСКАЯ ПМ с/к с/н в/у 1/100 10шт.  ОСТАНКИНО</v>
          </cell>
          <cell r="D224">
            <v>216</v>
          </cell>
          <cell r="F224">
            <v>217</v>
          </cell>
        </row>
        <row r="225">
          <cell r="A225" t="str">
            <v>6837 ФИЛЕЙНЫЕ Папа Может сос ц/о мгс 0.4кг  ОСТАНКИНО</v>
          </cell>
          <cell r="D225">
            <v>1335</v>
          </cell>
          <cell r="F225">
            <v>1335</v>
          </cell>
        </row>
        <row r="226">
          <cell r="A226" t="str">
            <v>6839 ДОКТОРСКАЯ ГОСТ вар б/о срез 0.4кг 8шт.  ОСТАНКИНО</v>
          </cell>
          <cell r="D226">
            <v>24</v>
          </cell>
          <cell r="F226">
            <v>24</v>
          </cell>
        </row>
        <row r="227">
          <cell r="A227" t="str">
            <v>6842 ДЫМОВИЦА ИЗ ОКОРОКА к/в мл/к в/у 0,3кг  ОСТАНКИНО</v>
          </cell>
          <cell r="D227">
            <v>68</v>
          </cell>
          <cell r="F227">
            <v>69</v>
          </cell>
        </row>
        <row r="228">
          <cell r="A228" t="str">
            <v>6852 МОЛОЧНЫЕ ПРЕМИУМ ПМ сос п/о в/ у 1/350  ОСТАНКИНО</v>
          </cell>
          <cell r="D228">
            <v>2697</v>
          </cell>
          <cell r="F228">
            <v>2701</v>
          </cell>
        </row>
        <row r="229">
          <cell r="A229" t="str">
            <v>6853 МОЛОЧНЫЕ ПРЕМИУМ ПМ сос п/о мгс 1*6  ОСТАНКИНО</v>
          </cell>
          <cell r="D229">
            <v>327.10000000000002</v>
          </cell>
          <cell r="F229">
            <v>327.10000000000002</v>
          </cell>
        </row>
        <row r="230">
          <cell r="A230" t="str">
            <v>6854 МОЛОЧНЫЕ ПРЕМИУМ ПМ сос п/о мгс 0.6кг  ОСТАНКИНО</v>
          </cell>
          <cell r="D230">
            <v>485</v>
          </cell>
          <cell r="F230">
            <v>485</v>
          </cell>
        </row>
        <row r="231">
          <cell r="A231" t="str">
            <v>6861 ДОМАШНИЙ РЕЦЕПТ Коровино вар п/о  ОСТАНКИНО</v>
          </cell>
          <cell r="D231">
            <v>293.60000000000002</v>
          </cell>
          <cell r="F231">
            <v>293.60000000000002</v>
          </cell>
        </row>
        <row r="232">
          <cell r="A232" t="str">
            <v>6862 ДОМАШНИЙ РЕЦЕПТ СО ШПИК. Коровино вар п/о  ОСТАНКИНО</v>
          </cell>
          <cell r="D232">
            <v>141.30000000000001</v>
          </cell>
          <cell r="F232">
            <v>141.30000000000001</v>
          </cell>
        </row>
        <row r="233">
          <cell r="A233" t="str">
            <v>6865 ВЕТЧ.НЕЖНАЯ Коровино п/о  ОСТАНКИНО</v>
          </cell>
          <cell r="D233">
            <v>225.6</v>
          </cell>
          <cell r="F233">
            <v>225.6</v>
          </cell>
        </row>
        <row r="234">
          <cell r="A234" t="str">
            <v>6869 С ГОВЯДИНОЙ СН сос п/о мгс 1кг 6шт.  ОСТАНКИНО</v>
          </cell>
          <cell r="D234">
            <v>102</v>
          </cell>
          <cell r="F234">
            <v>102</v>
          </cell>
        </row>
        <row r="235">
          <cell r="A235" t="str">
            <v>6903 СОЧНЫЕ ПМ сос п/о мгс 0.41кг_osu  ОСТАНКИНО</v>
          </cell>
          <cell r="D235">
            <v>2</v>
          </cell>
          <cell r="F235">
            <v>2</v>
          </cell>
        </row>
        <row r="236">
          <cell r="A236" t="str">
            <v>6909 ДЛЯ ДЕТЕЙ сос п/о мгс 0.33кг 8шт.  ОСТАНКИНО</v>
          </cell>
          <cell r="D236">
            <v>683</v>
          </cell>
          <cell r="F236">
            <v>683</v>
          </cell>
        </row>
        <row r="237">
          <cell r="A237" t="str">
            <v>6919 БЕКОН с/к с/н в/у 1/180 10шт.  ОСТАНКИНО</v>
          </cell>
          <cell r="D237">
            <v>422</v>
          </cell>
          <cell r="F237">
            <v>423</v>
          </cell>
        </row>
        <row r="238">
          <cell r="A238" t="str">
            <v>6921 БЕКОН Папа может с/к с/н в/у 1/140 10шт  ОСТАНКИНО</v>
          </cell>
          <cell r="D238">
            <v>746</v>
          </cell>
          <cell r="F238">
            <v>748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336</v>
          </cell>
          <cell r="F239">
            <v>336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381</v>
          </cell>
          <cell r="F240">
            <v>381</v>
          </cell>
        </row>
        <row r="241">
          <cell r="A241" t="str">
            <v>БОНУС ДОМАШНИЙ РЕЦЕПТ Коровино 0.5кг 8шт. (6305)</v>
          </cell>
          <cell r="D241">
            <v>35</v>
          </cell>
          <cell r="F241">
            <v>35</v>
          </cell>
        </row>
        <row r="242">
          <cell r="A242" t="str">
            <v>БОНУС ДОМАШНИЙ РЕЦЕПТ Коровино вар п/о (5324)</v>
          </cell>
          <cell r="D242">
            <v>30</v>
          </cell>
          <cell r="F242">
            <v>30</v>
          </cell>
        </row>
        <row r="243">
          <cell r="A243" t="str">
            <v>БОНУС СОЧНЫЕ сос п/о мгс 0.41кг_UZ (6087)  ОСТАНКИНО</v>
          </cell>
          <cell r="D243">
            <v>217</v>
          </cell>
          <cell r="F243">
            <v>217</v>
          </cell>
        </row>
        <row r="244">
          <cell r="A244" t="str">
            <v>БОНУС СОЧНЫЕ сос п/о мгс 1*6_UZ (6088)  ОСТАНКИНО</v>
          </cell>
          <cell r="D244">
            <v>382</v>
          </cell>
          <cell r="F244">
            <v>382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802.55200000000002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1181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353.589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429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94.5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344</v>
          </cell>
        </row>
        <row r="252">
          <cell r="A252" t="str">
            <v>Бутербродная вареная 0,47 кг шт.  СПК</v>
          </cell>
          <cell r="D252">
            <v>37</v>
          </cell>
          <cell r="F252">
            <v>37</v>
          </cell>
        </row>
        <row r="253">
          <cell r="A253" t="str">
            <v>Вацлавская п/к (черева) 390 гр.шт. термоус.пак  СПК</v>
          </cell>
          <cell r="D253">
            <v>40</v>
          </cell>
          <cell r="F253">
            <v>40</v>
          </cell>
        </row>
        <row r="254">
          <cell r="A254" t="str">
            <v>Гауда 45% тм Папа Может, брус (2шт)  ОСТАНКИНО</v>
          </cell>
          <cell r="D254">
            <v>3</v>
          </cell>
          <cell r="F254">
            <v>3</v>
          </cell>
        </row>
        <row r="255">
          <cell r="A255" t="str">
            <v>Голландский Приемиум 45% тм Папа Может, брус (2шт)  ОСТАНКИНО</v>
          </cell>
          <cell r="D255">
            <v>15.5</v>
          </cell>
          <cell r="F255">
            <v>15.5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13</v>
          </cell>
          <cell r="F256">
            <v>502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742</v>
          </cell>
          <cell r="F257">
            <v>2581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931</v>
          </cell>
          <cell r="F258">
            <v>2426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247</v>
          </cell>
        </row>
        <row r="260">
          <cell r="A260" t="str">
            <v>Гуцульская с/к "КолбасГрад" 160 гр.шт. термоус. пак  СПК</v>
          </cell>
          <cell r="D260">
            <v>85</v>
          </cell>
          <cell r="F260">
            <v>85</v>
          </cell>
        </row>
        <row r="261">
          <cell r="A261" t="str">
            <v>Дельгаро с/в "Эликатессе" 140 гр.шт.  СПК</v>
          </cell>
          <cell r="D261">
            <v>70</v>
          </cell>
          <cell r="F261">
            <v>70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272</v>
          </cell>
          <cell r="F262">
            <v>272</v>
          </cell>
        </row>
        <row r="263">
          <cell r="A263" t="str">
            <v>Докторская вареная в/с  СПК</v>
          </cell>
          <cell r="D263">
            <v>5</v>
          </cell>
          <cell r="F263">
            <v>5</v>
          </cell>
        </row>
        <row r="264">
          <cell r="A264" t="str">
            <v>Докторская вареная в/с 0,47 кг шт.  СПК</v>
          </cell>
          <cell r="D264">
            <v>19</v>
          </cell>
          <cell r="F264">
            <v>19</v>
          </cell>
        </row>
        <row r="265">
          <cell r="A265" t="str">
            <v>Докторская вареная термоус.пак. "Высокий вкус"  СПК</v>
          </cell>
          <cell r="D265">
            <v>110.6</v>
          </cell>
          <cell r="F265">
            <v>110.6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</v>
          </cell>
          <cell r="F266">
            <v>3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</v>
          </cell>
          <cell r="F267">
            <v>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961</v>
          </cell>
          <cell r="F268">
            <v>963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953</v>
          </cell>
          <cell r="F269">
            <v>953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213</v>
          </cell>
          <cell r="F270">
            <v>213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4</v>
          </cell>
          <cell r="F271">
            <v>4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9</v>
          </cell>
          <cell r="F272">
            <v>675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5</v>
          </cell>
          <cell r="F273">
            <v>5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1204</v>
          </cell>
          <cell r="F274">
            <v>2808</v>
          </cell>
        </row>
        <row r="275">
          <cell r="A275" t="str">
            <v>Ла Фаворте с/в "Эликатессе" 140 гр.шт.  СПК</v>
          </cell>
          <cell r="D275">
            <v>111</v>
          </cell>
          <cell r="F275">
            <v>111</v>
          </cell>
        </row>
        <row r="276">
          <cell r="A276" t="str">
            <v>Ливерная Печеночная "Просто выгодно" 0,3 кг.шт.  СПК</v>
          </cell>
          <cell r="D276">
            <v>78</v>
          </cell>
          <cell r="F276">
            <v>79</v>
          </cell>
        </row>
        <row r="277">
          <cell r="A277" t="str">
            <v>Любительская вареная термоус.пак. "Высокий вкус"  СПК</v>
          </cell>
          <cell r="D277">
            <v>107.3</v>
          </cell>
          <cell r="F277">
            <v>107.3</v>
          </cell>
        </row>
        <row r="278">
          <cell r="A278" t="str">
            <v>Мини-пицца с ветчиной и сыром 0,3кг ТМ Зареченские  ПОКОМ</v>
          </cell>
          <cell r="D278">
            <v>2</v>
          </cell>
          <cell r="F278">
            <v>70</v>
          </cell>
        </row>
        <row r="279">
          <cell r="A279" t="str">
            <v>Мини-сосиски в тесте 3,7кг ВЕС заморож. ТМ Зареченские  ПОКОМ</v>
          </cell>
          <cell r="D279">
            <v>3.7</v>
          </cell>
          <cell r="F279">
            <v>350.90100000000001</v>
          </cell>
        </row>
        <row r="280">
          <cell r="A280" t="str">
            <v>Мини-чебуречки с мясом ВЕС 5,5кг ТМ Зареченские  ПОКОМ</v>
          </cell>
          <cell r="F280">
            <v>175.74</v>
          </cell>
        </row>
        <row r="281">
          <cell r="A281" t="str">
            <v>Мини-чебуречки с сыром и ветчиной 0,3кг ТМ Зареченские  ПОКОМ</v>
          </cell>
          <cell r="D281">
            <v>5</v>
          </cell>
          <cell r="F281">
            <v>34</v>
          </cell>
        </row>
        <row r="282">
          <cell r="A282" t="str">
            <v>Мини-шарики с курочкой и сыром ТМ Зареченские ВЕС  ПОКОМ</v>
          </cell>
          <cell r="D282">
            <v>1</v>
          </cell>
          <cell r="F282">
            <v>26</v>
          </cell>
        </row>
        <row r="283">
          <cell r="A283" t="str">
            <v>Мусульманская вареная "Просто выгодно"  СПК</v>
          </cell>
          <cell r="D283">
            <v>6</v>
          </cell>
          <cell r="F283">
            <v>6</v>
          </cell>
        </row>
        <row r="284">
          <cell r="A284" t="str">
            <v>Мусульманская п/к "Просто выгодно" термофор.пак.  СПК</v>
          </cell>
          <cell r="D284">
            <v>6</v>
          </cell>
          <cell r="F284">
            <v>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21</v>
          </cell>
          <cell r="F285">
            <v>2646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7</v>
          </cell>
          <cell r="F286">
            <v>1987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19</v>
          </cell>
          <cell r="F287">
            <v>2024</v>
          </cell>
        </row>
        <row r="288">
          <cell r="A288" t="str">
            <v>Наггетсы с куриным филе и сыром ТМ Вязанка 0,25 кг ПОКОМ</v>
          </cell>
          <cell r="D288">
            <v>22</v>
          </cell>
          <cell r="F288">
            <v>728</v>
          </cell>
        </row>
        <row r="289">
          <cell r="A289" t="str">
            <v>Наггетсы Хрустящие 0,3кг ТМ Зареченские  ПОКОМ</v>
          </cell>
          <cell r="F289">
            <v>53</v>
          </cell>
        </row>
        <row r="290">
          <cell r="A290" t="str">
            <v>Наггетсы Хрустящие ТМ Зареченские. ВЕС ПОКОМ</v>
          </cell>
          <cell r="F290">
            <v>277.5</v>
          </cell>
        </row>
        <row r="291">
          <cell r="A291" t="str">
            <v>Оригинальная с перцем с/к  СПК</v>
          </cell>
          <cell r="D291">
            <v>145.9</v>
          </cell>
          <cell r="F291">
            <v>145.9</v>
          </cell>
        </row>
        <row r="292">
          <cell r="A292" t="str">
            <v>Особая вареная  СПК</v>
          </cell>
          <cell r="D292">
            <v>4.5</v>
          </cell>
          <cell r="F292">
            <v>4.5</v>
          </cell>
        </row>
        <row r="293">
          <cell r="A293" t="str">
            <v>Паштет печеночный 140 гр.шт.  СПК</v>
          </cell>
          <cell r="D293">
            <v>56</v>
          </cell>
          <cell r="F293">
            <v>56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3</v>
          </cell>
          <cell r="F294">
            <v>451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12</v>
          </cell>
          <cell r="F295">
            <v>78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12</v>
          </cell>
          <cell r="F296">
            <v>972</v>
          </cell>
        </row>
        <row r="297">
          <cell r="A297" t="str">
            <v>Пельмени Бигбули с мясом, Горячая штучка 0,43кг  ПОКОМ</v>
          </cell>
          <cell r="D297">
            <v>5</v>
          </cell>
          <cell r="F297">
            <v>197</v>
          </cell>
        </row>
        <row r="298">
          <cell r="A298" t="str">
            <v>Пельмени Бигбули с мясом, Горячая штучка 0,9кг  ПОКОМ</v>
          </cell>
          <cell r="D298">
            <v>165</v>
          </cell>
          <cell r="F298">
            <v>499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12</v>
          </cell>
          <cell r="F299">
            <v>994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12</v>
          </cell>
          <cell r="F300">
            <v>268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13</v>
          </cell>
          <cell r="F301">
            <v>449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671</v>
          </cell>
          <cell r="F302">
            <v>2737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26</v>
          </cell>
          <cell r="F303">
            <v>1269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5.4</v>
          </cell>
          <cell r="F304">
            <v>236.1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1191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985</v>
          </cell>
          <cell r="F306">
            <v>3775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9</v>
          </cell>
          <cell r="F307">
            <v>1072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20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39</v>
          </cell>
        </row>
        <row r="310">
          <cell r="A310" t="str">
            <v>Пельмени Жемчужные сфера 1,0кг ТМ Зареченские  ПОКОМ</v>
          </cell>
          <cell r="F310">
            <v>17</v>
          </cell>
        </row>
        <row r="311">
          <cell r="A311" t="str">
            <v>Пельмени Медвежьи ушки с фермерскими сливками 0,7кг  ПОКОМ</v>
          </cell>
          <cell r="D311">
            <v>12</v>
          </cell>
          <cell r="F311">
            <v>127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3</v>
          </cell>
          <cell r="F312">
            <v>207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80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1150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190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485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529</v>
          </cell>
        </row>
        <row r="318">
          <cell r="A318" t="str">
            <v>Пельмени Сочные сфера 0,8 кг ТМ Стародворье  ПОКОМ</v>
          </cell>
          <cell r="D318">
            <v>12</v>
          </cell>
          <cell r="F318">
            <v>82</v>
          </cell>
        </row>
        <row r="319">
          <cell r="A319" t="str">
            <v>Пельмени Сочные сфера 0,9 кг ТМ Стародворье ПОКОМ</v>
          </cell>
          <cell r="F319">
            <v>4</v>
          </cell>
        </row>
        <row r="320">
          <cell r="A320" t="str">
            <v>Пельмени Татарские 0,4кг ТМ Особый рецепт  ПОКОМ</v>
          </cell>
          <cell r="F320">
            <v>64</v>
          </cell>
        </row>
        <row r="321">
          <cell r="A321" t="str">
            <v>Пипперони с/к "Эликатессе" 0,10 кг.шт.  СПК</v>
          </cell>
          <cell r="D321">
            <v>3</v>
          </cell>
          <cell r="F321">
            <v>3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55.500999999999998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38</v>
          </cell>
        </row>
        <row r="324">
          <cell r="A324" t="str">
            <v>Пирожки с яблоком и грушей 0,3кг ТМ Зареченские  ПОКОМ</v>
          </cell>
          <cell r="F324">
            <v>3</v>
          </cell>
        </row>
        <row r="325">
          <cell r="A325" t="str">
            <v>Пирожки с яблоком и грушей ВЕС ТМ Зареченские  ПОКОМ</v>
          </cell>
          <cell r="D325">
            <v>3</v>
          </cell>
          <cell r="F325">
            <v>32.6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14</v>
          </cell>
          <cell r="F326">
            <v>14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17</v>
          </cell>
          <cell r="F327">
            <v>17</v>
          </cell>
        </row>
        <row r="328">
          <cell r="A328" t="str">
            <v>Плавленый Сыр 45% "С грибами" СТМ "ПапаМожет 180гр  ОСТАНКИНО</v>
          </cell>
          <cell r="D328">
            <v>8</v>
          </cell>
          <cell r="F328">
            <v>8</v>
          </cell>
        </row>
        <row r="329">
          <cell r="A329" t="str">
            <v>Покровская вареная 0,47 кг шт.  СПК</v>
          </cell>
          <cell r="D329">
            <v>22</v>
          </cell>
          <cell r="F329">
            <v>22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7</v>
          </cell>
          <cell r="F330">
            <v>8</v>
          </cell>
        </row>
        <row r="331">
          <cell r="A331" t="str">
            <v>Ричеза с/к 230 гр.шт.  СПК</v>
          </cell>
          <cell r="D331">
            <v>156</v>
          </cell>
          <cell r="F331">
            <v>156</v>
          </cell>
        </row>
        <row r="332">
          <cell r="A332" t="str">
            <v>Российский сливочный 45% ТМ Папа Может, брус (2шт)  ОСТАНКИНО</v>
          </cell>
          <cell r="D332">
            <v>7.5</v>
          </cell>
          <cell r="F332">
            <v>7.5</v>
          </cell>
        </row>
        <row r="333">
          <cell r="A333" t="str">
            <v>Сальчетти с/к 230 гр.шт.  СПК</v>
          </cell>
          <cell r="D333">
            <v>378</v>
          </cell>
          <cell r="F333">
            <v>379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80</v>
          </cell>
          <cell r="F334">
            <v>80</v>
          </cell>
        </row>
        <row r="335">
          <cell r="A335" t="str">
            <v>Салями Трюфель с/в "Эликатессе" 0,16 кг.шт.  СПК</v>
          </cell>
          <cell r="D335">
            <v>181</v>
          </cell>
          <cell r="F335">
            <v>181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167</v>
          </cell>
          <cell r="F336">
            <v>167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109</v>
          </cell>
          <cell r="F338">
            <v>109</v>
          </cell>
        </row>
        <row r="339">
          <cell r="A339" t="str">
            <v>Семейная с чесночком Экстра вареная  СПК</v>
          </cell>
          <cell r="D339">
            <v>62.4</v>
          </cell>
          <cell r="F339">
            <v>62.4</v>
          </cell>
        </row>
        <row r="340">
          <cell r="A340" t="str">
            <v>Семейная с чесночком Экстра вареная 0,5 кг.шт.  СПК</v>
          </cell>
          <cell r="D340">
            <v>13</v>
          </cell>
          <cell r="F340">
            <v>13</v>
          </cell>
        </row>
        <row r="341">
          <cell r="A341" t="str">
            <v>Сервелат Европейский в/к, в/с 0,38 кг.шт.термофор.пак  СПК</v>
          </cell>
          <cell r="D341">
            <v>39</v>
          </cell>
          <cell r="F341">
            <v>39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21</v>
          </cell>
          <cell r="F342">
            <v>23</v>
          </cell>
        </row>
        <row r="343">
          <cell r="A343" t="str">
            <v>Сервелат Финский в/к 0,38 кг.шт. термофор.пак.  СПК</v>
          </cell>
          <cell r="D343">
            <v>28</v>
          </cell>
          <cell r="F343">
            <v>28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64</v>
          </cell>
          <cell r="F344">
            <v>64</v>
          </cell>
        </row>
        <row r="345">
          <cell r="A345" t="str">
            <v>Сервелат Фирменный в/к 0,38 кг.шт. термофор.пак.  СПК</v>
          </cell>
          <cell r="D345">
            <v>3</v>
          </cell>
          <cell r="F345">
            <v>3</v>
          </cell>
        </row>
        <row r="346">
          <cell r="A346" t="str">
            <v>Сервелат Фирменный в/к термоус.пак.  СПК</v>
          </cell>
          <cell r="D346">
            <v>1</v>
          </cell>
          <cell r="F346">
            <v>1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224</v>
          </cell>
          <cell r="F347">
            <v>224</v>
          </cell>
        </row>
        <row r="348">
          <cell r="A348" t="str">
            <v>Сибирская особая с/к 0,235 кг шт.  СПК</v>
          </cell>
          <cell r="D348">
            <v>192</v>
          </cell>
          <cell r="F348">
            <v>192</v>
          </cell>
        </row>
        <row r="349">
          <cell r="A349" t="str">
            <v>Славянская п/к 0,38 кг шт.термофор.пак.  СПК</v>
          </cell>
          <cell r="D349">
            <v>10</v>
          </cell>
          <cell r="F349">
            <v>10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179.1</v>
          </cell>
          <cell r="F350">
            <v>182.03299999999999</v>
          </cell>
        </row>
        <row r="351">
          <cell r="A351" t="str">
            <v>Сосиски "Баварские" 0,36 кг.шт. вак.упак.  СПК</v>
          </cell>
          <cell r="D351">
            <v>17</v>
          </cell>
          <cell r="F351">
            <v>17</v>
          </cell>
        </row>
        <row r="352">
          <cell r="A352" t="str">
            <v>Сосиски "БОЛЬШАЯ SOSиска" (в ср.защ.атм.) 1,0 кг  СПК</v>
          </cell>
          <cell r="D352">
            <v>5</v>
          </cell>
          <cell r="F352">
            <v>5</v>
          </cell>
        </row>
        <row r="353">
          <cell r="A353" t="str">
            <v>Сосиски "БОЛЬШАЯ SOSиска" Бекон (лоток с ср.защ.атм.)  СПК</v>
          </cell>
          <cell r="D353">
            <v>5.5</v>
          </cell>
          <cell r="F353">
            <v>5.5</v>
          </cell>
        </row>
        <row r="354">
          <cell r="A354" t="str">
            <v>Сосиски "Молочные" 0,36 кг.шт. вак.упак.  СПК</v>
          </cell>
          <cell r="D354">
            <v>26</v>
          </cell>
          <cell r="F354">
            <v>26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20.5</v>
          </cell>
          <cell r="F355">
            <v>20.5</v>
          </cell>
        </row>
        <row r="356">
          <cell r="A356" t="str">
            <v>Сосиски Мусульманские "Просто выгодно" (в ср.защ.атм.)  СПК</v>
          </cell>
          <cell r="D356">
            <v>4</v>
          </cell>
          <cell r="F356">
            <v>4</v>
          </cell>
        </row>
        <row r="357">
          <cell r="A357" t="str">
            <v>Сосиски Хот-дог подкопченные (лоток с ср.защ.атм.)  СПК</v>
          </cell>
          <cell r="D357">
            <v>66</v>
          </cell>
          <cell r="F357">
            <v>66</v>
          </cell>
        </row>
        <row r="358">
          <cell r="A358" t="str">
            <v>Сосисоны в темпуре ВЕС  ПОКОМ</v>
          </cell>
          <cell r="F358">
            <v>9</v>
          </cell>
        </row>
        <row r="359">
          <cell r="A359" t="str">
            <v>Сочный мегачебурек ТМ Зареченские ВЕС ПОКОМ</v>
          </cell>
          <cell r="F359">
            <v>61.52</v>
          </cell>
        </row>
        <row r="360">
          <cell r="A360" t="str">
            <v>Сыр "Пармезан" 40% колотый 100 гр  ОСТАНКИНО</v>
          </cell>
          <cell r="D360">
            <v>3</v>
          </cell>
          <cell r="F360">
            <v>3</v>
          </cell>
        </row>
        <row r="361">
          <cell r="A361" t="str">
            <v>Сыр "Пармезан" 40% кусок 180 гр  ОСТАНКИНО</v>
          </cell>
          <cell r="D361">
            <v>107</v>
          </cell>
          <cell r="F361">
            <v>107</v>
          </cell>
        </row>
        <row r="362">
          <cell r="A362" t="str">
            <v>Сыр Боккончини копченый 40% 100 гр.  ОСТАНКИНО</v>
          </cell>
          <cell r="D362">
            <v>57</v>
          </cell>
          <cell r="F362">
            <v>57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12</v>
          </cell>
          <cell r="F363">
            <v>12</v>
          </cell>
        </row>
        <row r="364">
          <cell r="A364" t="str">
            <v>Сыр колбасный копченый Папа Может 400 гр  ОСТАНКИНО</v>
          </cell>
          <cell r="D364">
            <v>11</v>
          </cell>
          <cell r="F364">
            <v>11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D365">
            <v>28</v>
          </cell>
          <cell r="F365">
            <v>28</v>
          </cell>
        </row>
        <row r="366">
          <cell r="A366" t="str">
            <v>Сыр Останкино "Алтайский Gold" 50% вес  ОСТАНКИНО</v>
          </cell>
          <cell r="D366">
            <v>3.8450000000000002</v>
          </cell>
          <cell r="F366">
            <v>5.08</v>
          </cell>
        </row>
        <row r="367">
          <cell r="A367" t="str">
            <v>Сыр ПАПА МОЖЕТ "Гауда Голд" 45% 180 г  ОСТАНКИНО</v>
          </cell>
          <cell r="D367">
            <v>361</v>
          </cell>
          <cell r="F367">
            <v>361</v>
          </cell>
        </row>
        <row r="368">
          <cell r="A368" t="str">
            <v>Сыр Папа Может "Гауда Голд", 45% брусок ВЕС ОСТАНКИНО</v>
          </cell>
          <cell r="D368">
            <v>37</v>
          </cell>
          <cell r="F368">
            <v>37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941</v>
          </cell>
          <cell r="F369">
            <v>941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2.5</v>
          </cell>
          <cell r="F370">
            <v>2.5</v>
          </cell>
        </row>
        <row r="371">
          <cell r="A371" t="str">
            <v>Сыр ПАПА МОЖЕТ "Министерский" 180гр, 45 %  ОСТАНКИНО</v>
          </cell>
          <cell r="D371">
            <v>89</v>
          </cell>
          <cell r="F371">
            <v>89</v>
          </cell>
        </row>
        <row r="372">
          <cell r="A372" t="str">
            <v>Сыр ПАПА МОЖЕТ "Папин завтрак" 180гр, 45 %  ОСТАНКИНО</v>
          </cell>
          <cell r="D372">
            <v>15</v>
          </cell>
          <cell r="F372">
            <v>15</v>
          </cell>
        </row>
        <row r="373">
          <cell r="A373" t="str">
            <v>Сыр ПАПА МОЖЕТ "Российский традиционный" 45% 180 г  ОСТАНКИНО</v>
          </cell>
          <cell r="D373">
            <v>996</v>
          </cell>
          <cell r="F373">
            <v>996</v>
          </cell>
        </row>
        <row r="374">
          <cell r="A374" t="str">
            <v>Сыр ПАПА МОЖЕТ "Тильзитер" 45% 180 г  ОСТАНКИНО</v>
          </cell>
          <cell r="D374">
            <v>332</v>
          </cell>
          <cell r="F374">
            <v>332</v>
          </cell>
        </row>
        <row r="375">
          <cell r="A375" t="str">
            <v>Сыр Папа Может "Тильзитер", 45% брусок ВЕС   ОСТАНКИНО</v>
          </cell>
          <cell r="D375">
            <v>61.7</v>
          </cell>
          <cell r="F375">
            <v>61.7</v>
          </cell>
        </row>
        <row r="376">
          <cell r="A376" t="str">
            <v>Сыр Папа Может Голландский 45%, нарез, 125г (9 шт)  Останкино</v>
          </cell>
          <cell r="D376">
            <v>132</v>
          </cell>
          <cell r="F376">
            <v>132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46</v>
          </cell>
          <cell r="F377">
            <v>46</v>
          </cell>
        </row>
        <row r="378">
          <cell r="A378" t="str">
            <v>Сыр Российский сливочный 45% тм Папа Может, нарезанные ломтики 125г (МИНИ)  ОСТАНКИНО</v>
          </cell>
          <cell r="D378">
            <v>199</v>
          </cell>
          <cell r="F378">
            <v>199</v>
          </cell>
        </row>
        <row r="379">
          <cell r="A379" t="str">
            <v>Сыр Скаморца свежий 40% 100 гр.  ОСТАНКИНО</v>
          </cell>
          <cell r="D379">
            <v>57</v>
          </cell>
          <cell r="F379">
            <v>57</v>
          </cell>
        </row>
        <row r="380">
          <cell r="A380" t="str">
            <v>Сыр творожный с зеленью 60% Папа может 140 гр.  ОСТАНКИНО</v>
          </cell>
          <cell r="D380">
            <v>42</v>
          </cell>
          <cell r="F380">
            <v>42</v>
          </cell>
        </row>
        <row r="381">
          <cell r="A381" t="str">
            <v>Сыр Тильзитер 45% ТМ Папа Может, нарезанные ломтики 125г (МИНИ)  ОСТАНКИНО</v>
          </cell>
          <cell r="D381">
            <v>3</v>
          </cell>
          <cell r="F381">
            <v>3</v>
          </cell>
        </row>
        <row r="382">
          <cell r="A382" t="str">
            <v>Сыр Чечил копченый 43% 100г/6шт ТМ Папа Может  ОСТАНКИНО</v>
          </cell>
          <cell r="D382">
            <v>122</v>
          </cell>
          <cell r="F382">
            <v>122</v>
          </cell>
        </row>
        <row r="383">
          <cell r="A383" t="str">
            <v>Сыр Чечил свежий 45% 100г/6шт ТМ Папа Может  ОСТАНКИНО</v>
          </cell>
          <cell r="D383">
            <v>150</v>
          </cell>
          <cell r="F383">
            <v>150</v>
          </cell>
        </row>
        <row r="384">
          <cell r="A384" t="str">
            <v>Сыч/Прод Коровино Российский 50% 200г СЗМЖ  ОСТАНКИНО</v>
          </cell>
          <cell r="D384">
            <v>203</v>
          </cell>
          <cell r="F384">
            <v>203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267.5</v>
          </cell>
          <cell r="F385">
            <v>267.5</v>
          </cell>
        </row>
        <row r="386">
          <cell r="A386" t="str">
            <v>Сыч/Прод Коровино Российский Оригин 50% ВЕС НОВАЯ (5 кг)  ОСТАНКИНО</v>
          </cell>
          <cell r="D386">
            <v>25.5</v>
          </cell>
          <cell r="F386">
            <v>25.5</v>
          </cell>
        </row>
        <row r="387">
          <cell r="A387" t="str">
            <v>Сыч/Прод Коровино Тильзитер 50% 200г СЗМЖ  ОСТАНКИНО</v>
          </cell>
          <cell r="D387">
            <v>161</v>
          </cell>
          <cell r="F387">
            <v>161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111.5</v>
          </cell>
          <cell r="F388">
            <v>111.5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21</v>
          </cell>
          <cell r="F389">
            <v>21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189</v>
          </cell>
          <cell r="F390">
            <v>189</v>
          </cell>
        </row>
        <row r="391">
          <cell r="A391" t="str">
            <v>Торо Неро с/в "Эликатессе" 140 гр.шт.  СПК</v>
          </cell>
          <cell r="D391">
            <v>24</v>
          </cell>
          <cell r="F391">
            <v>24</v>
          </cell>
        </row>
        <row r="392">
          <cell r="A392" t="str">
            <v>Уши свиные копченые к пиву 0,15кг нар. д/ф шт.  СПК</v>
          </cell>
          <cell r="D392">
            <v>29</v>
          </cell>
          <cell r="F392">
            <v>29</v>
          </cell>
        </row>
        <row r="393">
          <cell r="A393" t="str">
            <v>Фестивальная пора с/к 100 гр.шт.нар. (лоток с ср.защ.атм.)  СПК</v>
          </cell>
          <cell r="D393">
            <v>306</v>
          </cell>
          <cell r="F393">
            <v>306</v>
          </cell>
        </row>
        <row r="394">
          <cell r="A394" t="str">
            <v>Фестивальная пора с/к 235 гр.шт.  СПК</v>
          </cell>
          <cell r="D394">
            <v>464</v>
          </cell>
          <cell r="F394">
            <v>464</v>
          </cell>
        </row>
        <row r="395">
          <cell r="A395" t="str">
            <v>Фестивальная пора с/к термоус.пак  СПК</v>
          </cell>
          <cell r="D395">
            <v>23</v>
          </cell>
          <cell r="F395">
            <v>23</v>
          </cell>
        </row>
        <row r="396">
          <cell r="A396" t="str">
            <v>Фуэт с/в "Эликатессе" 160 гр.шт.  СПК</v>
          </cell>
          <cell r="D396">
            <v>182</v>
          </cell>
          <cell r="F396">
            <v>182</v>
          </cell>
        </row>
        <row r="397">
          <cell r="A397" t="str">
            <v>Хинкали Классические ТМ Зареченские ВЕС ПОКОМ</v>
          </cell>
          <cell r="D397">
            <v>10</v>
          </cell>
          <cell r="F397">
            <v>120</v>
          </cell>
        </row>
        <row r="398">
          <cell r="A398" t="str">
            <v>Хинкали Классические хинкали ВЕС,  ПОКОМ</v>
          </cell>
          <cell r="D398">
            <v>5</v>
          </cell>
          <cell r="F398">
            <v>5</v>
          </cell>
        </row>
        <row r="399">
          <cell r="A399" t="str">
            <v>Хотстеры с сыром 0,25кг ТМ Горячая штучка  ПОКОМ</v>
          </cell>
          <cell r="D399">
            <v>11</v>
          </cell>
          <cell r="F399">
            <v>494</v>
          </cell>
        </row>
        <row r="400">
          <cell r="A400" t="str">
            <v>Хотстеры ТМ Горячая штучка ТС Хотстеры 0,25 кг зам  ПОКОМ</v>
          </cell>
          <cell r="D400">
            <v>736</v>
          </cell>
          <cell r="F400">
            <v>1945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6</v>
          </cell>
          <cell r="F401">
            <v>369</v>
          </cell>
        </row>
        <row r="402">
          <cell r="A402" t="str">
            <v>Хрустящие крылышки ТМ Горячая штучка 0,3 кг зам  ПОКОМ</v>
          </cell>
          <cell r="D402">
            <v>8</v>
          </cell>
          <cell r="F402">
            <v>536</v>
          </cell>
        </row>
        <row r="403">
          <cell r="A403" t="str">
            <v>Хрустящие крылышки ТМ Зареченские ТС Зареченские продукты. ВЕС ПОКОМ</v>
          </cell>
          <cell r="D403">
            <v>1.8</v>
          </cell>
          <cell r="F403">
            <v>26.4</v>
          </cell>
        </row>
        <row r="404">
          <cell r="A404" t="str">
            <v>Чебупай сочное яблоко ТМ Горячая штучка 0,2 кг зам.  ПОКОМ</v>
          </cell>
          <cell r="F404">
            <v>146</v>
          </cell>
        </row>
        <row r="405">
          <cell r="A405" t="str">
            <v>Чебупай спелая вишня ТМ Горячая штучка 0,2 кг зам.  ПОКОМ</v>
          </cell>
          <cell r="D405">
            <v>5</v>
          </cell>
          <cell r="F405">
            <v>275</v>
          </cell>
        </row>
        <row r="406">
          <cell r="A406" t="str">
            <v>Чебупели Foodgital 0,25кг ТМ Горячая штучка  ПОКОМ</v>
          </cell>
          <cell r="F406">
            <v>47</v>
          </cell>
        </row>
        <row r="407">
          <cell r="A407" t="str">
            <v>Чебупели Курочка гриль ТМ Горячая штучка, 0,3 кг зам  ПОКОМ</v>
          </cell>
          <cell r="D407">
            <v>4</v>
          </cell>
          <cell r="F407">
            <v>350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1636</v>
          </cell>
          <cell r="F408">
            <v>3320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1230</v>
          </cell>
          <cell r="F409">
            <v>4945</v>
          </cell>
        </row>
        <row r="410">
          <cell r="A410" t="str">
            <v>Чебуреки Мясные вес 2,7 кг ТМ Зареченские ВЕС ПОКОМ</v>
          </cell>
          <cell r="F410">
            <v>5.4</v>
          </cell>
        </row>
        <row r="411">
          <cell r="A411" t="str">
            <v>Чебуреки сочные ВЕС ТМ Зареченские  ПОКОМ</v>
          </cell>
          <cell r="D411">
            <v>10</v>
          </cell>
          <cell r="F411">
            <v>760</v>
          </cell>
        </row>
        <row r="412">
          <cell r="A412" t="str">
            <v>Чизипицца с ветчиной и грибами ТМ Горячая штучка 0,33кг зам  ПОКОМ</v>
          </cell>
          <cell r="F412">
            <v>1</v>
          </cell>
        </row>
        <row r="413">
          <cell r="A413" t="str">
            <v>Шпикачки Русские (черева) (в ср.защ.атм.) "Высокий вкус"  СПК</v>
          </cell>
          <cell r="D413">
            <v>139</v>
          </cell>
          <cell r="F413">
            <v>139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98</v>
          </cell>
          <cell r="F414">
            <v>98</v>
          </cell>
        </row>
        <row r="415">
          <cell r="A415" t="str">
            <v>Юбилейная с/к 0,10 кг.шт. нарезка (лоток с ср.защ.атм.)  СПК</v>
          </cell>
          <cell r="D415">
            <v>69</v>
          </cell>
          <cell r="F415">
            <v>69</v>
          </cell>
        </row>
        <row r="416">
          <cell r="A416" t="str">
            <v>Юбилейная с/к 0,235 кг.шт.  СПК</v>
          </cell>
          <cell r="D416">
            <v>699</v>
          </cell>
          <cell r="F416">
            <v>699</v>
          </cell>
        </row>
        <row r="417">
          <cell r="A417" t="str">
            <v>Итого</v>
          </cell>
          <cell r="D417">
            <v>121014.898</v>
          </cell>
          <cell r="F417">
            <v>266366.69799999997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18.10.2024 - 18.10.2024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111.324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314.37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3.93</v>
          </cell>
        </row>
        <row r="11">
          <cell r="A11" t="str">
            <v xml:space="preserve"> 022  Колбаса Вязанка со шпиком, вектор 0,5кг, ПОКОМ</v>
          </cell>
          <cell r="D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547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235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126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107.776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1013.572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50.643999999999998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100.58799999999999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41.045000000000002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39.835000000000001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88.456000000000003</v>
          </cell>
        </row>
        <row r="31">
          <cell r="A31" t="str">
            <v xml:space="preserve"> 247  Сардельки Нежные, ВЕС.  ПОКОМ</v>
          </cell>
          <cell r="D31">
            <v>26.372</v>
          </cell>
        </row>
        <row r="32">
          <cell r="A32" t="str">
            <v xml:space="preserve"> 248  Сардельки Сочные ТМ Особый рецепт,   ПОКОМ</v>
          </cell>
          <cell r="D32">
            <v>35.36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347.95499999999998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88.241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13.071</v>
          </cell>
        </row>
        <row r="36">
          <cell r="A36" t="str">
            <v xml:space="preserve"> 263  Шпикачки Стародворские, ВЕС.  ПОКОМ</v>
          </cell>
          <cell r="D36">
            <v>33.625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18.66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16.504999999999999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20.103999999999999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346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395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943</v>
          </cell>
        </row>
        <row r="43">
          <cell r="A43" t="str">
            <v xml:space="preserve"> 283  Сосиски Сочинки, ВЕС, ТМ Стародворье ПОКОМ</v>
          </cell>
          <cell r="D43">
            <v>135.947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176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50.651000000000003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249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521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26.954000000000001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71.483000000000004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228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340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210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69.588999999999999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210.09100000000001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9.0120000000000005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18.335999999999999</v>
          </cell>
        </row>
        <row r="58">
          <cell r="A58" t="str">
            <v xml:space="preserve"> 318  Сосиски Датские ТМ Зареченские, ВЕС  ПОКОМ</v>
          </cell>
          <cell r="D58">
            <v>623.67100000000005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624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355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247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138.91999999999999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30</v>
          </cell>
        </row>
        <row r="66">
          <cell r="A66" t="str">
            <v xml:space="preserve"> 335  Колбаса Сливушка ТМ Вязанка. ВЕС.  ПОКОМ </v>
          </cell>
          <cell r="D66">
            <v>69.460999999999999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587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479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101.277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57.103999999999999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135.26900000000001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97.316999999999993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35.515999999999998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144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13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57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60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660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1340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7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37.951999999999998</v>
          </cell>
        </row>
        <row r="89">
          <cell r="A89" t="str">
            <v xml:space="preserve"> 429  Колбаса Нежная со шпиком.ТС Зареченские продукты в оболочке полиамид ВЕС ПОКОМ</v>
          </cell>
          <cell r="D89">
            <v>1.3520000000000001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62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15.974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30.425999999999998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17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42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69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94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93.361000000000004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797.78300000000002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1124.973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942.05499999999995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5.3680000000000003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6.71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45.781999999999996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20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35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D108">
            <v>18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D109">
            <v>26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D110">
            <v>42</v>
          </cell>
        </row>
        <row r="111">
          <cell r="A111" t="str">
            <v xml:space="preserve"> 492  Колбаса Салями Филейская 0,3кг ТМ Вязанка  ПОКОМ</v>
          </cell>
          <cell r="D111">
            <v>34</v>
          </cell>
        </row>
        <row r="112">
          <cell r="A112" t="str">
            <v xml:space="preserve"> 493  Колбаса Салями Филейская ТМ Вязанка ВЕС  ПОКОМ</v>
          </cell>
          <cell r="D112">
            <v>5.6</v>
          </cell>
        </row>
        <row r="113">
          <cell r="A113" t="str">
            <v xml:space="preserve"> 494  Колбаса Филейская Рубленая ТМ Вязанка ВЕС  ПОКОМ</v>
          </cell>
          <cell r="D113">
            <v>4.9000000000000004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62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35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45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58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D118">
            <v>53.13</v>
          </cell>
        </row>
        <row r="119">
          <cell r="A119" t="str">
            <v>0999 НАБОР ДЛЯ ПИЦЦЫ с/к в/у  ОСТАНКИНО</v>
          </cell>
          <cell r="D119">
            <v>2.5910000000000002</v>
          </cell>
        </row>
        <row r="120">
          <cell r="A120" t="str">
            <v>3215 ВЕТЧ.МЯСНАЯ Папа может п/о 0.4кг 8шт.    ОСТАНКИНО</v>
          </cell>
          <cell r="D120">
            <v>52</v>
          </cell>
        </row>
        <row r="121">
          <cell r="A121" t="str">
            <v>3684 ПРЕСИЖН с/к в/у 1/250 8шт.   ОСТАНКИНО</v>
          </cell>
          <cell r="D121">
            <v>25</v>
          </cell>
        </row>
        <row r="122">
          <cell r="A122" t="str">
            <v>3812 СОЧНЫЕ сос п/о мгс 2*2  ОСТАНКИНО</v>
          </cell>
          <cell r="D122">
            <v>360.12400000000002</v>
          </cell>
        </row>
        <row r="123">
          <cell r="A123" t="str">
            <v>4063 МЯСНАЯ Папа может вар п/о_Л   ОСТАНКИНО</v>
          </cell>
          <cell r="D123">
            <v>402.202</v>
          </cell>
        </row>
        <row r="124">
          <cell r="A124" t="str">
            <v>4117 ЭКСТРА Папа может с/к в/у_Л   ОСТАНКИНО</v>
          </cell>
          <cell r="D124">
            <v>24.623000000000001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28.173999999999999</v>
          </cell>
        </row>
        <row r="126">
          <cell r="A126" t="str">
            <v>4691 ШЕЙКА КОПЧЕНАЯ к/в мл/к в/у 300*6  ОСТАНКИНО</v>
          </cell>
          <cell r="D126">
            <v>19</v>
          </cell>
        </row>
        <row r="127">
          <cell r="A127" t="str">
            <v>4786 КОЛБ.СНЭКИ Папа может в/к мгс 1/70_5  ОСТАНКИНО</v>
          </cell>
          <cell r="D127">
            <v>13</v>
          </cell>
        </row>
        <row r="128">
          <cell r="A128" t="str">
            <v>4813 ФИЛЕЙНАЯ Папа может вар п/о_Л   ОСТАНКИНО</v>
          </cell>
          <cell r="D128">
            <v>144.441</v>
          </cell>
        </row>
        <row r="129">
          <cell r="A129" t="str">
            <v>4993 САЛЯМИ ИТАЛЬЯНСКАЯ с/к в/у 1/250*8_120c ОСТАНКИНО</v>
          </cell>
          <cell r="D129">
            <v>86</v>
          </cell>
        </row>
        <row r="130">
          <cell r="A130" t="str">
            <v>5246 ДОКТОРСКАЯ ПРЕМИУМ вар б/о мгс_30с ОСТАНКИНО</v>
          </cell>
          <cell r="D130">
            <v>4.4779999999999998</v>
          </cell>
        </row>
        <row r="131">
          <cell r="A131" t="str">
            <v>5341 СЕРВЕЛАТ ОХОТНИЧИЙ в/к в/у  ОСТАНКИНО</v>
          </cell>
          <cell r="D131">
            <v>114.842</v>
          </cell>
        </row>
        <row r="132">
          <cell r="A132" t="str">
            <v>5483 ЭКСТРА Папа может с/к в/у 1/250 8шт.   ОСТАНКИНО</v>
          </cell>
          <cell r="D132">
            <v>231</v>
          </cell>
        </row>
        <row r="133">
          <cell r="A133" t="str">
            <v>5544 Сервелат Финский в/к в/у_45с НОВАЯ ОСТАНКИНО</v>
          </cell>
          <cell r="D133">
            <v>253.202</v>
          </cell>
        </row>
        <row r="134">
          <cell r="A134" t="str">
            <v>5679 САЛЯМИ ИТАЛЬЯНСКАЯ с/к в/у 1/150_60с ОСТАНКИНО</v>
          </cell>
          <cell r="D134">
            <v>67</v>
          </cell>
        </row>
        <row r="135">
          <cell r="A135" t="str">
            <v>5682 САЛЯМИ МЕЛКОЗЕРНЕНАЯ с/к в/у 1/120_60с   ОСТАНКИНО</v>
          </cell>
          <cell r="D135">
            <v>469</v>
          </cell>
        </row>
        <row r="136">
          <cell r="A136" t="str">
            <v>5698 СЫТНЫЕ Папа может сар б/о мгс 1*3_Маяк  ОСТАНКИНО</v>
          </cell>
          <cell r="D136">
            <v>44.465000000000003</v>
          </cell>
        </row>
        <row r="137">
          <cell r="A137" t="str">
            <v>5706 АРОМАТНАЯ Папа может с/к в/у 1/250 8шт.  ОСТАНКИНО</v>
          </cell>
          <cell r="D137">
            <v>182</v>
          </cell>
        </row>
        <row r="138">
          <cell r="A138" t="str">
            <v>5708 ПОСОЛЬСКАЯ Папа может с/к в/у ОСТАНКИНО</v>
          </cell>
          <cell r="D138">
            <v>5.4820000000000002</v>
          </cell>
        </row>
        <row r="139">
          <cell r="A139" t="str">
            <v>5820 СЛИВОЧНЫЕ Папа может сос п/о мгс 2*2_45с   ОСТАНКИНО</v>
          </cell>
          <cell r="D139">
            <v>28.776</v>
          </cell>
        </row>
        <row r="140">
          <cell r="A140" t="str">
            <v>5851 ЭКСТРА Папа может вар п/о   ОСТАНКИНО</v>
          </cell>
          <cell r="D140">
            <v>82.971999999999994</v>
          </cell>
        </row>
        <row r="141">
          <cell r="A141" t="str">
            <v>5931 ОХОТНИЧЬЯ Папа может с/к в/у 1/220 8шт.   ОСТАНКИНО</v>
          </cell>
          <cell r="D141">
            <v>182</v>
          </cell>
        </row>
        <row r="142">
          <cell r="A142" t="str">
            <v>6113 СОЧНЫЕ сос п/о мгс 1*6_Ашан  ОСТАНКИНО</v>
          </cell>
          <cell r="D142">
            <v>380.03800000000001</v>
          </cell>
        </row>
        <row r="143">
          <cell r="A143" t="str">
            <v>6158 ВРЕМЯ ОЛИВЬЕ Папа может вар п/о 0.4кг   ОСТАНКИНО</v>
          </cell>
          <cell r="D143">
            <v>49</v>
          </cell>
        </row>
        <row r="144">
          <cell r="A144" t="str">
            <v>6200 ГРУДИНКА ПРЕМИУМ к/в мл/к в/у 0.3кг  ОСТАНКИНО</v>
          </cell>
          <cell r="D144">
            <v>55</v>
          </cell>
        </row>
        <row r="145">
          <cell r="A145" t="str">
            <v>6206 СВИНИНА ПО-ДОМАШНЕМУ к/в мл/к в/у 0.3кг  ОСТАНКИНО</v>
          </cell>
          <cell r="D145">
            <v>138</v>
          </cell>
        </row>
        <row r="146">
          <cell r="A146" t="str">
            <v>6221 НЕАПОЛИТАНСКИЙ ДУЭТ с/к с/н мгс 1/90  ОСТАНКИНО</v>
          </cell>
          <cell r="D146">
            <v>47</v>
          </cell>
        </row>
        <row r="147">
          <cell r="A147" t="str">
            <v>6222 ИТАЛЬЯНСКОЕ АССОРТИ с/в с/н мгс 1/90 ОСТАНКИНО</v>
          </cell>
          <cell r="D147">
            <v>18</v>
          </cell>
        </row>
        <row r="148">
          <cell r="A148" t="str">
            <v>6228 МЯСНОЕ АССОРТИ к/з с/н мгс 1/90 10шт.  ОСТАНКИНО</v>
          </cell>
          <cell r="D148">
            <v>104</v>
          </cell>
        </row>
        <row r="149">
          <cell r="A149" t="str">
            <v>6247 ДОМАШНЯЯ Папа может вар п/о 0,4кг 8шт.  ОСТАНКИНО</v>
          </cell>
          <cell r="D149">
            <v>59</v>
          </cell>
        </row>
        <row r="150">
          <cell r="A150" t="str">
            <v>6253 МОЛОЧНЫЕ Коровино сос п/о мгс 1.5*6  ОСТАНКИНО</v>
          </cell>
          <cell r="D150">
            <v>1.591</v>
          </cell>
        </row>
        <row r="151">
          <cell r="A151" t="str">
            <v>6268 ГОВЯЖЬЯ Папа может вар п/о 0,4кг 8 шт.  ОСТАНКИНО</v>
          </cell>
          <cell r="D151">
            <v>85</v>
          </cell>
        </row>
        <row r="152">
          <cell r="A152" t="str">
            <v>6279 КОРЕЙКА ПО-ОСТ.к/в в/с с/н в/у 1/150_45с  ОСТАНКИНО</v>
          </cell>
          <cell r="D152">
            <v>42</v>
          </cell>
        </row>
        <row r="153">
          <cell r="A153" t="str">
            <v>6303 МЯСНЫЕ Папа может сос п/о мгс 1.5*3  ОСТАНКИНО</v>
          </cell>
          <cell r="D153">
            <v>82.600999999999999</v>
          </cell>
        </row>
        <row r="154">
          <cell r="A154" t="str">
            <v>6324 ДОКТОРСКАЯ ГОСТ вар п/о 0.4кг 8шт.  ОСТАНКИНО</v>
          </cell>
          <cell r="D154">
            <v>104</v>
          </cell>
        </row>
        <row r="155">
          <cell r="A155" t="str">
            <v>6325 ДОКТОРСКАЯ ПРЕМИУМ вар п/о 0.4кг 8шт.  ОСТАНКИНО</v>
          </cell>
          <cell r="D155">
            <v>84</v>
          </cell>
        </row>
        <row r="156">
          <cell r="A156" t="str">
            <v>6333 МЯСНАЯ Папа может вар п/о 0.4кг 8шт.  ОСТАНКИНО</v>
          </cell>
          <cell r="D156">
            <v>1097</v>
          </cell>
        </row>
        <row r="157">
          <cell r="A157" t="str">
            <v>6340 ДОМАШНИЙ РЕЦЕПТ Коровино 0.5кг 8шт.  ОСТАНКИНО</v>
          </cell>
          <cell r="D157">
            <v>201</v>
          </cell>
        </row>
        <row r="158">
          <cell r="A158" t="str">
            <v>6341 ДОМАШНИЙ РЕЦЕПТ СО ШПИКОМ Коровино 0.5кг  ОСТАНКИНО</v>
          </cell>
          <cell r="D158">
            <v>1</v>
          </cell>
        </row>
        <row r="159">
          <cell r="A159" t="str">
            <v>6353 ЭКСТРА Папа может вар п/о 0.4кг 8шт.  ОСТАНКИНО</v>
          </cell>
          <cell r="D159">
            <v>407</v>
          </cell>
        </row>
        <row r="160">
          <cell r="A160" t="str">
            <v>6392 ФИЛЕЙНАЯ Папа может вар п/о 0.4кг. ОСТАНКИНО</v>
          </cell>
          <cell r="D160">
            <v>1110</v>
          </cell>
        </row>
        <row r="161">
          <cell r="A161" t="str">
            <v>6415 БАЛЫКОВАЯ Коровино п/к в/у 0.84кг 6шт.  ОСТАНКИНО</v>
          </cell>
          <cell r="D161">
            <v>26</v>
          </cell>
        </row>
        <row r="162">
          <cell r="A162" t="str">
            <v>6426 КЛАССИЧЕСКАЯ ПМ вар п/о 0.3кг 8шт.  ОСТАНКИНО</v>
          </cell>
          <cell r="D162">
            <v>441</v>
          </cell>
        </row>
        <row r="163">
          <cell r="A163" t="str">
            <v>6448 СВИНИНА МАДЕРА с/к с/н в/у 1/100 10шт.   ОСТАНКИНО</v>
          </cell>
          <cell r="D163">
            <v>49</v>
          </cell>
        </row>
        <row r="164">
          <cell r="A164" t="str">
            <v>6453 ЭКСТРА Папа может с/к с/н в/у 1/100 14шт.   ОСТАНКИНО</v>
          </cell>
          <cell r="D164">
            <v>320</v>
          </cell>
        </row>
        <row r="165">
          <cell r="A165" t="str">
            <v>6454 АРОМАТНАЯ с/к с/н в/у 1/100 14шт.  ОСТАНКИНО</v>
          </cell>
          <cell r="D165">
            <v>378</v>
          </cell>
        </row>
        <row r="166">
          <cell r="A166" t="str">
            <v>6459 СЕРВЕЛАТ ШВЕЙЦАРСК. в/к с/н в/у 1/100*10  ОСТАНКИНО</v>
          </cell>
          <cell r="D166">
            <v>20</v>
          </cell>
        </row>
        <row r="167">
          <cell r="A167" t="str">
            <v>6470 ВЕТЧ.МРАМОРНАЯ в/у_45с  ОСТАНКИНО</v>
          </cell>
          <cell r="D167">
            <v>8.5050000000000008</v>
          </cell>
        </row>
        <row r="168">
          <cell r="A168" t="str">
            <v>6492 ШПИК С ЧЕСНОК.И ПЕРЦЕМ к/в в/у 0.3кг_45c  ОСТАНКИНО</v>
          </cell>
          <cell r="D168">
            <v>55</v>
          </cell>
        </row>
        <row r="169">
          <cell r="A169" t="str">
            <v>6495 ВЕТЧ.МРАМОРНАЯ в/у срез 0.3кг 6шт_45с  ОСТАНКИНО</v>
          </cell>
          <cell r="D169">
            <v>134</v>
          </cell>
        </row>
        <row r="170">
          <cell r="A170" t="str">
            <v>6527 ШПИКАЧКИ СОЧНЫЕ ПМ сар б/о мгс 1*3 45с ОСТАНКИНО</v>
          </cell>
          <cell r="D170">
            <v>86.162000000000006</v>
          </cell>
        </row>
        <row r="171">
          <cell r="A171" t="str">
            <v>6586 МРАМОРНАЯ И БАЛЫКОВАЯ в/к с/н мгс 1/90 ОСТАНКИНО</v>
          </cell>
          <cell r="D171">
            <v>75</v>
          </cell>
        </row>
        <row r="172">
          <cell r="A172" t="str">
            <v>6666 БОЯНСКАЯ Папа может п/к в/у 0,28кг 8 шт. ОСТАНКИНО</v>
          </cell>
          <cell r="D172">
            <v>241</v>
          </cell>
        </row>
        <row r="173">
          <cell r="A173" t="str">
            <v>6683 СЕРВЕЛАТ ЗЕРНИСТЫЙ ПМ в/к в/у 0,35кг  ОСТАНКИНО</v>
          </cell>
          <cell r="D173">
            <v>747</v>
          </cell>
        </row>
        <row r="174">
          <cell r="A174" t="str">
            <v>6684 СЕРВЕЛАТ КАРЕЛЬСКИЙ ПМ в/к в/у 0.28кг  ОСТАНКИНО</v>
          </cell>
          <cell r="D174">
            <v>724</v>
          </cell>
        </row>
        <row r="175">
          <cell r="A175" t="str">
            <v>6689 СЕРВЕЛАТ ОХОТНИЧИЙ ПМ в/к в/у 0,35кг 8шт  ОСТАНКИНО</v>
          </cell>
          <cell r="D175">
            <v>817</v>
          </cell>
        </row>
        <row r="176">
          <cell r="A176" t="str">
            <v>6697 СЕРВЕЛАТ ФИНСКИЙ ПМ в/к в/у 0,35кг 8шт.  ОСТАНКИНО</v>
          </cell>
          <cell r="D176">
            <v>1084</v>
          </cell>
        </row>
        <row r="177">
          <cell r="A177" t="str">
            <v>6713 СОЧНЫЙ ГРИЛЬ ПМ сос п/о мгс 0.41кг 8шт.  ОСТАНКИНО</v>
          </cell>
          <cell r="D177">
            <v>332</v>
          </cell>
        </row>
        <row r="178">
          <cell r="A178" t="str">
            <v>6722 СОЧНЫЕ ПМ сос п/о мгс 0,41кг 10шт.  ОСТАНКИНО</v>
          </cell>
          <cell r="D178">
            <v>1390</v>
          </cell>
        </row>
        <row r="179">
          <cell r="A179" t="str">
            <v>6726 СЛИВОЧНЫЕ ПМ сос п/о мгс 0.41кг 10шт.  ОСТАНКИНО</v>
          </cell>
          <cell r="D179">
            <v>703</v>
          </cell>
        </row>
        <row r="180">
          <cell r="A180" t="str">
            <v>6762 СЛИВОЧНЫЕ сос ц/о мгс 0.41кг 8шт.  ОСТАНКИНО</v>
          </cell>
          <cell r="D180">
            <v>106</v>
          </cell>
        </row>
        <row r="181">
          <cell r="A181" t="str">
            <v>6764 СЛИВОЧНЫЕ сос ц/о мгс 1*4  ОСТАНКИНО</v>
          </cell>
          <cell r="D181">
            <v>2.1219999999999999</v>
          </cell>
        </row>
        <row r="182">
          <cell r="A182" t="str">
            <v>6765 РУБЛЕНЫЕ сос ц/о мгс 0.36кг 6шт.  ОСТАНКИНО</v>
          </cell>
          <cell r="D182">
            <v>211</v>
          </cell>
        </row>
        <row r="183">
          <cell r="A183" t="str">
            <v>6767 РУБЛЕНЫЕ сос ц/о мгс 1*4  ОСТАНКИНО</v>
          </cell>
          <cell r="D183">
            <v>15.074</v>
          </cell>
        </row>
        <row r="184">
          <cell r="A184" t="str">
            <v>6768 С СЫРОМ сос ц/о мгс 0.41кг 6шт.  ОСТАНКИНО</v>
          </cell>
          <cell r="D184">
            <v>26</v>
          </cell>
        </row>
        <row r="185">
          <cell r="A185" t="str">
            <v>6773 САЛЯМИ Папа может п/к в/у 0,28кг 8шт.  ОСТАНКИНО</v>
          </cell>
          <cell r="D185">
            <v>105</v>
          </cell>
        </row>
        <row r="186">
          <cell r="A186" t="str">
            <v>6777 МЯСНЫЕ С ГОВЯДИНОЙ ПМ сос п/о мгс 0.4кг  ОСТАНКИНО</v>
          </cell>
          <cell r="D186">
            <v>237</v>
          </cell>
        </row>
        <row r="187">
          <cell r="A187" t="str">
            <v>6785 ВЕНСКАЯ САЛЯМИ п/к в/у 0.33кг 8шт.  ОСТАНКИНО</v>
          </cell>
          <cell r="D187">
            <v>91</v>
          </cell>
        </row>
        <row r="188">
          <cell r="A188" t="str">
            <v>6787 СЕРВЕЛАТ КРЕМЛЕВСКИЙ в/к в/у 0,33кг 8шт.  ОСТАНКИНО</v>
          </cell>
          <cell r="D188">
            <v>100</v>
          </cell>
        </row>
        <row r="189">
          <cell r="A189" t="str">
            <v>6791 СЕРВЕЛАТ ПРЕМИУМ в/к в/у 0,33кг 8шт.  ОСТАНКИНО</v>
          </cell>
          <cell r="D189">
            <v>73</v>
          </cell>
        </row>
        <row r="190">
          <cell r="A190" t="str">
            <v>6793 БАЛЫКОВАЯ в/к в/у 0,33кг 8шт.  ОСТАНКИНО</v>
          </cell>
          <cell r="D190">
            <v>116</v>
          </cell>
        </row>
        <row r="191">
          <cell r="A191" t="str">
            <v>6794 БАЛЫКОВАЯ в/к в/у  ОСТАНКИНО</v>
          </cell>
          <cell r="D191">
            <v>3.911</v>
          </cell>
        </row>
        <row r="192">
          <cell r="A192" t="str">
            <v>6795 ОСТАНКИНСКАЯ в/к в/у 0,33кг 8шт.  ОСТАНКИНО</v>
          </cell>
          <cell r="D192">
            <v>24</v>
          </cell>
        </row>
        <row r="193">
          <cell r="A193" t="str">
            <v>6801 ОСТАНКИНСКАЯ вар п/о 0.4кг 8шт.  ОСТАНКИНО</v>
          </cell>
          <cell r="D193">
            <v>9</v>
          </cell>
        </row>
        <row r="194">
          <cell r="A194" t="str">
            <v>6807 СЕРВЕЛАТ ЕВРОПЕЙСКИЙ в/к в/у 0,33кг 8шт.  ОСТАНКИНО</v>
          </cell>
          <cell r="D194">
            <v>22</v>
          </cell>
        </row>
        <row r="195">
          <cell r="A195" t="str">
            <v>6829 МОЛОЧНЫЕ КЛАССИЧЕСКИЕ сос п/о мгс 2*4_С  ОСТАНКИНО</v>
          </cell>
          <cell r="D195">
            <v>151.411</v>
          </cell>
        </row>
        <row r="196">
          <cell r="A196" t="str">
            <v>6834 ПОСОЛЬСКАЯ ПМ с/к с/н в/у 1/100 10шт.  ОСТАНКИНО</v>
          </cell>
          <cell r="D196">
            <v>37</v>
          </cell>
        </row>
        <row r="197">
          <cell r="A197" t="str">
            <v>6837 ФИЛЕЙНЫЕ Папа Может сос ц/о мгс 0.4кг  ОСТАНКИНО</v>
          </cell>
          <cell r="D197">
            <v>332</v>
          </cell>
        </row>
        <row r="198">
          <cell r="A198" t="str">
            <v>6842 ДЫМОВИЦА ИЗ ОКОРОКА к/в мл/к в/у 0,3кг  ОСТАНКИНО</v>
          </cell>
          <cell r="D198">
            <v>3</v>
          </cell>
        </row>
        <row r="199">
          <cell r="A199" t="str">
            <v>6852 МОЛОЧНЫЕ ПРЕМИУМ ПМ сос п/о в/ у 1/350  ОСТАНКИНО</v>
          </cell>
          <cell r="D199">
            <v>638</v>
          </cell>
        </row>
        <row r="200">
          <cell r="A200" t="str">
            <v>6853 МОЛОЧНЫЕ ПРЕМИУМ ПМ сос п/о мгс 1*6  ОСТАНКИНО</v>
          </cell>
          <cell r="D200">
            <v>23.27</v>
          </cell>
        </row>
        <row r="201">
          <cell r="A201" t="str">
            <v>6854 МОЛОЧНЫЕ ПРЕМИУМ ПМ сос п/о мгс 0.6кг  ОСТАНКИНО</v>
          </cell>
          <cell r="D201">
            <v>49</v>
          </cell>
        </row>
        <row r="202">
          <cell r="A202" t="str">
            <v>6861 ДОМАШНИЙ РЕЦЕПТ Коровино вар п/о  ОСТАНКИНО</v>
          </cell>
          <cell r="D202">
            <v>41.738999999999997</v>
          </cell>
        </row>
        <row r="203">
          <cell r="A203" t="str">
            <v>6862 ДОМАШНИЙ РЕЦЕПТ СО ШПИК. Коровино вар п/о  ОСТАНКИНО</v>
          </cell>
          <cell r="D203">
            <v>5.9550000000000001</v>
          </cell>
        </row>
        <row r="204">
          <cell r="A204" t="str">
            <v>6865 ВЕТЧ.НЕЖНАЯ Коровино п/о  ОСТАНКИНО</v>
          </cell>
          <cell r="D204">
            <v>104.831</v>
          </cell>
        </row>
        <row r="205">
          <cell r="A205" t="str">
            <v>6869 С ГОВЯДИНОЙ СН сос п/о мгс 1кг 6шт.  ОСТАНКИНО</v>
          </cell>
          <cell r="D205">
            <v>5</v>
          </cell>
        </row>
        <row r="206">
          <cell r="A206" t="str">
            <v>6909 ДЛЯ ДЕТЕЙ сос п/о мгс 0.33кг 8шт.  ОСТАНКИНО</v>
          </cell>
          <cell r="D206">
            <v>100</v>
          </cell>
        </row>
        <row r="207">
          <cell r="A207" t="str">
            <v>6919 БЕКОН с/к с/н в/у 1/180 10шт.  ОСТАНКИНО</v>
          </cell>
          <cell r="D207">
            <v>101</v>
          </cell>
        </row>
        <row r="208">
          <cell r="A208" t="str">
            <v>6921 БЕКОН Папа может с/к с/н в/у 1/140 10шт  ОСТАНКИНО</v>
          </cell>
          <cell r="D208">
            <v>142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93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83</v>
          </cell>
        </row>
        <row r="211">
          <cell r="A211" t="str">
            <v>БОНУС ДОМАШНИЙ РЕЦЕПТ Коровино 0.5кг 8шт. (6305)</v>
          </cell>
          <cell r="D211">
            <v>6</v>
          </cell>
        </row>
        <row r="212">
          <cell r="A212" t="str">
            <v>БОНУС ДОМАШНИЙ РЕЦЕПТ Коровино вар п/о (5324)</v>
          </cell>
          <cell r="D212">
            <v>7.9690000000000003</v>
          </cell>
        </row>
        <row r="213">
          <cell r="A213" t="str">
            <v>БОНУС СОЧНЫЕ сос п/о мгс 0.41кг_UZ (6087)  ОСТАНКИНО</v>
          </cell>
          <cell r="D213">
            <v>28</v>
          </cell>
        </row>
        <row r="214">
          <cell r="A214" t="str">
            <v>БОНУС СОЧНЫЕ сос п/о мгс 1*6_UZ (6088)  ОСТАНКИНО</v>
          </cell>
          <cell r="D214">
            <v>12.452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125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181</v>
          </cell>
        </row>
        <row r="217">
          <cell r="A217" t="str">
            <v>БОНУС_Колбаса вареная Филейская ТМ Вязанка. ВЕС  ПОКОМ</v>
          </cell>
          <cell r="D217">
            <v>86.58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57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16.2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48</v>
          </cell>
        </row>
        <row r="221">
          <cell r="A221" t="str">
            <v>Бутербродная вареная 0,47 кг шт.  СПК</v>
          </cell>
          <cell r="D221">
            <v>7</v>
          </cell>
        </row>
        <row r="222">
          <cell r="A222" t="str">
            <v>Вацлавская п/к (черева) 390 гр.шт. термоус.пак  СПК</v>
          </cell>
          <cell r="D222">
            <v>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98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277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69</v>
          </cell>
        </row>
        <row r="227">
          <cell r="A227" t="str">
            <v>Гуцульская с/к "КолбасГрад" 160 гр.шт. термоус. пак  СПК</v>
          </cell>
          <cell r="D227">
            <v>20</v>
          </cell>
        </row>
        <row r="228">
          <cell r="A228" t="str">
            <v>Дельгаро с/в "Эликатессе" 140 гр.шт.  СПК</v>
          </cell>
          <cell r="D228">
            <v>24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74</v>
          </cell>
        </row>
        <row r="230">
          <cell r="A230" t="str">
            <v>Докторская вареная в/с  СПК</v>
          </cell>
          <cell r="D230">
            <v>2.448</v>
          </cell>
        </row>
        <row r="231">
          <cell r="A231" t="str">
            <v>Докторская вареная в/с 0,47 кг шт.  СПК</v>
          </cell>
          <cell r="D231">
            <v>6</v>
          </cell>
        </row>
        <row r="232">
          <cell r="A232" t="str">
            <v>Докторская вареная термоус.пак. "Высокий вкус"  СПК</v>
          </cell>
          <cell r="D232">
            <v>26.826000000000001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138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135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12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367</v>
          </cell>
        </row>
        <row r="239">
          <cell r="A239" t="str">
            <v>Ла Фаворте с/в "Эликатессе" 140 гр.шт.  СПК</v>
          </cell>
          <cell r="D239">
            <v>34</v>
          </cell>
        </row>
        <row r="240">
          <cell r="A240" t="str">
            <v>Ливерная Печеночная "Просто выгодно" 0,3 кг.шт.  СПК</v>
          </cell>
          <cell r="D240">
            <v>13</v>
          </cell>
        </row>
        <row r="241">
          <cell r="A241" t="str">
            <v>Любительская вареная термоус.пак. "Высокий вкус"  СПК</v>
          </cell>
          <cell r="D241">
            <v>38.51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55.5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2</v>
          </cell>
        </row>
        <row r="245">
          <cell r="A245" t="str">
            <v>Мусульманская вареная "Просто выгодно"  СПК</v>
          </cell>
          <cell r="D245">
            <v>1.0249999999999999</v>
          </cell>
        </row>
        <row r="246">
          <cell r="A246" t="str">
            <v>Мусульманская п/к "Просто выгодно" термофор.пак.  СПК</v>
          </cell>
          <cell r="D246">
            <v>0.505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588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436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559</v>
          </cell>
        </row>
        <row r="250">
          <cell r="A250" t="str">
            <v>Наггетсы с куриным филе и сыром ТМ Вязанка 0,25 кг ПОКОМ</v>
          </cell>
          <cell r="D250">
            <v>110</v>
          </cell>
        </row>
        <row r="251">
          <cell r="A251" t="str">
            <v>Наггетсы Хрустящие 0,3кг ТМ Зареченские  ПОКОМ</v>
          </cell>
          <cell r="D251">
            <v>6</v>
          </cell>
        </row>
        <row r="252">
          <cell r="A252" t="str">
            <v>Оригинальная с перцем с/к  СПК</v>
          </cell>
          <cell r="D252">
            <v>70.507000000000005</v>
          </cell>
        </row>
        <row r="253">
          <cell r="A253" t="str">
            <v>Паштет печеночный 140 гр.шт.  СПК</v>
          </cell>
          <cell r="D253">
            <v>36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136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8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242</v>
          </cell>
        </row>
        <row r="257">
          <cell r="A257" t="str">
            <v>Пельмени Бигбули с мясом, Горячая штучка 0,43кг  ПОКОМ</v>
          </cell>
          <cell r="D257">
            <v>24</v>
          </cell>
        </row>
        <row r="258">
          <cell r="A258" t="str">
            <v>Пельмени Бигбули с мясом, Горячая штучка 0,9кг  ПОКОМ</v>
          </cell>
          <cell r="D258">
            <v>41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259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37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115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445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277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48.6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220</v>
          </cell>
        </row>
        <row r="266">
          <cell r="A266" t="str">
            <v>Пельмени Бульмени со сливочным маслом Горячая штучка 0,9 кг  ПОКОМ</v>
          </cell>
          <cell r="D266">
            <v>636</v>
          </cell>
        </row>
        <row r="267">
          <cell r="A267" t="str">
            <v>Пельмени Бульмени со сливочным маслом ТМ Горячая шт. 0,43 кг  ПОКОМ</v>
          </cell>
          <cell r="D267">
            <v>123</v>
          </cell>
        </row>
        <row r="268">
          <cell r="A268" t="str">
            <v>Пельмени Домашние с говядиной и свининой 0,7кг, сфера ТМ Зареченские  ПОКОМ</v>
          </cell>
          <cell r="D268">
            <v>2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9</v>
          </cell>
        </row>
        <row r="270">
          <cell r="A270" t="str">
            <v>Пельмени Жемчужные сфера 1,0кг ТМ Зареченские  ПОКОМ</v>
          </cell>
          <cell r="D270">
            <v>3</v>
          </cell>
        </row>
        <row r="271">
          <cell r="A271" t="str">
            <v>Пельмени Медвежьи ушки с фермерскими сливками 0,7кг  ПОКОМ</v>
          </cell>
          <cell r="D271">
            <v>12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24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6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249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26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70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78</v>
          </cell>
        </row>
        <row r="278">
          <cell r="A278" t="str">
            <v>Пельмени Сочные сфера 0,8 кг ТМ Стародворье  ПОКОМ</v>
          </cell>
          <cell r="D278">
            <v>7</v>
          </cell>
        </row>
        <row r="279">
          <cell r="A279" t="str">
            <v>Пельмени Татарские 0,4кг ТМ Особый рецепт  ПОКОМ</v>
          </cell>
          <cell r="D279">
            <v>13</v>
          </cell>
        </row>
        <row r="280">
          <cell r="A280" t="str">
            <v>Пипперони с/к "Эликатессе" 0,10 кг.шт.  СПК</v>
          </cell>
          <cell r="D280">
            <v>1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21</v>
          </cell>
        </row>
        <row r="282">
          <cell r="A282" t="str">
            <v>Пирожки с яблоком и грушей ВЕС ТМ Зареченские  ПОКОМ</v>
          </cell>
          <cell r="D282">
            <v>11.1</v>
          </cell>
        </row>
        <row r="283">
          <cell r="A283" t="str">
            <v>Покровская вареная 0,47 кг шт.  СПК</v>
          </cell>
          <cell r="D283">
            <v>9</v>
          </cell>
        </row>
        <row r="284">
          <cell r="A284" t="str">
            <v>Ричеза с/к 230 гр.шт.  СПК</v>
          </cell>
          <cell r="D284">
            <v>33</v>
          </cell>
        </row>
        <row r="285">
          <cell r="A285" t="str">
            <v>Сальчетти с/к 230 гр.шт.  СПК</v>
          </cell>
          <cell r="D285">
            <v>91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19</v>
          </cell>
        </row>
        <row r="287">
          <cell r="A287" t="str">
            <v>Салями Трюфель с/в "Эликатессе" 0,16 кг.шт.  СПК</v>
          </cell>
          <cell r="D287">
            <v>45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29.497</v>
          </cell>
        </row>
        <row r="289">
          <cell r="A289" t="str">
            <v>Сардельки "Необыкновенные" (в ср.защ.атм.)  СПК</v>
          </cell>
          <cell r="D289">
            <v>5.52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15.444000000000001</v>
          </cell>
        </row>
        <row r="291">
          <cell r="A291" t="str">
            <v>Семейная с чесночком Экстра вареная  СПК</v>
          </cell>
          <cell r="D291">
            <v>16.984000000000002</v>
          </cell>
        </row>
        <row r="292">
          <cell r="A292" t="str">
            <v>Семейная с чесночком Экстра вареная 0,5 кг.шт.  СПК</v>
          </cell>
          <cell r="D292">
            <v>5</v>
          </cell>
        </row>
        <row r="293">
          <cell r="A293" t="str">
            <v>Сервелат Европейский в/к, в/с 0,38 кг.шт.термофор.пак  СПК</v>
          </cell>
          <cell r="D293">
            <v>9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4</v>
          </cell>
        </row>
        <row r="295">
          <cell r="A295" t="str">
            <v>Сервелат Финский в/к 0,38 кг.шт. термофор.пак.  СПК</v>
          </cell>
          <cell r="D295">
            <v>2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20</v>
          </cell>
        </row>
        <row r="297">
          <cell r="A297" t="str">
            <v>Сервелат Фирменный в/к 0,38 кг.шт. термофор.пак.  СПК</v>
          </cell>
          <cell r="D297">
            <v>1</v>
          </cell>
        </row>
        <row r="298">
          <cell r="A298" t="str">
            <v>Сибирская особая с/к 0,235 кг шт.  СПК</v>
          </cell>
          <cell r="D298">
            <v>44</v>
          </cell>
        </row>
        <row r="299">
          <cell r="A299" t="str">
            <v>Славянская п/к 0,38 кг шт.термофор.пак.  СПК</v>
          </cell>
          <cell r="D299">
            <v>2</v>
          </cell>
        </row>
        <row r="300">
          <cell r="A300" t="str">
            <v>Сосиски Мини (коллаген) (лоток с ср.защ.атм.) (для ХОРЕКА)  СПК</v>
          </cell>
          <cell r="D300">
            <v>9.859</v>
          </cell>
        </row>
        <row r="301">
          <cell r="A301" t="str">
            <v>Сосиски Хот-дог подкопченные (лоток с ср.защ.атм.)  СПК</v>
          </cell>
          <cell r="D301">
            <v>11.878</v>
          </cell>
        </row>
        <row r="302">
          <cell r="A302" t="str">
            <v>Торо Неро с/в "Эликатессе" 140 гр.шт.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69</v>
          </cell>
        </row>
        <row r="304">
          <cell r="A304" t="str">
            <v>Фестивальная пора с/к 235 гр.шт.  СПК</v>
          </cell>
          <cell r="D304">
            <v>88</v>
          </cell>
        </row>
        <row r="305">
          <cell r="A305" t="str">
            <v>Фуэт с/в "Эликатессе" 160 гр.шт.  СПК</v>
          </cell>
          <cell r="D305">
            <v>67</v>
          </cell>
        </row>
        <row r="306">
          <cell r="A306" t="str">
            <v>Хинкали Классические ТМ Зареченские ВЕС ПОКОМ</v>
          </cell>
          <cell r="D306">
            <v>25</v>
          </cell>
        </row>
        <row r="307">
          <cell r="A307" t="str">
            <v>Хотстеры с сыром 0,25кг ТМ Горячая штучка  ПОКОМ</v>
          </cell>
          <cell r="D307">
            <v>65</v>
          </cell>
        </row>
        <row r="308">
          <cell r="A308" t="str">
            <v>Хотстеры ТМ Горячая штучка ТС Хотстеры 0,25 кг зам  ПОКОМ</v>
          </cell>
          <cell r="D308">
            <v>191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33</v>
          </cell>
        </row>
        <row r="310">
          <cell r="A310" t="str">
            <v>Хрустящие крылышки ТМ Горячая штучка 0,3 кг зам  ПОКОМ</v>
          </cell>
          <cell r="D310">
            <v>69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5.4</v>
          </cell>
        </row>
        <row r="312">
          <cell r="A312" t="str">
            <v>Чебупай сочное яблоко ТМ Горячая штучка 0,2 кг зам.  ПОКОМ</v>
          </cell>
          <cell r="D312">
            <v>39</v>
          </cell>
        </row>
        <row r="313">
          <cell r="A313" t="str">
            <v>Чебупай спелая вишня ТМ Горячая штучка 0,2 кг зам.  ПОКОМ</v>
          </cell>
          <cell r="D313">
            <v>33</v>
          </cell>
        </row>
        <row r="314">
          <cell r="A314" t="str">
            <v>Чебупели Foodgital 0,25кг ТМ Горячая штучка  ПОКОМ</v>
          </cell>
          <cell r="D314">
            <v>3</v>
          </cell>
        </row>
        <row r="315">
          <cell r="A315" t="str">
            <v>Чебупели Курочка гриль ТМ Горячая штучка, 0,3 кг зам  ПОКОМ</v>
          </cell>
          <cell r="D315">
            <v>87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287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784</v>
          </cell>
        </row>
        <row r="318">
          <cell r="A318" t="str">
            <v>Чебуреки сочные ВЕС ТМ Зареченские  ПОКОМ</v>
          </cell>
          <cell r="D318">
            <v>155</v>
          </cell>
        </row>
        <row r="319">
          <cell r="A319" t="str">
            <v>Шпикачки Русские (черева) (в ср.защ.атм.) "Высокий вкус"  СПК</v>
          </cell>
          <cell r="D319">
            <v>19.244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10</v>
          </cell>
        </row>
        <row r="321">
          <cell r="A321" t="str">
            <v>Юбилейная с/к 0,10 кг.шт. нарезка (лоток с ср.защ.атм.)  СПК</v>
          </cell>
          <cell r="D321">
            <v>19</v>
          </cell>
        </row>
        <row r="322">
          <cell r="A322" t="str">
            <v>Юбилейная с/к 0,235 кг.шт.  СПК</v>
          </cell>
          <cell r="D322">
            <v>150</v>
          </cell>
        </row>
        <row r="323">
          <cell r="A323" t="str">
            <v>Итого</v>
          </cell>
          <cell r="D323">
            <v>47496.286999999997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6"/>
  <sheetViews>
    <sheetView tabSelected="1" workbookViewId="0">
      <pane xSplit="2" ySplit="6" topLeftCell="C103" activePane="bottomRight" state="frozen"/>
      <selection pane="topRight" activeCell="C1" sqref="C1"/>
      <selection pane="bottomLeft" activeCell="A7" sqref="A7"/>
      <selection pane="bottomRight" activeCell="O111" sqref="O111"/>
    </sheetView>
  </sheetViews>
  <sheetFormatPr defaultColWidth="10.5" defaultRowHeight="11.45" customHeight="1" outlineLevelRow="1" x14ac:dyDescent="0.2"/>
  <cols>
    <col min="1" max="1" width="62.33203125" style="1" customWidth="1"/>
    <col min="2" max="2" width="4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1640625" style="5" customWidth="1"/>
    <col min="36" max="37" width="7.1640625" style="5" customWidth="1"/>
    <col min="38" max="38" width="6.83203125" style="5" customWidth="1"/>
    <col min="39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140</v>
      </c>
      <c r="H4" s="11" t="s">
        <v>141</v>
      </c>
      <c r="I4" s="10" t="s">
        <v>142</v>
      </c>
      <c r="J4" s="10" t="s">
        <v>143</v>
      </c>
      <c r="K4" s="10" t="s">
        <v>144</v>
      </c>
      <c r="L4" s="10" t="s">
        <v>145</v>
      </c>
      <c r="M4" s="10" t="s">
        <v>145</v>
      </c>
      <c r="N4" s="10" t="s">
        <v>145</v>
      </c>
      <c r="O4" s="10" t="s">
        <v>145</v>
      </c>
      <c r="P4" s="10" t="s">
        <v>145</v>
      </c>
      <c r="Q4" s="10" t="s">
        <v>145</v>
      </c>
      <c r="R4" s="10" t="s">
        <v>145</v>
      </c>
      <c r="S4" s="12" t="s">
        <v>145</v>
      </c>
      <c r="T4" s="10" t="s">
        <v>146</v>
      </c>
      <c r="U4" s="12" t="s">
        <v>145</v>
      </c>
      <c r="V4" s="12" t="s">
        <v>145</v>
      </c>
      <c r="W4" s="10" t="s">
        <v>142</v>
      </c>
      <c r="X4" s="12" t="s">
        <v>145</v>
      </c>
      <c r="Y4" s="10" t="s">
        <v>147</v>
      </c>
      <c r="Z4" s="12" t="s">
        <v>148</v>
      </c>
      <c r="AA4" s="10" t="s">
        <v>149</v>
      </c>
      <c r="AB4" s="10" t="s">
        <v>150</v>
      </c>
      <c r="AC4" s="10" t="s">
        <v>151</v>
      </c>
      <c r="AD4" s="10" t="s">
        <v>152</v>
      </c>
      <c r="AE4" s="10" t="s">
        <v>142</v>
      </c>
      <c r="AF4" s="10" t="s">
        <v>142</v>
      </c>
      <c r="AG4" s="10" t="s">
        <v>142</v>
      </c>
      <c r="AH4" s="10" t="s">
        <v>153</v>
      </c>
      <c r="AI4" s="10" t="s">
        <v>154</v>
      </c>
      <c r="AJ4" s="12" t="s">
        <v>155</v>
      </c>
      <c r="AK4" s="12" t="s">
        <v>155</v>
      </c>
      <c r="AL4" s="12" t="s">
        <v>155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156</v>
      </c>
      <c r="M5" s="14" t="s">
        <v>157</v>
      </c>
      <c r="N5" s="14" t="s">
        <v>158</v>
      </c>
      <c r="O5" s="14" t="s">
        <v>167</v>
      </c>
      <c r="V5" s="14" t="s">
        <v>159</v>
      </c>
      <c r="X5" s="14" t="s">
        <v>160</v>
      </c>
      <c r="AE5" s="14" t="s">
        <v>161</v>
      </c>
      <c r="AF5" s="14" t="s">
        <v>162</v>
      </c>
      <c r="AG5" s="14" t="s">
        <v>163</v>
      </c>
      <c r="AH5" s="14" t="s">
        <v>164</v>
      </c>
      <c r="AJ5" s="14" t="s">
        <v>159</v>
      </c>
      <c r="AK5" s="14" t="s">
        <v>160</v>
      </c>
      <c r="AL5" s="14" t="s">
        <v>167</v>
      </c>
    </row>
    <row r="6" spans="1:39" ht="11.1" customHeight="1" x14ac:dyDescent="0.2">
      <c r="A6" s="6"/>
      <c r="B6" s="6"/>
      <c r="C6" s="3"/>
      <c r="D6" s="3"/>
      <c r="E6" s="9">
        <f>SUM(E7:E156)</f>
        <v>114500.58499999998</v>
      </c>
      <c r="F6" s="9">
        <f>SUM(F7:F156)</f>
        <v>81689.281000000032</v>
      </c>
      <c r="J6" s="9">
        <f>SUM(J7:J156)</f>
        <v>116268.599</v>
      </c>
      <c r="K6" s="9">
        <f t="shared" ref="K6:X6" si="0">SUM(K7:K156)</f>
        <v>-1768.0140000000001</v>
      </c>
      <c r="L6" s="9">
        <f t="shared" si="0"/>
        <v>21040</v>
      </c>
      <c r="M6" s="9">
        <f t="shared" si="0"/>
        <v>29500</v>
      </c>
      <c r="N6" s="9">
        <f t="shared" si="0"/>
        <v>7400</v>
      </c>
      <c r="O6" s="9">
        <f t="shared" si="0"/>
        <v>3000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28250</v>
      </c>
      <c r="W6" s="9">
        <f t="shared" si="0"/>
        <v>20850.117000000006</v>
      </c>
      <c r="X6" s="9">
        <f t="shared" si="0"/>
        <v>30160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10250</v>
      </c>
      <c r="AE6" s="9">
        <f t="shared" ref="AE6" si="5">SUM(AE7:AE156)</f>
        <v>21834.809200000007</v>
      </c>
      <c r="AF6" s="9">
        <f t="shared" ref="AF6" si="6">SUM(AF7:AF156)</f>
        <v>22338.856999999996</v>
      </c>
      <c r="AG6" s="9">
        <f t="shared" ref="AG6" si="7">SUM(AG7:AG156)</f>
        <v>20118.784999999996</v>
      </c>
      <c r="AH6" s="9">
        <f t="shared" ref="AH6" si="8">SUM(AH7:AH156)</f>
        <v>20410.737000000001</v>
      </c>
      <c r="AI6" s="9"/>
      <c r="AJ6" s="9">
        <f t="shared" ref="AJ6" si="9">SUM(AJ7:AJ156)</f>
        <v>17014.299999999996</v>
      </c>
      <c r="AK6" s="9">
        <f t="shared" ref="AK6:AL6" si="10">SUM(AK7:AK156)</f>
        <v>17143.999999999996</v>
      </c>
      <c r="AL6" s="9">
        <f t="shared" si="10"/>
        <v>3000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537.91499999999996</v>
      </c>
      <c r="D7" s="8">
        <v>388.60599999999999</v>
      </c>
      <c r="E7" s="8">
        <v>508.536</v>
      </c>
      <c r="F7" s="8">
        <v>394.60899999999998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502.137</v>
      </c>
      <c r="K7" s="13">
        <f>E7-J7</f>
        <v>6.3990000000000009</v>
      </c>
      <c r="L7" s="13">
        <f>VLOOKUP(A:A,[1]TDSheet!$A:$M,13,0)</f>
        <v>200</v>
      </c>
      <c r="M7" s="13">
        <f>VLOOKUP(A:A,[1]TDSheet!$A:$N,14,0)</f>
        <v>170</v>
      </c>
      <c r="N7" s="13">
        <f>VLOOKUP(A:A,[1]TDSheet!$A:$O,15,0)</f>
        <v>0</v>
      </c>
      <c r="O7" s="13"/>
      <c r="P7" s="13"/>
      <c r="Q7" s="13"/>
      <c r="R7" s="13"/>
      <c r="S7" s="13"/>
      <c r="T7" s="13"/>
      <c r="U7" s="13"/>
      <c r="V7" s="15">
        <v>60</v>
      </c>
      <c r="W7" s="13">
        <f>(E7-AD7)/5</f>
        <v>101.7072</v>
      </c>
      <c r="X7" s="15">
        <v>150</v>
      </c>
      <c r="Y7" s="16">
        <f>(F7+L7+M7+N7+V7+X7)/W7</f>
        <v>9.5824976009564704</v>
      </c>
      <c r="Z7" s="13">
        <f>F7/W7</f>
        <v>3.8798531470731668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127.583</v>
      </c>
      <c r="AF7" s="13">
        <f>VLOOKUP(A:A,[1]TDSheet!$A:$AF,32,0)</f>
        <v>130.57059999999998</v>
      </c>
      <c r="AG7" s="13">
        <f>VLOOKUP(A:A,[1]TDSheet!$A:$AG,33,0)</f>
        <v>96.747600000000006</v>
      </c>
      <c r="AH7" s="13">
        <f>VLOOKUP(A:A,[3]TDSheet!$A:$D,4,0)</f>
        <v>111.324</v>
      </c>
      <c r="AI7" s="13" t="str">
        <f>VLOOKUP(A:A,[1]TDSheet!$A:$AI,35,0)</f>
        <v>оконч</v>
      </c>
      <c r="AJ7" s="13">
        <f>V7*H7</f>
        <v>60</v>
      </c>
      <c r="AK7" s="13">
        <f>X7*H7</f>
        <v>150</v>
      </c>
      <c r="AL7" s="13">
        <f>O7*H7</f>
        <v>0</v>
      </c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418.55099999999999</v>
      </c>
      <c r="D8" s="8">
        <v>865.096</v>
      </c>
      <c r="E8" s="8">
        <v>675.88699999999994</v>
      </c>
      <c r="F8" s="8">
        <v>574.77599999999995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649.05700000000002</v>
      </c>
      <c r="K8" s="13">
        <f t="shared" ref="K8:K71" si="11">E8-J8</f>
        <v>26.829999999999927</v>
      </c>
      <c r="L8" s="13">
        <f>VLOOKUP(A:A,[1]TDSheet!$A:$M,13,0)</f>
        <v>200</v>
      </c>
      <c r="M8" s="13">
        <f>VLOOKUP(A:A,[1]TDSheet!$A:$N,14,0)</f>
        <v>220</v>
      </c>
      <c r="N8" s="13">
        <f>VLOOKUP(A:A,[1]TDSheet!$A:$O,15,0)</f>
        <v>0</v>
      </c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2">(E8-AD8)/5</f>
        <v>135.17739999999998</v>
      </c>
      <c r="X8" s="15">
        <v>190</v>
      </c>
      <c r="Y8" s="16">
        <f t="shared" ref="Y8:Y71" si="13">(F8+L8+M8+N8+V8+X8)/W8</f>
        <v>9.5043698132971937</v>
      </c>
      <c r="Z8" s="13">
        <f t="shared" ref="Z8:Z71" si="14">F8/W8</f>
        <v>4.2520125405578151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111.91220000000001</v>
      </c>
      <c r="AF8" s="13">
        <f>VLOOKUP(A:A,[1]TDSheet!$A:$AF,32,0)</f>
        <v>138.77119999999999</v>
      </c>
      <c r="AG8" s="13">
        <f>VLOOKUP(A:A,[1]TDSheet!$A:$AG,33,0)</f>
        <v>134.17419999999998</v>
      </c>
      <c r="AH8" s="13">
        <f>VLOOKUP(A:A,[3]TDSheet!$A:$D,4,0)</f>
        <v>135.76</v>
      </c>
      <c r="AI8" s="13" t="str">
        <f>VLOOKUP(A:A,[1]TDSheet!$A:$AI,35,0)</f>
        <v>ябокт</v>
      </c>
      <c r="AJ8" s="13">
        <f t="shared" ref="AJ8:AJ71" si="15">V8*H8</f>
        <v>100</v>
      </c>
      <c r="AK8" s="13">
        <f t="shared" ref="AK8:AK71" si="16">X8*H8</f>
        <v>190</v>
      </c>
      <c r="AL8" s="13">
        <f t="shared" ref="AL8:AL71" si="17">O8*H8</f>
        <v>0</v>
      </c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1331.8920000000001</v>
      </c>
      <c r="D9" s="8">
        <v>888.32600000000002</v>
      </c>
      <c r="E9" s="8">
        <v>1168.1569999999999</v>
      </c>
      <c r="F9" s="8">
        <v>1014.408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1154.47</v>
      </c>
      <c r="K9" s="13">
        <f t="shared" si="11"/>
        <v>13.686999999999898</v>
      </c>
      <c r="L9" s="13">
        <f>VLOOKUP(A:A,[1]TDSheet!$A:$M,13,0)</f>
        <v>100</v>
      </c>
      <c r="M9" s="13">
        <f>VLOOKUP(A:A,[1]TDSheet!$A:$N,14,0)</f>
        <v>340</v>
      </c>
      <c r="N9" s="13">
        <f>VLOOKUP(A:A,[1]TDSheet!$A:$O,15,0)</f>
        <v>0</v>
      </c>
      <c r="O9" s="13"/>
      <c r="P9" s="13"/>
      <c r="Q9" s="13"/>
      <c r="R9" s="13"/>
      <c r="S9" s="13"/>
      <c r="T9" s="13"/>
      <c r="U9" s="13"/>
      <c r="V9" s="15">
        <v>450</v>
      </c>
      <c r="W9" s="13">
        <f t="shared" si="12"/>
        <v>233.63139999999999</v>
      </c>
      <c r="X9" s="15">
        <v>320</v>
      </c>
      <c r="Y9" s="16">
        <f t="shared" si="13"/>
        <v>9.5210147266163716</v>
      </c>
      <c r="Z9" s="13">
        <f t="shared" si="14"/>
        <v>4.3419163691181923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342.17600000000004</v>
      </c>
      <c r="AF9" s="13">
        <f>VLOOKUP(A:A,[1]TDSheet!$A:$AF,32,0)</f>
        <v>336.75220000000002</v>
      </c>
      <c r="AG9" s="13">
        <f>VLOOKUP(A:A,[1]TDSheet!$A:$AG,33,0)</f>
        <v>238.67959999999999</v>
      </c>
      <c r="AH9" s="13">
        <f>VLOOKUP(A:A,[3]TDSheet!$A:$D,4,0)</f>
        <v>314.37</v>
      </c>
      <c r="AI9" s="13" t="str">
        <f>VLOOKUP(A:A,[1]TDSheet!$A:$AI,35,0)</f>
        <v>оконч</v>
      </c>
      <c r="AJ9" s="13">
        <f t="shared" si="15"/>
        <v>450</v>
      </c>
      <c r="AK9" s="13">
        <f t="shared" si="16"/>
        <v>320</v>
      </c>
      <c r="AL9" s="13">
        <f t="shared" si="17"/>
        <v>0</v>
      </c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85.567999999999998</v>
      </c>
      <c r="D10" s="8">
        <v>91.653000000000006</v>
      </c>
      <c r="E10" s="8">
        <v>108.17400000000001</v>
      </c>
      <c r="F10" s="8">
        <v>50.707000000000001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3">
        <f>VLOOKUP(A:A,[2]TDSheet!$A:$F,6,0)</f>
        <v>156.75399999999999</v>
      </c>
      <c r="K10" s="13">
        <f t="shared" si="11"/>
        <v>-48.579999999999984</v>
      </c>
      <c r="L10" s="13">
        <f>VLOOKUP(A:A,[1]TDSheet!$A:$M,13,0)</f>
        <v>0</v>
      </c>
      <c r="M10" s="13">
        <f>VLOOKUP(A:A,[1]TDSheet!$A:$N,14,0)</f>
        <v>0</v>
      </c>
      <c r="N10" s="13">
        <f>VLOOKUP(A:A,[1]TDSheet!$A:$O,15,0)</f>
        <v>0</v>
      </c>
      <c r="O10" s="13"/>
      <c r="P10" s="13"/>
      <c r="Q10" s="13"/>
      <c r="R10" s="13"/>
      <c r="S10" s="13"/>
      <c r="T10" s="13"/>
      <c r="U10" s="13"/>
      <c r="V10" s="15"/>
      <c r="W10" s="13">
        <f t="shared" si="12"/>
        <v>21.634800000000002</v>
      </c>
      <c r="X10" s="15"/>
      <c r="Y10" s="16">
        <f t="shared" si="13"/>
        <v>2.3437702220496606</v>
      </c>
      <c r="Z10" s="13">
        <f t="shared" si="14"/>
        <v>2.3437702220496606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34.016199999999998</v>
      </c>
      <c r="AF10" s="13">
        <f>VLOOKUP(A:A,[1]TDSheet!$A:$AF,32,0)</f>
        <v>34.5642</v>
      </c>
      <c r="AG10" s="13">
        <f>VLOOKUP(A:A,[1]TDSheet!$A:$AG,33,0)</f>
        <v>36.642200000000003</v>
      </c>
      <c r="AH10" s="13">
        <f>VLOOKUP(A:A,[3]TDSheet!$A:$D,4,0)</f>
        <v>3.93</v>
      </c>
      <c r="AI10" s="13" t="str">
        <f>VLOOKUP(A:A,[1]TDSheet!$A:$AI,35,0)</f>
        <v>выв0910,</v>
      </c>
      <c r="AJ10" s="13">
        <f t="shared" si="15"/>
        <v>0</v>
      </c>
      <c r="AK10" s="13">
        <f t="shared" si="16"/>
        <v>0</v>
      </c>
      <c r="AL10" s="13">
        <f t="shared" si="17"/>
        <v>0</v>
      </c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110</v>
      </c>
      <c r="D11" s="8">
        <v>8</v>
      </c>
      <c r="E11" s="8">
        <v>40</v>
      </c>
      <c r="F11" s="8">
        <v>69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3">
        <f>VLOOKUP(A:A,[2]TDSheet!$A:$F,6,0)</f>
        <v>252</v>
      </c>
      <c r="K11" s="13">
        <f t="shared" si="11"/>
        <v>-212</v>
      </c>
      <c r="L11" s="13">
        <f>VLOOKUP(A:A,[1]TDSheet!$A:$M,13,0)</f>
        <v>0</v>
      </c>
      <c r="M11" s="13">
        <f>VLOOKUP(A:A,[1]TDSheet!$A:$N,14,0)</f>
        <v>0</v>
      </c>
      <c r="N11" s="13">
        <f>VLOOKUP(A:A,[1]TDSheet!$A:$O,15,0)</f>
        <v>0</v>
      </c>
      <c r="O11" s="13"/>
      <c r="P11" s="13"/>
      <c r="Q11" s="13"/>
      <c r="R11" s="13"/>
      <c r="S11" s="13"/>
      <c r="T11" s="13"/>
      <c r="U11" s="13"/>
      <c r="V11" s="15"/>
      <c r="W11" s="13">
        <f t="shared" si="12"/>
        <v>8</v>
      </c>
      <c r="X11" s="15"/>
      <c r="Y11" s="16">
        <f t="shared" si="13"/>
        <v>8.625</v>
      </c>
      <c r="Z11" s="13">
        <f t="shared" si="14"/>
        <v>8.625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44.8</v>
      </c>
      <c r="AF11" s="13">
        <f>VLOOKUP(A:A,[1]TDSheet!$A:$AF,32,0)</f>
        <v>57.8</v>
      </c>
      <c r="AG11" s="13">
        <f>VLOOKUP(A:A,[1]TDSheet!$A:$AG,33,0)</f>
        <v>36.799999999999997</v>
      </c>
      <c r="AH11" s="13">
        <f>VLOOKUP(A:A,[3]TDSheet!$A:$D,4,0)</f>
        <v>1</v>
      </c>
      <c r="AI11" s="13" t="str">
        <f>VLOOKUP(A:A,[1]TDSheet!$A:$AI,35,0)</f>
        <v>выв0910,</v>
      </c>
      <c r="AJ11" s="13">
        <f t="shared" si="15"/>
        <v>0</v>
      </c>
      <c r="AK11" s="13">
        <f t="shared" si="16"/>
        <v>0</v>
      </c>
      <c r="AL11" s="13">
        <f t="shared" si="17"/>
        <v>0</v>
      </c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1294</v>
      </c>
      <c r="D12" s="8">
        <v>2329</v>
      </c>
      <c r="E12" s="8">
        <v>2310</v>
      </c>
      <c r="F12" s="8">
        <v>1284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2540</v>
      </c>
      <c r="K12" s="13">
        <f t="shared" si="11"/>
        <v>-230</v>
      </c>
      <c r="L12" s="13">
        <f>VLOOKUP(A:A,[1]TDSheet!$A:$M,13,0)</f>
        <v>300</v>
      </c>
      <c r="M12" s="13">
        <f>VLOOKUP(A:A,[1]TDSheet!$A:$N,14,0)</f>
        <v>600</v>
      </c>
      <c r="N12" s="13">
        <f>VLOOKUP(A:A,[1]TDSheet!$A:$O,15,0)</f>
        <v>0</v>
      </c>
      <c r="O12" s="13"/>
      <c r="P12" s="13"/>
      <c r="Q12" s="13"/>
      <c r="R12" s="13"/>
      <c r="S12" s="13"/>
      <c r="T12" s="13"/>
      <c r="U12" s="13"/>
      <c r="V12" s="15">
        <v>950</v>
      </c>
      <c r="W12" s="13">
        <f t="shared" si="12"/>
        <v>388</v>
      </c>
      <c r="X12" s="15">
        <v>550</v>
      </c>
      <c r="Y12" s="16">
        <f t="shared" si="13"/>
        <v>9.4948453608247423</v>
      </c>
      <c r="Z12" s="13">
        <f t="shared" si="14"/>
        <v>3.3092783505154637</v>
      </c>
      <c r="AA12" s="13"/>
      <c r="AB12" s="13"/>
      <c r="AC12" s="13"/>
      <c r="AD12" s="13">
        <f>VLOOKUP(A:A,[1]TDSheet!$A:$AD,30,0)</f>
        <v>370</v>
      </c>
      <c r="AE12" s="13">
        <f>VLOOKUP(A:A,[1]TDSheet!$A:$AE,31,0)</f>
        <v>371</v>
      </c>
      <c r="AF12" s="13">
        <f>VLOOKUP(A:A,[1]TDSheet!$A:$AF,32,0)</f>
        <v>331.4</v>
      </c>
      <c r="AG12" s="13">
        <f>VLOOKUP(A:A,[1]TDSheet!$A:$AG,33,0)</f>
        <v>351.8</v>
      </c>
      <c r="AH12" s="13">
        <f>VLOOKUP(A:A,[3]TDSheet!$A:$D,4,0)</f>
        <v>553</v>
      </c>
      <c r="AI12" s="13" t="str">
        <f>VLOOKUP(A:A,[1]TDSheet!$A:$AI,35,0)</f>
        <v>ябокт</v>
      </c>
      <c r="AJ12" s="13">
        <f t="shared" si="15"/>
        <v>380</v>
      </c>
      <c r="AK12" s="13">
        <f t="shared" si="16"/>
        <v>220</v>
      </c>
      <c r="AL12" s="13">
        <f t="shared" si="17"/>
        <v>0</v>
      </c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2780</v>
      </c>
      <c r="D13" s="8">
        <v>2126</v>
      </c>
      <c r="E13" s="8">
        <v>2937</v>
      </c>
      <c r="F13" s="8">
        <v>1889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2957</v>
      </c>
      <c r="K13" s="13">
        <f t="shared" si="11"/>
        <v>-20</v>
      </c>
      <c r="L13" s="13">
        <f>VLOOKUP(A:A,[1]TDSheet!$A:$M,13,0)</f>
        <v>800</v>
      </c>
      <c r="M13" s="13">
        <f>VLOOKUP(A:A,[1]TDSheet!$A:$N,14,0)</f>
        <v>800</v>
      </c>
      <c r="N13" s="13">
        <f>VLOOKUP(A:A,[1]TDSheet!$A:$O,15,0)</f>
        <v>0</v>
      </c>
      <c r="O13" s="13"/>
      <c r="P13" s="13"/>
      <c r="Q13" s="13"/>
      <c r="R13" s="13"/>
      <c r="S13" s="13"/>
      <c r="T13" s="13"/>
      <c r="U13" s="13"/>
      <c r="V13" s="15">
        <v>850</v>
      </c>
      <c r="W13" s="13">
        <f t="shared" si="12"/>
        <v>540.6</v>
      </c>
      <c r="X13" s="15">
        <v>800</v>
      </c>
      <c r="Y13" s="16">
        <f t="shared" si="13"/>
        <v>9.5061043285238611</v>
      </c>
      <c r="Z13" s="13">
        <f t="shared" si="14"/>
        <v>3.4942656307806139</v>
      </c>
      <c r="AA13" s="13"/>
      <c r="AB13" s="13"/>
      <c r="AC13" s="13"/>
      <c r="AD13" s="13">
        <f>VLOOKUP(A:A,[1]TDSheet!$A:$AD,30,0)</f>
        <v>234</v>
      </c>
      <c r="AE13" s="13">
        <f>VLOOKUP(A:A,[1]TDSheet!$A:$AE,31,0)</f>
        <v>739.8</v>
      </c>
      <c r="AF13" s="13">
        <f>VLOOKUP(A:A,[1]TDSheet!$A:$AF,32,0)</f>
        <v>717.8</v>
      </c>
      <c r="AG13" s="13">
        <f>VLOOKUP(A:A,[1]TDSheet!$A:$AG,33,0)</f>
        <v>501.2</v>
      </c>
      <c r="AH13" s="13">
        <f>VLOOKUP(A:A,[3]TDSheet!$A:$D,4,0)</f>
        <v>547</v>
      </c>
      <c r="AI13" s="13" t="str">
        <f>VLOOKUP(A:A,[1]TDSheet!$A:$AI,35,0)</f>
        <v>оконч</v>
      </c>
      <c r="AJ13" s="13">
        <f t="shared" si="15"/>
        <v>382.5</v>
      </c>
      <c r="AK13" s="13">
        <f t="shared" si="16"/>
        <v>360</v>
      </c>
      <c r="AL13" s="13">
        <f t="shared" si="17"/>
        <v>0</v>
      </c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1424</v>
      </c>
      <c r="D14" s="8">
        <v>6271</v>
      </c>
      <c r="E14" s="8">
        <v>5316</v>
      </c>
      <c r="F14" s="8">
        <v>2278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5351</v>
      </c>
      <c r="K14" s="13">
        <f t="shared" si="11"/>
        <v>-35</v>
      </c>
      <c r="L14" s="13">
        <f>VLOOKUP(A:A,[1]TDSheet!$A:$M,13,0)</f>
        <v>1600</v>
      </c>
      <c r="M14" s="13">
        <f>VLOOKUP(A:A,[1]TDSheet!$A:$N,14,0)</f>
        <v>1400</v>
      </c>
      <c r="N14" s="13">
        <f>VLOOKUP(A:A,[1]TDSheet!$A:$O,15,0)</f>
        <v>800</v>
      </c>
      <c r="O14" s="13"/>
      <c r="P14" s="13"/>
      <c r="Q14" s="13"/>
      <c r="R14" s="13"/>
      <c r="S14" s="13"/>
      <c r="T14" s="13"/>
      <c r="U14" s="13"/>
      <c r="V14" s="15">
        <v>1700</v>
      </c>
      <c r="W14" s="13">
        <f t="shared" si="12"/>
        <v>973.2</v>
      </c>
      <c r="X14" s="15">
        <v>1500</v>
      </c>
      <c r="Y14" s="16">
        <f t="shared" si="13"/>
        <v>9.533497739416358</v>
      </c>
      <c r="Z14" s="13">
        <f t="shared" si="14"/>
        <v>2.3407316070694613</v>
      </c>
      <c r="AA14" s="13"/>
      <c r="AB14" s="13"/>
      <c r="AC14" s="13"/>
      <c r="AD14" s="13">
        <f>VLOOKUP(A:A,[1]TDSheet!$A:$AD,30,0)</f>
        <v>450</v>
      </c>
      <c r="AE14" s="13">
        <f>VLOOKUP(A:A,[1]TDSheet!$A:$AE,31,0)</f>
        <v>607.6</v>
      </c>
      <c r="AF14" s="13">
        <f>VLOOKUP(A:A,[1]TDSheet!$A:$AF,32,0)</f>
        <v>724.6</v>
      </c>
      <c r="AG14" s="13">
        <f>VLOOKUP(A:A,[1]TDSheet!$A:$AG,33,0)</f>
        <v>793.4</v>
      </c>
      <c r="AH14" s="13">
        <f>VLOOKUP(A:A,[3]TDSheet!$A:$D,4,0)</f>
        <v>1145</v>
      </c>
      <c r="AI14" s="13" t="str">
        <f>VLOOKUP(A:A,[1]TDSheet!$A:$AI,35,0)</f>
        <v>ябокт</v>
      </c>
      <c r="AJ14" s="13">
        <f t="shared" si="15"/>
        <v>765</v>
      </c>
      <c r="AK14" s="13">
        <f t="shared" si="16"/>
        <v>675</v>
      </c>
      <c r="AL14" s="13">
        <f t="shared" si="17"/>
        <v>0</v>
      </c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227</v>
      </c>
      <c r="D15" s="8">
        <v>102</v>
      </c>
      <c r="E15" s="8">
        <v>197</v>
      </c>
      <c r="F15" s="8">
        <v>122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3">
        <f>VLOOKUP(A:A,[2]TDSheet!$A:$F,6,0)</f>
        <v>216</v>
      </c>
      <c r="K15" s="13">
        <f t="shared" si="11"/>
        <v>-19</v>
      </c>
      <c r="L15" s="13">
        <f>VLOOKUP(A:A,[1]TDSheet!$A:$M,13,0)</f>
        <v>0</v>
      </c>
      <c r="M15" s="13">
        <f>VLOOKUP(A:A,[1]TDSheet!$A:$N,14,0)</f>
        <v>0</v>
      </c>
      <c r="N15" s="13">
        <f>VLOOKUP(A:A,[1]TDSheet!$A:$O,15,0)</f>
        <v>0</v>
      </c>
      <c r="O15" s="13"/>
      <c r="P15" s="13"/>
      <c r="Q15" s="13"/>
      <c r="R15" s="13"/>
      <c r="S15" s="13"/>
      <c r="T15" s="13"/>
      <c r="U15" s="13"/>
      <c r="V15" s="15"/>
      <c r="W15" s="13">
        <f t="shared" si="12"/>
        <v>39.4</v>
      </c>
      <c r="X15" s="15"/>
      <c r="Y15" s="16">
        <f t="shared" si="13"/>
        <v>3.0964467005076144</v>
      </c>
      <c r="Z15" s="13">
        <f t="shared" si="14"/>
        <v>3.0964467005076144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53.8</v>
      </c>
      <c r="AF15" s="13">
        <f>VLOOKUP(A:A,[1]TDSheet!$A:$AF,32,0)</f>
        <v>59.2</v>
      </c>
      <c r="AG15" s="13">
        <f>VLOOKUP(A:A,[1]TDSheet!$A:$AG,33,0)</f>
        <v>45.2</v>
      </c>
      <c r="AH15" s="13">
        <f>VLOOKUP(A:A,[3]TDSheet!$A:$D,4,0)</f>
        <v>9</v>
      </c>
      <c r="AI15" s="13" t="str">
        <f>VLOOKUP(A:A,[1]TDSheet!$A:$AI,35,0)</f>
        <v>выв0910,</v>
      </c>
      <c r="AJ15" s="13">
        <f t="shared" si="15"/>
        <v>0</v>
      </c>
      <c r="AK15" s="13">
        <f t="shared" si="16"/>
        <v>0</v>
      </c>
      <c r="AL15" s="13">
        <f t="shared" si="17"/>
        <v>0</v>
      </c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29</v>
      </c>
      <c r="D16" s="8">
        <v>133</v>
      </c>
      <c r="E16" s="8">
        <v>69</v>
      </c>
      <c r="F16" s="8">
        <v>90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74</v>
      </c>
      <c r="K16" s="13">
        <f t="shared" si="11"/>
        <v>-5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VLOOKUP(A:A,[1]TDSheet!$A:$O,15,0)</f>
        <v>0</v>
      </c>
      <c r="O16" s="13"/>
      <c r="P16" s="13"/>
      <c r="Q16" s="13"/>
      <c r="R16" s="13"/>
      <c r="S16" s="13"/>
      <c r="T16" s="13"/>
      <c r="U16" s="13"/>
      <c r="V16" s="15">
        <v>30</v>
      </c>
      <c r="W16" s="13">
        <f t="shared" si="12"/>
        <v>13.8</v>
      </c>
      <c r="X16" s="15">
        <v>20</v>
      </c>
      <c r="Y16" s="16">
        <f t="shared" si="13"/>
        <v>10.144927536231883</v>
      </c>
      <c r="Z16" s="13">
        <f t="shared" si="14"/>
        <v>6.5217391304347823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14.4</v>
      </c>
      <c r="AF16" s="13">
        <f>VLOOKUP(A:A,[1]TDSheet!$A:$AF,32,0)</f>
        <v>12.8</v>
      </c>
      <c r="AG16" s="13">
        <f>VLOOKUP(A:A,[1]TDSheet!$A:$AG,33,0)</f>
        <v>12.6</v>
      </c>
      <c r="AH16" s="13">
        <f>VLOOKUP(A:A,[3]TDSheet!$A:$D,4,0)</f>
        <v>9</v>
      </c>
      <c r="AI16" s="13">
        <f>VLOOKUP(A:A,[1]TDSheet!$A:$AI,35,0)</f>
        <v>0</v>
      </c>
      <c r="AJ16" s="13">
        <f t="shared" si="15"/>
        <v>12</v>
      </c>
      <c r="AK16" s="13">
        <f t="shared" si="16"/>
        <v>8</v>
      </c>
      <c r="AL16" s="13">
        <f t="shared" si="17"/>
        <v>0</v>
      </c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384</v>
      </c>
      <c r="D17" s="8">
        <v>414</v>
      </c>
      <c r="E17" s="8">
        <v>243</v>
      </c>
      <c r="F17" s="8">
        <v>550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248</v>
      </c>
      <c r="K17" s="13">
        <f t="shared" si="11"/>
        <v>-5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VLOOKUP(A:A,[1]TDSheet!$A:$O,15,0)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48.6</v>
      </c>
      <c r="X17" s="15">
        <v>200</v>
      </c>
      <c r="Y17" s="16">
        <f t="shared" si="13"/>
        <v>15.432098765432098</v>
      </c>
      <c r="Z17" s="13">
        <f t="shared" si="14"/>
        <v>11.316872427983538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53</v>
      </c>
      <c r="AF17" s="13">
        <f>VLOOKUP(A:A,[1]TDSheet!$A:$AF,32,0)</f>
        <v>69.400000000000006</v>
      </c>
      <c r="AG17" s="13">
        <f>VLOOKUP(A:A,[1]TDSheet!$A:$AG,33,0)</f>
        <v>46.8</v>
      </c>
      <c r="AH17" s="13">
        <f>VLOOKUP(A:A,[3]TDSheet!$A:$D,4,0)</f>
        <v>49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34</v>
      </c>
      <c r="AL17" s="13">
        <f t="shared" si="17"/>
        <v>0</v>
      </c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198</v>
      </c>
      <c r="D18" s="8">
        <v>368</v>
      </c>
      <c r="E18" s="8">
        <v>347</v>
      </c>
      <c r="F18" s="8">
        <v>216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379</v>
      </c>
      <c r="K18" s="13">
        <f t="shared" si="11"/>
        <v>-32</v>
      </c>
      <c r="L18" s="13">
        <f>VLOOKUP(A:A,[1]TDSheet!$A:$M,13,0)</f>
        <v>30</v>
      </c>
      <c r="M18" s="13">
        <f>VLOOKUP(A:A,[1]TDSheet!$A:$N,14,0)</f>
        <v>90</v>
      </c>
      <c r="N18" s="13">
        <f>VLOOKUP(A:A,[1]TDSheet!$A:$O,15,0)</f>
        <v>0</v>
      </c>
      <c r="O18" s="13"/>
      <c r="P18" s="13"/>
      <c r="Q18" s="13"/>
      <c r="R18" s="13"/>
      <c r="S18" s="13"/>
      <c r="T18" s="13"/>
      <c r="U18" s="13"/>
      <c r="V18" s="15">
        <v>220</v>
      </c>
      <c r="W18" s="13">
        <f t="shared" si="12"/>
        <v>69.400000000000006</v>
      </c>
      <c r="X18" s="15">
        <v>110</v>
      </c>
      <c r="Y18" s="16">
        <f t="shared" si="13"/>
        <v>9.596541786743515</v>
      </c>
      <c r="Z18" s="13">
        <f t="shared" si="14"/>
        <v>3.1123919308357344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70.400000000000006</v>
      </c>
      <c r="AF18" s="13">
        <f>VLOOKUP(A:A,[1]TDSheet!$A:$AF,32,0)</f>
        <v>66.8</v>
      </c>
      <c r="AG18" s="13">
        <f>VLOOKUP(A:A,[1]TDSheet!$A:$AG,33,0)</f>
        <v>61.2</v>
      </c>
      <c r="AH18" s="13">
        <f>VLOOKUP(A:A,[3]TDSheet!$A:$D,4,0)</f>
        <v>59</v>
      </c>
      <c r="AI18" s="13">
        <f>VLOOKUP(A:A,[1]TDSheet!$A:$AI,35,0)</f>
        <v>0</v>
      </c>
      <c r="AJ18" s="13">
        <f t="shared" si="15"/>
        <v>66</v>
      </c>
      <c r="AK18" s="13">
        <f t="shared" si="16"/>
        <v>33</v>
      </c>
      <c r="AL18" s="13">
        <f t="shared" si="17"/>
        <v>0</v>
      </c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1747</v>
      </c>
      <c r="D19" s="8">
        <v>1529</v>
      </c>
      <c r="E19" s="8">
        <v>1280</v>
      </c>
      <c r="F19" s="8">
        <v>1966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1290</v>
      </c>
      <c r="K19" s="13">
        <f t="shared" si="11"/>
        <v>-10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VLOOKUP(A:A,[1]TDSheet!$A:$O,15,0)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256</v>
      </c>
      <c r="X19" s="15">
        <v>2000</v>
      </c>
      <c r="Y19" s="16">
        <f t="shared" si="13"/>
        <v>15.4921875</v>
      </c>
      <c r="Z19" s="13">
        <f t="shared" si="14"/>
        <v>7.6796875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269.2</v>
      </c>
      <c r="AF19" s="13">
        <f>VLOOKUP(A:A,[1]TDSheet!$A:$AF,32,0)</f>
        <v>316</v>
      </c>
      <c r="AG19" s="13">
        <f>VLOOKUP(A:A,[1]TDSheet!$A:$AG,33,0)</f>
        <v>252.6</v>
      </c>
      <c r="AH19" s="13">
        <f>VLOOKUP(A:A,[3]TDSheet!$A:$D,4,0)</f>
        <v>235</v>
      </c>
      <c r="AI19" s="13">
        <f>VLOOKUP(A:A,[1]TDSheet!$A:$AI,35,0)</f>
        <v>0</v>
      </c>
      <c r="AJ19" s="13">
        <f t="shared" si="15"/>
        <v>0</v>
      </c>
      <c r="AK19" s="13">
        <f t="shared" si="16"/>
        <v>340</v>
      </c>
      <c r="AL19" s="13">
        <f t="shared" si="17"/>
        <v>0</v>
      </c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484</v>
      </c>
      <c r="D20" s="8">
        <v>810</v>
      </c>
      <c r="E20" s="8">
        <v>893</v>
      </c>
      <c r="F20" s="8">
        <v>393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914</v>
      </c>
      <c r="K20" s="13">
        <f t="shared" si="11"/>
        <v>-21</v>
      </c>
      <c r="L20" s="13">
        <f>VLOOKUP(A:A,[1]TDSheet!$A:$M,13,0)</f>
        <v>400</v>
      </c>
      <c r="M20" s="13">
        <f>VLOOKUP(A:A,[1]TDSheet!$A:$N,14,0)</f>
        <v>450</v>
      </c>
      <c r="N20" s="13">
        <f>VLOOKUP(A:A,[1]TDSheet!$A:$O,15,0)</f>
        <v>0</v>
      </c>
      <c r="O20" s="13"/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178.6</v>
      </c>
      <c r="X20" s="15">
        <v>260</v>
      </c>
      <c r="Y20" s="16">
        <f t="shared" si="13"/>
        <v>9.5352743561030238</v>
      </c>
      <c r="Z20" s="13">
        <f t="shared" si="14"/>
        <v>2.2004479283314669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114.2</v>
      </c>
      <c r="AF20" s="13">
        <f>VLOOKUP(A:A,[1]TDSheet!$A:$AF,32,0)</f>
        <v>160</v>
      </c>
      <c r="AG20" s="13">
        <f>VLOOKUP(A:A,[1]TDSheet!$A:$AG,33,0)</f>
        <v>136.19999999999999</v>
      </c>
      <c r="AH20" s="13">
        <f>VLOOKUP(A:A,[3]TDSheet!$A:$D,4,0)</f>
        <v>167</v>
      </c>
      <c r="AI20" s="13" t="str">
        <f>VLOOKUP(A:A,[1]TDSheet!$A:$AI,35,0)</f>
        <v>ябокт</v>
      </c>
      <c r="AJ20" s="13">
        <f t="shared" si="15"/>
        <v>70</v>
      </c>
      <c r="AK20" s="13">
        <f t="shared" si="16"/>
        <v>91</v>
      </c>
      <c r="AL20" s="13">
        <f t="shared" si="17"/>
        <v>0</v>
      </c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207</v>
      </c>
      <c r="D21" s="8">
        <v>342</v>
      </c>
      <c r="E21" s="8">
        <v>394</v>
      </c>
      <c r="F21" s="8">
        <v>146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482</v>
      </c>
      <c r="K21" s="13">
        <f t="shared" si="11"/>
        <v>-88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VLOOKUP(A:A,[1]TDSheet!$A:$O,15,0)</f>
        <v>0</v>
      </c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2"/>
        <v>22.4</v>
      </c>
      <c r="X21" s="15">
        <v>40</v>
      </c>
      <c r="Y21" s="16">
        <f t="shared" si="13"/>
        <v>10.535714285714286</v>
      </c>
      <c r="Z21" s="13">
        <f t="shared" si="14"/>
        <v>6.5178571428571432</v>
      </c>
      <c r="AA21" s="13"/>
      <c r="AB21" s="13"/>
      <c r="AC21" s="13"/>
      <c r="AD21" s="13">
        <f>VLOOKUP(A:A,[1]TDSheet!$A:$AD,30,0)</f>
        <v>282</v>
      </c>
      <c r="AE21" s="13">
        <f>VLOOKUP(A:A,[1]TDSheet!$A:$AE,31,0)</f>
        <v>30.6</v>
      </c>
      <c r="AF21" s="13">
        <f>VLOOKUP(A:A,[1]TDSheet!$A:$AF,32,0)</f>
        <v>39</v>
      </c>
      <c r="AG21" s="13">
        <f>VLOOKUP(A:A,[1]TDSheet!$A:$AG,33,0)</f>
        <v>20.399999999999999</v>
      </c>
      <c r="AH21" s="13">
        <f>VLOOKUP(A:A,[3]TDSheet!$A:$D,4,0)</f>
        <v>6</v>
      </c>
      <c r="AI21" s="13" t="str">
        <f>VLOOKUP(A:A,[1]TDSheet!$A:$AI,35,0)</f>
        <v>увел</v>
      </c>
      <c r="AJ21" s="13">
        <f t="shared" si="15"/>
        <v>17.5</v>
      </c>
      <c r="AK21" s="13">
        <f t="shared" si="16"/>
        <v>14</v>
      </c>
      <c r="AL21" s="13">
        <f t="shared" si="17"/>
        <v>0</v>
      </c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274</v>
      </c>
      <c r="D22" s="8">
        <v>224</v>
      </c>
      <c r="E22" s="8">
        <v>251</v>
      </c>
      <c r="F22" s="8">
        <v>232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481</v>
      </c>
      <c r="K22" s="13">
        <f t="shared" si="11"/>
        <v>-230</v>
      </c>
      <c r="L22" s="13">
        <f>VLOOKUP(A:A,[1]TDSheet!$A:$M,13,0)</f>
        <v>70</v>
      </c>
      <c r="M22" s="13">
        <f>VLOOKUP(A:A,[1]TDSheet!$A:$N,14,0)</f>
        <v>50</v>
      </c>
      <c r="N22" s="13">
        <f>VLOOKUP(A:A,[1]TDSheet!$A:$O,15,0)</f>
        <v>0</v>
      </c>
      <c r="O22" s="13"/>
      <c r="P22" s="13"/>
      <c r="Q22" s="13"/>
      <c r="R22" s="13"/>
      <c r="S22" s="13"/>
      <c r="T22" s="13"/>
      <c r="U22" s="13"/>
      <c r="V22" s="15">
        <v>30</v>
      </c>
      <c r="W22" s="13">
        <f t="shared" si="12"/>
        <v>35.799999999999997</v>
      </c>
      <c r="X22" s="15">
        <v>30</v>
      </c>
      <c r="Y22" s="16">
        <f t="shared" si="13"/>
        <v>11.508379888268157</v>
      </c>
      <c r="Z22" s="13">
        <f t="shared" si="14"/>
        <v>6.4804469273743024</v>
      </c>
      <c r="AA22" s="13"/>
      <c r="AB22" s="13"/>
      <c r="AC22" s="13"/>
      <c r="AD22" s="13">
        <f>VLOOKUP(A:A,[1]TDSheet!$A:$AD,30,0)</f>
        <v>72</v>
      </c>
      <c r="AE22" s="13">
        <f>VLOOKUP(A:A,[1]TDSheet!$A:$AE,31,0)</f>
        <v>50.8</v>
      </c>
      <c r="AF22" s="13">
        <f>VLOOKUP(A:A,[1]TDSheet!$A:$AF,32,0)</f>
        <v>45</v>
      </c>
      <c r="AG22" s="13">
        <f>VLOOKUP(A:A,[1]TDSheet!$A:$AG,33,0)</f>
        <v>28.8</v>
      </c>
      <c r="AH22" s="13">
        <f>VLOOKUP(A:A,[3]TDSheet!$A:$D,4,0)</f>
        <v>2</v>
      </c>
      <c r="AI22" s="13" t="str">
        <f>VLOOKUP(A:A,[1]TDSheet!$A:$AI,35,0)</f>
        <v>увел</v>
      </c>
      <c r="AJ22" s="13">
        <f t="shared" si="15"/>
        <v>10.5</v>
      </c>
      <c r="AK22" s="13">
        <f t="shared" si="16"/>
        <v>10.5</v>
      </c>
      <c r="AL22" s="13">
        <f t="shared" si="17"/>
        <v>0</v>
      </c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800</v>
      </c>
      <c r="D23" s="8">
        <v>621</v>
      </c>
      <c r="E23" s="8">
        <v>800</v>
      </c>
      <c r="F23" s="8">
        <v>607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897</v>
      </c>
      <c r="K23" s="13">
        <f t="shared" si="11"/>
        <v>-97</v>
      </c>
      <c r="L23" s="13">
        <f>VLOOKUP(A:A,[1]TDSheet!$A:$M,13,0)</f>
        <v>400</v>
      </c>
      <c r="M23" s="13">
        <f>VLOOKUP(A:A,[1]TDSheet!$A:$N,14,0)</f>
        <v>350</v>
      </c>
      <c r="N23" s="13">
        <f>VLOOKUP(A:A,[1]TDSheet!$A:$O,15,0)</f>
        <v>0</v>
      </c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2"/>
        <v>160</v>
      </c>
      <c r="X23" s="15">
        <v>100</v>
      </c>
      <c r="Y23" s="16">
        <f t="shared" si="13"/>
        <v>9.7312499999999993</v>
      </c>
      <c r="Z23" s="13">
        <f t="shared" si="14"/>
        <v>3.7937500000000002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184.2</v>
      </c>
      <c r="AF23" s="13">
        <f>VLOOKUP(A:A,[1]TDSheet!$A:$AF,32,0)</f>
        <v>202.2</v>
      </c>
      <c r="AG23" s="13">
        <f>VLOOKUP(A:A,[1]TDSheet!$A:$AG,33,0)</f>
        <v>141.19999999999999</v>
      </c>
      <c r="AH23" s="13">
        <f>VLOOKUP(A:A,[3]TDSheet!$A:$D,4,0)</f>
        <v>126</v>
      </c>
      <c r="AI23" s="13" t="str">
        <f>VLOOKUP(A:A,[1]TDSheet!$A:$AI,35,0)</f>
        <v>продокт</v>
      </c>
      <c r="AJ23" s="13">
        <f t="shared" si="15"/>
        <v>35</v>
      </c>
      <c r="AK23" s="13">
        <f t="shared" si="16"/>
        <v>35</v>
      </c>
      <c r="AL23" s="13">
        <f t="shared" si="17"/>
        <v>0</v>
      </c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291.18599999999998</v>
      </c>
      <c r="D24" s="8">
        <v>524.26499999999999</v>
      </c>
      <c r="E24" s="8">
        <v>518.79200000000003</v>
      </c>
      <c r="F24" s="8">
        <v>285.93099999999998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498.14699999999999</v>
      </c>
      <c r="K24" s="13">
        <f t="shared" si="11"/>
        <v>20.645000000000039</v>
      </c>
      <c r="L24" s="13">
        <f>VLOOKUP(A:A,[1]TDSheet!$A:$M,13,0)</f>
        <v>250</v>
      </c>
      <c r="M24" s="13">
        <f>VLOOKUP(A:A,[1]TDSheet!$A:$N,14,0)</f>
        <v>150</v>
      </c>
      <c r="N24" s="13">
        <f>VLOOKUP(A:A,[1]TDSheet!$A:$O,15,0)</f>
        <v>0</v>
      </c>
      <c r="O24" s="13"/>
      <c r="P24" s="13"/>
      <c r="Q24" s="13"/>
      <c r="R24" s="13"/>
      <c r="S24" s="13"/>
      <c r="T24" s="13"/>
      <c r="U24" s="13"/>
      <c r="V24" s="15">
        <v>150</v>
      </c>
      <c r="W24" s="13">
        <f t="shared" si="12"/>
        <v>103.75840000000001</v>
      </c>
      <c r="X24" s="15">
        <v>150</v>
      </c>
      <c r="Y24" s="16">
        <f t="shared" si="13"/>
        <v>9.5021800644574306</v>
      </c>
      <c r="Z24" s="13">
        <f t="shared" si="14"/>
        <v>2.7557383305833549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85.2072</v>
      </c>
      <c r="AF24" s="13">
        <f>VLOOKUP(A:A,[1]TDSheet!$A:$AF,32,0)</f>
        <v>98.292600000000007</v>
      </c>
      <c r="AG24" s="13">
        <f>VLOOKUP(A:A,[1]TDSheet!$A:$AG,33,0)</f>
        <v>84.664599999999993</v>
      </c>
      <c r="AH24" s="13">
        <f>VLOOKUP(A:A,[3]TDSheet!$A:$D,4,0)</f>
        <v>107.776</v>
      </c>
      <c r="AI24" s="13">
        <f>VLOOKUP(A:A,[1]TDSheet!$A:$AI,35,0)</f>
        <v>0</v>
      </c>
      <c r="AJ24" s="13">
        <f t="shared" si="15"/>
        <v>150</v>
      </c>
      <c r="AK24" s="13">
        <f t="shared" si="16"/>
        <v>150</v>
      </c>
      <c r="AL24" s="13">
        <f t="shared" si="17"/>
        <v>0</v>
      </c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2975.2950000000001</v>
      </c>
      <c r="D25" s="8">
        <v>4900.1629999999996</v>
      </c>
      <c r="E25" s="8">
        <v>4504.9989999999998</v>
      </c>
      <c r="F25" s="8">
        <v>3289.4380000000001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4493.8450000000003</v>
      </c>
      <c r="K25" s="13">
        <f t="shared" si="11"/>
        <v>11.153999999999542</v>
      </c>
      <c r="L25" s="13">
        <f>VLOOKUP(A:A,[1]TDSheet!$A:$M,13,0)</f>
        <v>500</v>
      </c>
      <c r="M25" s="13">
        <f>VLOOKUP(A:A,[1]TDSheet!$A:$N,14,0)</f>
        <v>1100</v>
      </c>
      <c r="N25" s="13">
        <f>VLOOKUP(A:A,[1]TDSheet!$A:$O,15,0)</f>
        <v>1000</v>
      </c>
      <c r="O25" s="13">
        <v>500</v>
      </c>
      <c r="P25" s="13"/>
      <c r="Q25" s="13"/>
      <c r="R25" s="13"/>
      <c r="S25" s="13"/>
      <c r="T25" s="13"/>
      <c r="U25" s="13"/>
      <c r="V25" s="15">
        <v>1800</v>
      </c>
      <c r="W25" s="13">
        <f t="shared" si="12"/>
        <v>900.99979999999994</v>
      </c>
      <c r="X25" s="15">
        <v>1200</v>
      </c>
      <c r="Y25" s="16">
        <f t="shared" si="13"/>
        <v>9.86619308905507</v>
      </c>
      <c r="Z25" s="13">
        <f t="shared" si="14"/>
        <v>3.650875394200976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997.7296</v>
      </c>
      <c r="AF25" s="13">
        <f>VLOOKUP(A:A,[1]TDSheet!$A:$AF,32,0)</f>
        <v>989.42679999999996</v>
      </c>
      <c r="AG25" s="13">
        <f>VLOOKUP(A:A,[1]TDSheet!$A:$AG,33,0)</f>
        <v>835.26919999999996</v>
      </c>
      <c r="AH25" s="13">
        <f>VLOOKUP(A:A,[3]TDSheet!$A:$D,4,0)</f>
        <v>1013.572</v>
      </c>
      <c r="AI25" s="13" t="str">
        <f>VLOOKUP(A:A,[1]TDSheet!$A:$AI,35,0)</f>
        <v>оконч</v>
      </c>
      <c r="AJ25" s="13">
        <f t="shared" si="15"/>
        <v>1800</v>
      </c>
      <c r="AK25" s="13">
        <f t="shared" si="16"/>
        <v>1200</v>
      </c>
      <c r="AL25" s="13">
        <f t="shared" si="17"/>
        <v>500</v>
      </c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164.12700000000001</v>
      </c>
      <c r="D26" s="8">
        <v>526.37</v>
      </c>
      <c r="E26" s="8">
        <v>309.82499999999999</v>
      </c>
      <c r="F26" s="8">
        <v>367.14299999999997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302</v>
      </c>
      <c r="K26" s="13">
        <f t="shared" si="11"/>
        <v>7.8249999999999886</v>
      </c>
      <c r="L26" s="13">
        <f>VLOOKUP(A:A,[1]TDSheet!$A:$M,13,0)</f>
        <v>50</v>
      </c>
      <c r="M26" s="13">
        <f>VLOOKUP(A:A,[1]TDSheet!$A:$N,14,0)</f>
        <v>110</v>
      </c>
      <c r="N26" s="13">
        <f>VLOOKUP(A:A,[1]TDSheet!$A:$O,15,0)</f>
        <v>0</v>
      </c>
      <c r="O26" s="13"/>
      <c r="P26" s="13"/>
      <c r="Q26" s="13"/>
      <c r="R26" s="13"/>
      <c r="S26" s="13"/>
      <c r="T26" s="13"/>
      <c r="U26" s="13"/>
      <c r="V26" s="15"/>
      <c r="W26" s="13">
        <f t="shared" si="12"/>
        <v>61.964999999999996</v>
      </c>
      <c r="X26" s="15">
        <v>80</v>
      </c>
      <c r="Y26" s="16">
        <f t="shared" si="13"/>
        <v>9.7981602517550233</v>
      </c>
      <c r="Z26" s="13">
        <f t="shared" si="14"/>
        <v>5.9250060518034378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67.474599999999995</v>
      </c>
      <c r="AF26" s="13">
        <f>VLOOKUP(A:A,[1]TDSheet!$A:$AF,32,0)</f>
        <v>71.290199999999999</v>
      </c>
      <c r="AG26" s="13">
        <f>VLOOKUP(A:A,[1]TDSheet!$A:$AG,33,0)</f>
        <v>71.169600000000003</v>
      </c>
      <c r="AH26" s="13">
        <f>VLOOKUP(A:A,[3]TDSheet!$A:$D,4,0)</f>
        <v>50.643999999999998</v>
      </c>
      <c r="AI26" s="13">
        <f>VLOOKUP(A:A,[1]TDSheet!$A:$AI,35,0)</f>
        <v>0</v>
      </c>
      <c r="AJ26" s="13">
        <f t="shared" si="15"/>
        <v>0</v>
      </c>
      <c r="AK26" s="13">
        <f t="shared" si="16"/>
        <v>80</v>
      </c>
      <c r="AL26" s="13">
        <f t="shared" si="17"/>
        <v>0</v>
      </c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268.12200000000001</v>
      </c>
      <c r="D27" s="8">
        <v>697.09199999999998</v>
      </c>
      <c r="E27" s="8">
        <v>548.23500000000001</v>
      </c>
      <c r="F27" s="8">
        <v>393.113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537.346</v>
      </c>
      <c r="K27" s="13">
        <f t="shared" si="11"/>
        <v>10.88900000000001</v>
      </c>
      <c r="L27" s="13">
        <f>VLOOKUP(A:A,[1]TDSheet!$A:$M,13,0)</f>
        <v>200</v>
      </c>
      <c r="M27" s="13">
        <f>VLOOKUP(A:A,[1]TDSheet!$A:$N,14,0)</f>
        <v>150</v>
      </c>
      <c r="N27" s="13">
        <f>VLOOKUP(A:A,[1]TDSheet!$A:$O,15,0)</f>
        <v>0</v>
      </c>
      <c r="O27" s="13"/>
      <c r="P27" s="13"/>
      <c r="Q27" s="13"/>
      <c r="R27" s="13"/>
      <c r="S27" s="13"/>
      <c r="T27" s="13"/>
      <c r="U27" s="13"/>
      <c r="V27" s="15">
        <v>150</v>
      </c>
      <c r="W27" s="13">
        <f t="shared" si="12"/>
        <v>109.64700000000001</v>
      </c>
      <c r="X27" s="15">
        <v>150</v>
      </c>
      <c r="Y27" s="16">
        <f t="shared" si="13"/>
        <v>9.5133747389349459</v>
      </c>
      <c r="Z27" s="13">
        <f t="shared" si="14"/>
        <v>3.5852599706330315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111.2634</v>
      </c>
      <c r="AF27" s="13">
        <f>VLOOKUP(A:A,[1]TDSheet!$A:$AF,32,0)</f>
        <v>109.29459999999999</v>
      </c>
      <c r="AG27" s="13">
        <f>VLOOKUP(A:A,[1]TDSheet!$A:$AG,33,0)</f>
        <v>101.83920000000001</v>
      </c>
      <c r="AH27" s="13">
        <f>VLOOKUP(A:A,[3]TDSheet!$A:$D,4,0)</f>
        <v>100.58799999999999</v>
      </c>
      <c r="AI27" s="13">
        <f>VLOOKUP(A:A,[1]TDSheet!$A:$AI,35,0)</f>
        <v>0</v>
      </c>
      <c r="AJ27" s="13">
        <f t="shared" si="15"/>
        <v>150</v>
      </c>
      <c r="AK27" s="13">
        <f t="shared" si="16"/>
        <v>150</v>
      </c>
      <c r="AL27" s="13">
        <f t="shared" si="17"/>
        <v>0</v>
      </c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178.35499999999999</v>
      </c>
      <c r="D28" s="8">
        <v>238.94900000000001</v>
      </c>
      <c r="E28" s="8">
        <v>246.304</v>
      </c>
      <c r="F28" s="8">
        <v>166.64699999999999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235.624</v>
      </c>
      <c r="K28" s="13">
        <f t="shared" si="11"/>
        <v>10.680000000000007</v>
      </c>
      <c r="L28" s="13">
        <f>VLOOKUP(A:A,[1]TDSheet!$A:$M,13,0)</f>
        <v>60</v>
      </c>
      <c r="M28" s="13">
        <f>VLOOKUP(A:A,[1]TDSheet!$A:$N,14,0)</f>
        <v>70</v>
      </c>
      <c r="N28" s="13">
        <f>VLOOKUP(A:A,[1]TDSheet!$A:$O,15,0)</f>
        <v>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49.260800000000003</v>
      </c>
      <c r="X28" s="15">
        <v>80</v>
      </c>
      <c r="Y28" s="16">
        <f t="shared" si="13"/>
        <v>9.6759898337014416</v>
      </c>
      <c r="Z28" s="13">
        <f t="shared" si="14"/>
        <v>3.382953585812654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51.201599999999999</v>
      </c>
      <c r="AF28" s="13">
        <f>VLOOKUP(A:A,[1]TDSheet!$A:$AF,32,0)</f>
        <v>52.255600000000001</v>
      </c>
      <c r="AG28" s="13">
        <f>VLOOKUP(A:A,[1]TDSheet!$A:$AG,33,0)</f>
        <v>42.767200000000003</v>
      </c>
      <c r="AH28" s="13">
        <f>VLOOKUP(A:A,[3]TDSheet!$A:$D,4,0)</f>
        <v>41.045000000000002</v>
      </c>
      <c r="AI28" s="13">
        <f>VLOOKUP(A:A,[1]TDSheet!$A:$AI,35,0)</f>
        <v>0</v>
      </c>
      <c r="AJ28" s="13">
        <f t="shared" si="15"/>
        <v>100</v>
      </c>
      <c r="AK28" s="13">
        <f t="shared" si="16"/>
        <v>80</v>
      </c>
      <c r="AL28" s="13">
        <f t="shared" si="17"/>
        <v>0</v>
      </c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157.32300000000001</v>
      </c>
      <c r="D29" s="8">
        <v>347.84500000000003</v>
      </c>
      <c r="E29" s="8">
        <v>213.964</v>
      </c>
      <c r="F29" s="8">
        <v>277.91899999999998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212.16800000000001</v>
      </c>
      <c r="K29" s="13">
        <f t="shared" si="11"/>
        <v>1.7959999999999923</v>
      </c>
      <c r="L29" s="13">
        <f>VLOOKUP(A:A,[1]TDSheet!$A:$M,13,0)</f>
        <v>0</v>
      </c>
      <c r="M29" s="13">
        <f>VLOOKUP(A:A,[1]TDSheet!$A:$N,14,0)</f>
        <v>60</v>
      </c>
      <c r="N29" s="13">
        <f>VLOOKUP(A:A,[1]TDSheet!$A:$O,15,0)</f>
        <v>0</v>
      </c>
      <c r="O29" s="13"/>
      <c r="P29" s="13"/>
      <c r="Q29" s="13"/>
      <c r="R29" s="13"/>
      <c r="S29" s="13"/>
      <c r="T29" s="13"/>
      <c r="U29" s="13"/>
      <c r="V29" s="15">
        <v>40</v>
      </c>
      <c r="W29" s="13">
        <f t="shared" si="12"/>
        <v>42.7928</v>
      </c>
      <c r="X29" s="15">
        <v>40</v>
      </c>
      <c r="Y29" s="16">
        <f t="shared" si="13"/>
        <v>9.7661055130769654</v>
      </c>
      <c r="Z29" s="13">
        <f t="shared" si="14"/>
        <v>6.4945271167112217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44.059199999999997</v>
      </c>
      <c r="AF29" s="13">
        <f>VLOOKUP(A:A,[1]TDSheet!$A:$AF,32,0)</f>
        <v>54.850800000000007</v>
      </c>
      <c r="AG29" s="13">
        <f>VLOOKUP(A:A,[1]TDSheet!$A:$AG,33,0)</f>
        <v>49.910000000000004</v>
      </c>
      <c r="AH29" s="13">
        <f>VLOOKUP(A:A,[3]TDSheet!$A:$D,4,0)</f>
        <v>39.835000000000001</v>
      </c>
      <c r="AI29" s="13">
        <f>VLOOKUP(A:A,[1]TDSheet!$A:$AI,35,0)</f>
        <v>0</v>
      </c>
      <c r="AJ29" s="13">
        <f t="shared" si="15"/>
        <v>40</v>
      </c>
      <c r="AK29" s="13">
        <f t="shared" si="16"/>
        <v>40</v>
      </c>
      <c r="AL29" s="13">
        <f t="shared" si="17"/>
        <v>0</v>
      </c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60.92</v>
      </c>
      <c r="D30" s="8">
        <v>93.513000000000005</v>
      </c>
      <c r="E30" s="8">
        <v>12.635999999999999</v>
      </c>
      <c r="F30" s="8">
        <v>1.4950000000000001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37.503999999999998</v>
      </c>
      <c r="K30" s="13">
        <f t="shared" si="11"/>
        <v>-24.867999999999999</v>
      </c>
      <c r="L30" s="13">
        <f>VLOOKUP(A:A,[1]TDSheet!$A:$M,13,0)</f>
        <v>30</v>
      </c>
      <c r="M30" s="13">
        <f>VLOOKUP(A:A,[1]TDSheet!$A:$N,14,0)</f>
        <v>20</v>
      </c>
      <c r="N30" s="13">
        <f>VLOOKUP(A:A,[1]TDSheet!$A:$O,15,0)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2.5271999999999997</v>
      </c>
      <c r="X30" s="15">
        <v>20</v>
      </c>
      <c r="Y30" s="16">
        <f t="shared" si="13"/>
        <v>28.290202595758156</v>
      </c>
      <c r="Z30" s="13">
        <f t="shared" si="14"/>
        <v>0.59156378600823056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0.21059999999999998</v>
      </c>
      <c r="AF30" s="13">
        <f>VLOOKUP(A:A,[1]TDSheet!$A:$AF,32,0)</f>
        <v>4.6332000000000004</v>
      </c>
      <c r="AG30" s="13">
        <f>VLOOKUP(A:A,[1]TDSheet!$A:$AG,33,0)</f>
        <v>0</v>
      </c>
      <c r="AH30" s="13">
        <v>0</v>
      </c>
      <c r="AI30" s="19" t="s">
        <v>166</v>
      </c>
      <c r="AJ30" s="13">
        <f t="shared" si="15"/>
        <v>0</v>
      </c>
      <c r="AK30" s="13">
        <f t="shared" si="16"/>
        <v>20</v>
      </c>
      <c r="AL30" s="13">
        <f t="shared" si="17"/>
        <v>0</v>
      </c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317.00400000000002</v>
      </c>
      <c r="D31" s="8">
        <v>532.13699999999994</v>
      </c>
      <c r="E31" s="8">
        <v>413.88600000000002</v>
      </c>
      <c r="F31" s="8">
        <v>421.23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402.27699999999999</v>
      </c>
      <c r="K31" s="13">
        <f t="shared" si="11"/>
        <v>11.609000000000037</v>
      </c>
      <c r="L31" s="13">
        <f>VLOOKUP(A:A,[1]TDSheet!$A:$M,13,0)</f>
        <v>40</v>
      </c>
      <c r="M31" s="13">
        <f>VLOOKUP(A:A,[1]TDSheet!$A:$N,14,0)</f>
        <v>130</v>
      </c>
      <c r="N31" s="13">
        <f>VLOOKUP(A:A,[1]TDSheet!$A:$O,15,0)</f>
        <v>0</v>
      </c>
      <c r="O31" s="13"/>
      <c r="P31" s="13"/>
      <c r="Q31" s="13"/>
      <c r="R31" s="13"/>
      <c r="S31" s="13"/>
      <c r="T31" s="13"/>
      <c r="U31" s="13"/>
      <c r="V31" s="15">
        <v>80</v>
      </c>
      <c r="W31" s="13">
        <f t="shared" si="12"/>
        <v>82.777200000000008</v>
      </c>
      <c r="X31" s="15">
        <v>120</v>
      </c>
      <c r="Y31" s="16">
        <f t="shared" si="13"/>
        <v>9.5585499388720567</v>
      </c>
      <c r="Z31" s="13">
        <f t="shared" si="14"/>
        <v>5.0887200823415144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93.085400000000007</v>
      </c>
      <c r="AF31" s="13">
        <f>VLOOKUP(A:A,[1]TDSheet!$A:$AF,32,0)</f>
        <v>104.06359999999999</v>
      </c>
      <c r="AG31" s="13">
        <f>VLOOKUP(A:A,[1]TDSheet!$A:$AG,33,0)</f>
        <v>88.697400000000002</v>
      </c>
      <c r="AH31" s="13">
        <f>VLOOKUP(A:A,[3]TDSheet!$A:$D,4,0)</f>
        <v>88.456000000000003</v>
      </c>
      <c r="AI31" s="13">
        <f>VLOOKUP(A:A,[1]TDSheet!$A:$AI,35,0)</f>
        <v>0</v>
      </c>
      <c r="AJ31" s="13">
        <f t="shared" si="15"/>
        <v>80</v>
      </c>
      <c r="AK31" s="13">
        <f t="shared" si="16"/>
        <v>120</v>
      </c>
      <c r="AL31" s="13">
        <f t="shared" si="17"/>
        <v>0</v>
      </c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117.003</v>
      </c>
      <c r="D32" s="8">
        <v>207.03200000000001</v>
      </c>
      <c r="E32" s="8">
        <v>152.68</v>
      </c>
      <c r="F32" s="8">
        <v>164.43600000000001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147.93299999999999</v>
      </c>
      <c r="K32" s="13">
        <f t="shared" si="11"/>
        <v>4.7470000000000141</v>
      </c>
      <c r="L32" s="13">
        <f>VLOOKUP(A:A,[1]TDSheet!$A:$M,13,0)</f>
        <v>0</v>
      </c>
      <c r="M32" s="13">
        <f>VLOOKUP(A:A,[1]TDSheet!$A:$N,14,0)</f>
        <v>10</v>
      </c>
      <c r="N32" s="13">
        <f>VLOOKUP(A:A,[1]TDSheet!$A:$O,15,0)</f>
        <v>0</v>
      </c>
      <c r="O32" s="13"/>
      <c r="P32" s="13"/>
      <c r="Q32" s="13"/>
      <c r="R32" s="13"/>
      <c r="S32" s="13"/>
      <c r="T32" s="13"/>
      <c r="U32" s="13"/>
      <c r="V32" s="15">
        <v>40</v>
      </c>
      <c r="W32" s="13">
        <f t="shared" si="12"/>
        <v>30.536000000000001</v>
      </c>
      <c r="X32" s="15">
        <v>50</v>
      </c>
      <c r="Y32" s="16">
        <f t="shared" si="13"/>
        <v>8.6598113701860111</v>
      </c>
      <c r="Z32" s="13">
        <f t="shared" si="14"/>
        <v>5.3849882106366254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27.709600000000002</v>
      </c>
      <c r="AF32" s="13">
        <f>VLOOKUP(A:A,[1]TDSheet!$A:$AF,32,0)</f>
        <v>39.878399999999999</v>
      </c>
      <c r="AG32" s="13">
        <f>VLOOKUP(A:A,[1]TDSheet!$A:$AG,33,0)</f>
        <v>31.923999999999999</v>
      </c>
      <c r="AH32" s="13">
        <f>VLOOKUP(A:A,[3]TDSheet!$A:$D,4,0)</f>
        <v>26.372</v>
      </c>
      <c r="AI32" s="13">
        <f>VLOOKUP(A:A,[1]TDSheet!$A:$AI,35,0)</f>
        <v>0</v>
      </c>
      <c r="AJ32" s="13">
        <f t="shared" si="15"/>
        <v>40</v>
      </c>
      <c r="AK32" s="13">
        <f t="shared" si="16"/>
        <v>50</v>
      </c>
      <c r="AL32" s="13">
        <f t="shared" si="17"/>
        <v>0</v>
      </c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112.181</v>
      </c>
      <c r="D33" s="8">
        <v>242.29300000000001</v>
      </c>
      <c r="E33" s="8">
        <v>218.30500000000001</v>
      </c>
      <c r="F33" s="8">
        <v>115.327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221.03399999999999</v>
      </c>
      <c r="K33" s="13">
        <f t="shared" si="11"/>
        <v>-2.728999999999985</v>
      </c>
      <c r="L33" s="13">
        <f>VLOOKUP(A:A,[1]TDSheet!$A:$M,13,0)</f>
        <v>90</v>
      </c>
      <c r="M33" s="13">
        <f>VLOOKUP(A:A,[1]TDSheet!$A:$N,14,0)</f>
        <v>100</v>
      </c>
      <c r="N33" s="13">
        <f>VLOOKUP(A:A,[1]TDSheet!$A:$O,15,0)</f>
        <v>0</v>
      </c>
      <c r="O33" s="13"/>
      <c r="P33" s="13"/>
      <c r="Q33" s="13"/>
      <c r="R33" s="13"/>
      <c r="S33" s="13"/>
      <c r="T33" s="13"/>
      <c r="U33" s="13"/>
      <c r="V33" s="15">
        <v>20</v>
      </c>
      <c r="W33" s="13">
        <f t="shared" si="12"/>
        <v>43.661000000000001</v>
      </c>
      <c r="X33" s="15">
        <v>50</v>
      </c>
      <c r="Y33" s="16">
        <f t="shared" si="13"/>
        <v>8.5963903712695533</v>
      </c>
      <c r="Z33" s="13">
        <f t="shared" si="14"/>
        <v>2.6414191154577309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28.803800000000003</v>
      </c>
      <c r="AF33" s="13">
        <f>VLOOKUP(A:A,[1]TDSheet!$A:$AF,32,0)</f>
        <v>43.991199999999999</v>
      </c>
      <c r="AG33" s="13">
        <f>VLOOKUP(A:A,[1]TDSheet!$A:$AG,33,0)</f>
        <v>38.069200000000002</v>
      </c>
      <c r="AH33" s="13">
        <f>VLOOKUP(A:A,[3]TDSheet!$A:$D,4,0)</f>
        <v>35.36</v>
      </c>
      <c r="AI33" s="13">
        <f>VLOOKUP(A:A,[1]TDSheet!$A:$AI,35,0)</f>
        <v>0</v>
      </c>
      <c r="AJ33" s="13">
        <f t="shared" si="15"/>
        <v>20</v>
      </c>
      <c r="AK33" s="13">
        <f t="shared" si="16"/>
        <v>50</v>
      </c>
      <c r="AL33" s="13">
        <f t="shared" si="17"/>
        <v>0</v>
      </c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646.35400000000004</v>
      </c>
      <c r="D34" s="8">
        <v>1870.481</v>
      </c>
      <c r="E34" s="8">
        <v>1489.8389999999999</v>
      </c>
      <c r="F34" s="8">
        <v>986.899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1495.653</v>
      </c>
      <c r="K34" s="13">
        <f t="shared" si="11"/>
        <v>-5.8140000000000782</v>
      </c>
      <c r="L34" s="13">
        <f>VLOOKUP(A:A,[1]TDSheet!$A:$M,13,0)</f>
        <v>450</v>
      </c>
      <c r="M34" s="13">
        <f>VLOOKUP(A:A,[1]TDSheet!$A:$N,14,0)</f>
        <v>400</v>
      </c>
      <c r="N34" s="13">
        <f>VLOOKUP(A:A,[1]TDSheet!$A:$O,15,0)</f>
        <v>0</v>
      </c>
      <c r="O34" s="13"/>
      <c r="P34" s="13"/>
      <c r="Q34" s="13"/>
      <c r="R34" s="13"/>
      <c r="S34" s="13"/>
      <c r="T34" s="13"/>
      <c r="U34" s="13"/>
      <c r="V34" s="15">
        <v>450</v>
      </c>
      <c r="W34" s="13">
        <f t="shared" si="12"/>
        <v>297.96780000000001</v>
      </c>
      <c r="X34" s="15">
        <v>360</v>
      </c>
      <c r="Y34" s="16">
        <f t="shared" si="13"/>
        <v>8.8831712688418012</v>
      </c>
      <c r="Z34" s="13">
        <f t="shared" si="14"/>
        <v>3.3120994953145941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233.37959999999998</v>
      </c>
      <c r="AF34" s="13">
        <f>VLOOKUP(A:A,[1]TDSheet!$A:$AF,32,0)</f>
        <v>307.75639999999999</v>
      </c>
      <c r="AG34" s="13">
        <f>VLOOKUP(A:A,[1]TDSheet!$A:$AG,33,0)</f>
        <v>289.18919999999997</v>
      </c>
      <c r="AH34" s="13">
        <f>VLOOKUP(A:A,[3]TDSheet!$A:$D,4,0)</f>
        <v>347.95499999999998</v>
      </c>
      <c r="AI34" s="13" t="str">
        <f>VLOOKUP(A:A,[1]TDSheet!$A:$AI,35,0)</f>
        <v>ябокт</v>
      </c>
      <c r="AJ34" s="13">
        <f t="shared" si="15"/>
        <v>450</v>
      </c>
      <c r="AK34" s="13">
        <f t="shared" si="16"/>
        <v>360</v>
      </c>
      <c r="AL34" s="13">
        <f t="shared" si="17"/>
        <v>0</v>
      </c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26.913</v>
      </c>
      <c r="D35" s="8">
        <v>396.00099999999998</v>
      </c>
      <c r="E35" s="8">
        <v>169.755</v>
      </c>
      <c r="F35" s="8">
        <v>251.77600000000001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162.35599999999999</v>
      </c>
      <c r="K35" s="13">
        <f t="shared" si="11"/>
        <v>7.3990000000000009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VLOOKUP(A:A,[1]TDSheet!$A:$O,15,0)</f>
        <v>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2"/>
        <v>33.951000000000001</v>
      </c>
      <c r="X35" s="15">
        <v>60</v>
      </c>
      <c r="Y35" s="16">
        <f t="shared" si="13"/>
        <v>9.7722011133692668</v>
      </c>
      <c r="Z35" s="13">
        <f t="shared" si="14"/>
        <v>7.4158640393508293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35.337400000000002</v>
      </c>
      <c r="AF35" s="13">
        <f>VLOOKUP(A:A,[1]TDSheet!$A:$AF,32,0)</f>
        <v>28.633199999999999</v>
      </c>
      <c r="AG35" s="13">
        <f>VLOOKUP(A:A,[1]TDSheet!$A:$AG,33,0)</f>
        <v>43.317999999999998</v>
      </c>
      <c r="AH35" s="13">
        <f>VLOOKUP(A:A,[3]TDSheet!$A:$D,4,0)</f>
        <v>88.241</v>
      </c>
      <c r="AI35" s="13" t="str">
        <f>VLOOKUP(A:A,[1]TDSheet!$A:$AI,35,0)</f>
        <v>увел</v>
      </c>
      <c r="AJ35" s="13">
        <f t="shared" si="15"/>
        <v>20</v>
      </c>
      <c r="AK35" s="13">
        <f t="shared" si="16"/>
        <v>60</v>
      </c>
      <c r="AL35" s="13">
        <f t="shared" si="17"/>
        <v>0</v>
      </c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220.79</v>
      </c>
      <c r="D36" s="8">
        <v>90.977999999999994</v>
      </c>
      <c r="E36" s="8">
        <v>162.92400000000001</v>
      </c>
      <c r="F36" s="8">
        <v>148.84399999999999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151.21</v>
      </c>
      <c r="K36" s="13">
        <f t="shared" si="11"/>
        <v>11.713999999999999</v>
      </c>
      <c r="L36" s="13">
        <f>VLOOKUP(A:A,[1]TDSheet!$A:$M,13,0)</f>
        <v>130</v>
      </c>
      <c r="M36" s="13">
        <f>VLOOKUP(A:A,[1]TDSheet!$A:$N,14,0)</f>
        <v>80</v>
      </c>
      <c r="N36" s="13">
        <f>VLOOKUP(A:A,[1]TDSheet!$A:$O,15,0)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32.584800000000001</v>
      </c>
      <c r="X36" s="15"/>
      <c r="Y36" s="16">
        <f t="shared" si="13"/>
        <v>11.012619380815595</v>
      </c>
      <c r="Z36" s="13">
        <f t="shared" si="14"/>
        <v>4.5678966880263188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46.4024</v>
      </c>
      <c r="AF36" s="13">
        <f>VLOOKUP(A:A,[1]TDSheet!$A:$AF,32,0)</f>
        <v>42.263799999999996</v>
      </c>
      <c r="AG36" s="13">
        <f>VLOOKUP(A:A,[1]TDSheet!$A:$AG,33,0)</f>
        <v>31.716000000000001</v>
      </c>
      <c r="AH36" s="13">
        <f>VLOOKUP(A:A,[3]TDSheet!$A:$D,4,0)</f>
        <v>13.071</v>
      </c>
      <c r="AI36" s="13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>
        <f t="shared" si="17"/>
        <v>0</v>
      </c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117.66500000000001</v>
      </c>
      <c r="D37" s="8">
        <v>44.423999999999999</v>
      </c>
      <c r="E37" s="8">
        <v>110.271</v>
      </c>
      <c r="F37" s="8">
        <v>47.764000000000003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112.997</v>
      </c>
      <c r="K37" s="13">
        <f t="shared" si="11"/>
        <v>-2.7259999999999991</v>
      </c>
      <c r="L37" s="13">
        <f>VLOOKUP(A:A,[1]TDSheet!$A:$M,13,0)</f>
        <v>30</v>
      </c>
      <c r="M37" s="13">
        <f>VLOOKUP(A:A,[1]TDSheet!$A:$N,14,0)</f>
        <v>30</v>
      </c>
      <c r="N37" s="13">
        <f>VLOOKUP(A:A,[1]TDSheet!$A:$O,15,0)</f>
        <v>0</v>
      </c>
      <c r="O37" s="13"/>
      <c r="P37" s="13"/>
      <c r="Q37" s="13"/>
      <c r="R37" s="13"/>
      <c r="S37" s="13"/>
      <c r="T37" s="13"/>
      <c r="U37" s="13"/>
      <c r="V37" s="15">
        <v>40</v>
      </c>
      <c r="W37" s="13">
        <f t="shared" si="12"/>
        <v>22.054200000000002</v>
      </c>
      <c r="X37" s="15">
        <v>40</v>
      </c>
      <c r="Y37" s="16">
        <f t="shared" si="13"/>
        <v>8.5137524825203368</v>
      </c>
      <c r="Z37" s="13">
        <f t="shared" si="14"/>
        <v>2.1657552756391074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21.8462</v>
      </c>
      <c r="AF37" s="13">
        <f>VLOOKUP(A:A,[1]TDSheet!$A:$AF,32,0)</f>
        <v>24.215199999999999</v>
      </c>
      <c r="AG37" s="13">
        <f>VLOOKUP(A:A,[1]TDSheet!$A:$AG,33,0)</f>
        <v>15.0448</v>
      </c>
      <c r="AH37" s="13">
        <f>VLOOKUP(A:A,[3]TDSheet!$A:$D,4,0)</f>
        <v>33.625</v>
      </c>
      <c r="AI37" s="13">
        <f>VLOOKUP(A:A,[1]TDSheet!$A:$AI,35,0)</f>
        <v>0</v>
      </c>
      <c r="AJ37" s="13">
        <f t="shared" si="15"/>
        <v>40</v>
      </c>
      <c r="AK37" s="13">
        <f t="shared" si="16"/>
        <v>40</v>
      </c>
      <c r="AL37" s="13">
        <f t="shared" si="17"/>
        <v>0</v>
      </c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225.18700000000001</v>
      </c>
      <c r="D38" s="8">
        <v>89.876000000000005</v>
      </c>
      <c r="E38" s="8">
        <v>117.33499999999999</v>
      </c>
      <c r="F38" s="8">
        <v>194.863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117.55800000000001</v>
      </c>
      <c r="K38" s="13">
        <f t="shared" si="11"/>
        <v>-0.22300000000001319</v>
      </c>
      <c r="L38" s="13">
        <f>VLOOKUP(A:A,[1]TDSheet!$A:$M,13,0)</f>
        <v>0</v>
      </c>
      <c r="M38" s="13">
        <f>VLOOKUP(A:A,[1]TDSheet!$A:$N,14,0)</f>
        <v>20</v>
      </c>
      <c r="N38" s="13">
        <f>VLOOKUP(A:A,[1]TDSheet!$A:$O,15,0)</f>
        <v>0</v>
      </c>
      <c r="O38" s="13"/>
      <c r="P38" s="13"/>
      <c r="Q38" s="13"/>
      <c r="R38" s="13"/>
      <c r="S38" s="13"/>
      <c r="T38" s="13"/>
      <c r="U38" s="13"/>
      <c r="V38" s="15"/>
      <c r="W38" s="13">
        <f t="shared" si="12"/>
        <v>23.466999999999999</v>
      </c>
      <c r="X38" s="15">
        <v>20</v>
      </c>
      <c r="Y38" s="16">
        <f t="shared" si="13"/>
        <v>10.008224314995527</v>
      </c>
      <c r="Z38" s="13">
        <f t="shared" si="14"/>
        <v>8.3037030723995411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46.360399999999998</v>
      </c>
      <c r="AF38" s="13">
        <f>VLOOKUP(A:A,[1]TDSheet!$A:$AF,32,0)</f>
        <v>51.076599999999999</v>
      </c>
      <c r="AG38" s="13">
        <f>VLOOKUP(A:A,[1]TDSheet!$A:$AG,33,0)</f>
        <v>30.513999999999999</v>
      </c>
      <c r="AH38" s="13">
        <f>VLOOKUP(A:A,[3]TDSheet!$A:$D,4,0)</f>
        <v>18.66</v>
      </c>
      <c r="AI38" s="13">
        <f>VLOOKUP(A:A,[1]TDSheet!$A:$AI,35,0)</f>
        <v>0</v>
      </c>
      <c r="AJ38" s="13">
        <f t="shared" si="15"/>
        <v>0</v>
      </c>
      <c r="AK38" s="13">
        <f t="shared" si="16"/>
        <v>20</v>
      </c>
      <c r="AL38" s="13">
        <f t="shared" si="17"/>
        <v>0</v>
      </c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162.18299999999999</v>
      </c>
      <c r="D39" s="8">
        <v>112.88200000000001</v>
      </c>
      <c r="E39" s="8">
        <v>104.82299999999999</v>
      </c>
      <c r="F39" s="8">
        <v>168.08799999999999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111.361</v>
      </c>
      <c r="K39" s="13">
        <f t="shared" si="11"/>
        <v>-6.5380000000000109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VLOOKUP(A:A,[1]TDSheet!$A:$O,15,0)</f>
        <v>0</v>
      </c>
      <c r="O39" s="13"/>
      <c r="P39" s="13"/>
      <c r="Q39" s="13"/>
      <c r="R39" s="13"/>
      <c r="S39" s="13"/>
      <c r="T39" s="13"/>
      <c r="U39" s="13"/>
      <c r="V39" s="15"/>
      <c r="W39" s="13">
        <f t="shared" si="12"/>
        <v>20.964599999999997</v>
      </c>
      <c r="X39" s="15">
        <v>40</v>
      </c>
      <c r="Y39" s="16">
        <f t="shared" si="13"/>
        <v>9.9256842486858812</v>
      </c>
      <c r="Z39" s="13">
        <f t="shared" si="14"/>
        <v>8.0177060377970495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34.487000000000002</v>
      </c>
      <c r="AF39" s="13">
        <f>VLOOKUP(A:A,[1]TDSheet!$A:$AF,32,0)</f>
        <v>40.511800000000001</v>
      </c>
      <c r="AG39" s="13">
        <f>VLOOKUP(A:A,[1]TDSheet!$A:$AG,33,0)</f>
        <v>26.4206</v>
      </c>
      <c r="AH39" s="13">
        <f>VLOOKUP(A:A,[3]TDSheet!$A:$D,4,0)</f>
        <v>16.504999999999999</v>
      </c>
      <c r="AI39" s="13">
        <f>VLOOKUP(A:A,[1]TDSheet!$A:$AI,35,0)</f>
        <v>0</v>
      </c>
      <c r="AJ39" s="13">
        <f t="shared" si="15"/>
        <v>0</v>
      </c>
      <c r="AK39" s="13">
        <f t="shared" si="16"/>
        <v>40</v>
      </c>
      <c r="AL39" s="13">
        <f t="shared" si="17"/>
        <v>0</v>
      </c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156.375</v>
      </c>
      <c r="D40" s="8">
        <v>109.137</v>
      </c>
      <c r="E40" s="8">
        <v>107.136</v>
      </c>
      <c r="F40" s="8">
        <v>156.22200000000001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106.393</v>
      </c>
      <c r="K40" s="13">
        <f t="shared" si="11"/>
        <v>0.742999999999995</v>
      </c>
      <c r="L40" s="13">
        <f>VLOOKUP(A:A,[1]TDSheet!$A:$M,13,0)</f>
        <v>0</v>
      </c>
      <c r="M40" s="13">
        <f>VLOOKUP(A:A,[1]TDSheet!$A:$N,14,0)</f>
        <v>20</v>
      </c>
      <c r="N40" s="13">
        <f>VLOOKUP(A:A,[1]TDSheet!$A:$O,15,0)</f>
        <v>0</v>
      </c>
      <c r="O40" s="13"/>
      <c r="P40" s="13"/>
      <c r="Q40" s="13"/>
      <c r="R40" s="13"/>
      <c r="S40" s="13"/>
      <c r="T40" s="13"/>
      <c r="U40" s="13"/>
      <c r="V40" s="15"/>
      <c r="W40" s="13">
        <f t="shared" si="12"/>
        <v>21.427199999999999</v>
      </c>
      <c r="X40" s="15">
        <v>30</v>
      </c>
      <c r="Y40" s="16">
        <f t="shared" si="13"/>
        <v>9.6243092891278383</v>
      </c>
      <c r="Z40" s="13">
        <f t="shared" si="14"/>
        <v>7.2908266129032269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31.759599999999999</v>
      </c>
      <c r="AF40" s="13">
        <f>VLOOKUP(A:A,[1]TDSheet!$A:$AF,32,0)</f>
        <v>37.055599999999998</v>
      </c>
      <c r="AG40" s="13">
        <f>VLOOKUP(A:A,[1]TDSheet!$A:$AG,33,0)</f>
        <v>24.282</v>
      </c>
      <c r="AH40" s="13">
        <f>VLOOKUP(A:A,[3]TDSheet!$A:$D,4,0)</f>
        <v>20.103999999999999</v>
      </c>
      <c r="AI40" s="13">
        <f>VLOOKUP(A:A,[1]TDSheet!$A:$AI,35,0)</f>
        <v>0</v>
      </c>
      <c r="AJ40" s="13">
        <f t="shared" si="15"/>
        <v>0</v>
      </c>
      <c r="AK40" s="13">
        <f t="shared" si="16"/>
        <v>30</v>
      </c>
      <c r="AL40" s="13">
        <f t="shared" si="17"/>
        <v>0</v>
      </c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1895</v>
      </c>
      <c r="D41" s="8">
        <v>4489</v>
      </c>
      <c r="E41" s="17">
        <v>2130</v>
      </c>
      <c r="F41" s="18">
        <v>1822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1755</v>
      </c>
      <c r="K41" s="13">
        <f t="shared" si="11"/>
        <v>375</v>
      </c>
      <c r="L41" s="13">
        <f>VLOOKUP(A:A,[1]TDSheet!$A:$M,13,0)</f>
        <v>800</v>
      </c>
      <c r="M41" s="13">
        <f>VLOOKUP(A:A,[1]TDSheet!$A:$N,14,0)</f>
        <v>800</v>
      </c>
      <c r="N41" s="13">
        <f>VLOOKUP(A:A,[1]TDSheet!$A:$O,15,0)</f>
        <v>0</v>
      </c>
      <c r="O41" s="13"/>
      <c r="P41" s="13"/>
      <c r="Q41" s="13"/>
      <c r="R41" s="13"/>
      <c r="S41" s="13"/>
      <c r="T41" s="13"/>
      <c r="U41" s="13"/>
      <c r="V41" s="15">
        <v>200</v>
      </c>
      <c r="W41" s="13">
        <f t="shared" si="12"/>
        <v>426</v>
      </c>
      <c r="X41" s="15">
        <v>450</v>
      </c>
      <c r="Y41" s="16">
        <f t="shared" si="13"/>
        <v>9.55868544600939</v>
      </c>
      <c r="Z41" s="13">
        <f t="shared" si="14"/>
        <v>4.276995305164319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473.8</v>
      </c>
      <c r="AF41" s="13">
        <f>VLOOKUP(A:A,[1]TDSheet!$A:$AF,32,0)</f>
        <v>496.2</v>
      </c>
      <c r="AG41" s="13">
        <f>VLOOKUP(A:A,[1]TDSheet!$A:$AG,33,0)</f>
        <v>438</v>
      </c>
      <c r="AH41" s="13">
        <f>VLOOKUP(A:A,[3]TDSheet!$A:$D,4,0)</f>
        <v>346</v>
      </c>
      <c r="AI41" s="13" t="str">
        <f>VLOOKUP(A:A,[1]TDSheet!$A:$AI,35,0)</f>
        <v>оконч</v>
      </c>
      <c r="AJ41" s="13">
        <f t="shared" si="15"/>
        <v>70</v>
      </c>
      <c r="AK41" s="13">
        <f t="shared" si="16"/>
        <v>157.5</v>
      </c>
      <c r="AL41" s="13">
        <f t="shared" si="17"/>
        <v>0</v>
      </c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3787</v>
      </c>
      <c r="D42" s="8">
        <v>7857</v>
      </c>
      <c r="E42" s="17">
        <v>4261</v>
      </c>
      <c r="F42" s="18">
        <v>2803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3173</v>
      </c>
      <c r="K42" s="13">
        <f t="shared" si="11"/>
        <v>1088</v>
      </c>
      <c r="L42" s="13">
        <f>VLOOKUP(A:A,[1]TDSheet!$A:$M,13,0)</f>
        <v>500</v>
      </c>
      <c r="M42" s="13">
        <f>VLOOKUP(A:A,[1]TDSheet!$A:$N,14,0)</f>
        <v>400</v>
      </c>
      <c r="N42" s="13">
        <f>VLOOKUP(A:A,[1]TDSheet!$A:$O,15,0)</f>
        <v>700</v>
      </c>
      <c r="O42" s="13"/>
      <c r="P42" s="13"/>
      <c r="Q42" s="13"/>
      <c r="R42" s="13"/>
      <c r="S42" s="13"/>
      <c r="T42" s="13"/>
      <c r="U42" s="13"/>
      <c r="V42" s="15">
        <v>1100</v>
      </c>
      <c r="W42" s="13">
        <f t="shared" si="12"/>
        <v>687.8</v>
      </c>
      <c r="X42" s="15">
        <v>1050</v>
      </c>
      <c r="Y42" s="16">
        <f t="shared" si="13"/>
        <v>9.5274789182902015</v>
      </c>
      <c r="Z42" s="13">
        <f t="shared" si="14"/>
        <v>4.075312590869439</v>
      </c>
      <c r="AA42" s="13"/>
      <c r="AB42" s="13"/>
      <c r="AC42" s="13"/>
      <c r="AD42" s="13">
        <f>VLOOKUP(A:A,[1]TDSheet!$A:$AD,30,0)</f>
        <v>822</v>
      </c>
      <c r="AE42" s="13">
        <f>VLOOKUP(A:A,[1]TDSheet!$A:$AE,31,0)</f>
        <v>798.4</v>
      </c>
      <c r="AF42" s="13">
        <f>VLOOKUP(A:A,[1]TDSheet!$A:$AF,32,0)</f>
        <v>776.4</v>
      </c>
      <c r="AG42" s="13">
        <f>VLOOKUP(A:A,[1]TDSheet!$A:$AG,33,0)</f>
        <v>687</v>
      </c>
      <c r="AH42" s="13">
        <f>VLOOKUP(A:A,[3]TDSheet!$A:$D,4,0)</f>
        <v>395</v>
      </c>
      <c r="AI42" s="13">
        <f>VLOOKUP(A:A,[1]TDSheet!$A:$AI,35,0)</f>
        <v>0</v>
      </c>
      <c r="AJ42" s="13">
        <f t="shared" si="15"/>
        <v>440</v>
      </c>
      <c r="AK42" s="13">
        <f t="shared" si="16"/>
        <v>420</v>
      </c>
      <c r="AL42" s="13">
        <f t="shared" si="17"/>
        <v>0</v>
      </c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2123</v>
      </c>
      <c r="D43" s="8">
        <v>4344</v>
      </c>
      <c r="E43" s="8">
        <v>4656</v>
      </c>
      <c r="F43" s="8">
        <v>1758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4674</v>
      </c>
      <c r="K43" s="13">
        <f t="shared" si="11"/>
        <v>-18</v>
      </c>
      <c r="L43" s="13">
        <f>VLOOKUP(A:A,[1]TDSheet!$A:$M,13,0)</f>
        <v>1600</v>
      </c>
      <c r="M43" s="13">
        <f>VLOOKUP(A:A,[1]TDSheet!$A:$N,14,0)</f>
        <v>1700</v>
      </c>
      <c r="N43" s="13">
        <f>VLOOKUP(A:A,[1]TDSheet!$A:$O,15,0)</f>
        <v>600</v>
      </c>
      <c r="O43" s="13"/>
      <c r="P43" s="13"/>
      <c r="Q43" s="13"/>
      <c r="R43" s="13"/>
      <c r="S43" s="13"/>
      <c r="T43" s="13"/>
      <c r="U43" s="13"/>
      <c r="V43" s="15">
        <v>1100</v>
      </c>
      <c r="W43" s="13">
        <f t="shared" si="12"/>
        <v>835.2</v>
      </c>
      <c r="X43" s="15">
        <v>1200</v>
      </c>
      <c r="Y43" s="16">
        <f t="shared" si="13"/>
        <v>9.5282567049808424</v>
      </c>
      <c r="Z43" s="13">
        <f t="shared" si="14"/>
        <v>2.1048850574712641</v>
      </c>
      <c r="AA43" s="13"/>
      <c r="AB43" s="13"/>
      <c r="AC43" s="13"/>
      <c r="AD43" s="13">
        <f>VLOOKUP(A:A,[1]TDSheet!$A:$AD,30,0)</f>
        <v>480</v>
      </c>
      <c r="AE43" s="13">
        <f>VLOOKUP(A:A,[1]TDSheet!$A:$AE,31,0)</f>
        <v>860</v>
      </c>
      <c r="AF43" s="13">
        <f>VLOOKUP(A:A,[1]TDSheet!$A:$AF,32,0)</f>
        <v>735.8</v>
      </c>
      <c r="AG43" s="13">
        <f>VLOOKUP(A:A,[1]TDSheet!$A:$AG,33,0)</f>
        <v>651.6</v>
      </c>
      <c r="AH43" s="13">
        <f>VLOOKUP(A:A,[3]TDSheet!$A:$D,4,0)</f>
        <v>943</v>
      </c>
      <c r="AI43" s="13" t="str">
        <f>VLOOKUP(A:A,[1]TDSheet!$A:$AI,35,0)</f>
        <v>продокт</v>
      </c>
      <c r="AJ43" s="13">
        <f t="shared" si="15"/>
        <v>495</v>
      </c>
      <c r="AK43" s="13">
        <f t="shared" si="16"/>
        <v>540</v>
      </c>
      <c r="AL43" s="13">
        <f t="shared" si="17"/>
        <v>0</v>
      </c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336.31</v>
      </c>
      <c r="D44" s="8">
        <v>969.24199999999996</v>
      </c>
      <c r="E44" s="8">
        <v>624.23599999999999</v>
      </c>
      <c r="F44" s="8">
        <v>640.54100000000005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608.41999999999996</v>
      </c>
      <c r="K44" s="13">
        <f t="shared" si="11"/>
        <v>15.816000000000031</v>
      </c>
      <c r="L44" s="13">
        <f>VLOOKUP(A:A,[1]TDSheet!$A:$M,13,0)</f>
        <v>60</v>
      </c>
      <c r="M44" s="13">
        <f>VLOOKUP(A:A,[1]TDSheet!$A:$N,14,0)</f>
        <v>200</v>
      </c>
      <c r="N44" s="13">
        <f>VLOOKUP(A:A,[1]TDSheet!$A:$O,15,0)</f>
        <v>0</v>
      </c>
      <c r="O44" s="13"/>
      <c r="P44" s="13"/>
      <c r="Q44" s="13"/>
      <c r="R44" s="13"/>
      <c r="S44" s="13"/>
      <c r="T44" s="13"/>
      <c r="U44" s="13"/>
      <c r="V44" s="15">
        <v>120</v>
      </c>
      <c r="W44" s="13">
        <f t="shared" si="12"/>
        <v>124.8472</v>
      </c>
      <c r="X44" s="15">
        <v>180</v>
      </c>
      <c r="Y44" s="16">
        <f t="shared" si="13"/>
        <v>9.6160826994918605</v>
      </c>
      <c r="Z44" s="13">
        <f t="shared" si="14"/>
        <v>5.1305996450060558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125.52059999999999</v>
      </c>
      <c r="AF44" s="13">
        <f>VLOOKUP(A:A,[1]TDSheet!$A:$AF,32,0)</f>
        <v>134.04000000000002</v>
      </c>
      <c r="AG44" s="13">
        <f>VLOOKUP(A:A,[1]TDSheet!$A:$AG,33,0)</f>
        <v>134.10160000000002</v>
      </c>
      <c r="AH44" s="13">
        <f>VLOOKUP(A:A,[3]TDSheet!$A:$D,4,0)</f>
        <v>135.947</v>
      </c>
      <c r="AI44" s="13">
        <f>VLOOKUP(A:A,[1]TDSheet!$A:$AI,35,0)</f>
        <v>0</v>
      </c>
      <c r="AJ44" s="13">
        <f t="shared" si="15"/>
        <v>120</v>
      </c>
      <c r="AK44" s="13">
        <f t="shared" si="16"/>
        <v>180</v>
      </c>
      <c r="AL44" s="13">
        <f t="shared" si="17"/>
        <v>0</v>
      </c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1951</v>
      </c>
      <c r="D45" s="8">
        <v>1023</v>
      </c>
      <c r="E45" s="8">
        <v>466</v>
      </c>
      <c r="F45" s="8">
        <v>2492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482</v>
      </c>
      <c r="K45" s="13">
        <f t="shared" si="11"/>
        <v>-16</v>
      </c>
      <c r="L45" s="13">
        <f>VLOOKUP(A:A,[1]TDSheet!$A:$M,13,0)</f>
        <v>0</v>
      </c>
      <c r="M45" s="13">
        <f>VLOOKUP(A:A,[1]TDSheet!$A:$N,14,0)</f>
        <v>0</v>
      </c>
      <c r="N45" s="13">
        <f>VLOOKUP(A:A,[1]TDSheet!$A:$O,15,0)</f>
        <v>0</v>
      </c>
      <c r="O45" s="13"/>
      <c r="P45" s="13"/>
      <c r="Q45" s="13"/>
      <c r="R45" s="13"/>
      <c r="S45" s="13"/>
      <c r="T45" s="13"/>
      <c r="U45" s="13"/>
      <c r="V45" s="15"/>
      <c r="W45" s="13">
        <f t="shared" si="12"/>
        <v>93.2</v>
      </c>
      <c r="X45" s="15"/>
      <c r="Y45" s="16">
        <f t="shared" si="13"/>
        <v>26.738197424892704</v>
      </c>
      <c r="Z45" s="13">
        <f t="shared" si="14"/>
        <v>26.738197424892704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137.4</v>
      </c>
      <c r="AF45" s="13">
        <f>VLOOKUP(A:A,[1]TDSheet!$A:$AF,32,0)</f>
        <v>176.6</v>
      </c>
      <c r="AG45" s="13">
        <f>VLOOKUP(A:A,[1]TDSheet!$A:$AG,33,0)</f>
        <v>116.2</v>
      </c>
      <c r="AH45" s="13">
        <f>VLOOKUP(A:A,[3]TDSheet!$A:$D,4,0)</f>
        <v>72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>
        <f t="shared" si="17"/>
        <v>0</v>
      </c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1063</v>
      </c>
      <c r="D46" s="8">
        <v>1206</v>
      </c>
      <c r="E46" s="8">
        <v>1162</v>
      </c>
      <c r="F46" s="8">
        <v>1058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1214</v>
      </c>
      <c r="K46" s="13">
        <f t="shared" si="11"/>
        <v>-52</v>
      </c>
      <c r="L46" s="13">
        <f>VLOOKUP(A:A,[1]TDSheet!$A:$M,13,0)</f>
        <v>250</v>
      </c>
      <c r="M46" s="13">
        <f>VLOOKUP(A:A,[1]TDSheet!$A:$N,14,0)</f>
        <v>350</v>
      </c>
      <c r="N46" s="13">
        <f>VLOOKUP(A:A,[1]TDSheet!$A:$O,15,0)</f>
        <v>0</v>
      </c>
      <c r="O46" s="13"/>
      <c r="P46" s="13"/>
      <c r="Q46" s="13"/>
      <c r="R46" s="13"/>
      <c r="S46" s="13"/>
      <c r="T46" s="13"/>
      <c r="U46" s="13"/>
      <c r="V46" s="15">
        <v>220</v>
      </c>
      <c r="W46" s="13">
        <f t="shared" si="12"/>
        <v>232.4</v>
      </c>
      <c r="X46" s="15">
        <v>350</v>
      </c>
      <c r="Y46" s="16">
        <f t="shared" si="13"/>
        <v>9.5869191049913933</v>
      </c>
      <c r="Z46" s="13">
        <f t="shared" si="14"/>
        <v>4.5524956970740105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267.8</v>
      </c>
      <c r="AF46" s="13">
        <f>VLOOKUP(A:A,[1]TDSheet!$A:$AF,32,0)</f>
        <v>328.4</v>
      </c>
      <c r="AG46" s="13">
        <f>VLOOKUP(A:A,[1]TDSheet!$A:$AG,33,0)</f>
        <v>225.4</v>
      </c>
      <c r="AH46" s="13">
        <f>VLOOKUP(A:A,[3]TDSheet!$A:$D,4,0)</f>
        <v>176</v>
      </c>
      <c r="AI46" s="13">
        <f>VLOOKUP(A:A,[1]TDSheet!$A:$AI,35,0)</f>
        <v>0</v>
      </c>
      <c r="AJ46" s="13">
        <f t="shared" si="15"/>
        <v>77</v>
      </c>
      <c r="AK46" s="13">
        <f t="shared" si="16"/>
        <v>122.49999999999999</v>
      </c>
      <c r="AL46" s="13">
        <f t="shared" si="17"/>
        <v>0</v>
      </c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182.488</v>
      </c>
      <c r="D47" s="8">
        <v>1440.7260000000001</v>
      </c>
      <c r="E47" s="8">
        <v>211.947</v>
      </c>
      <c r="F47" s="8">
        <v>117.886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209.71899999999999</v>
      </c>
      <c r="K47" s="13">
        <f t="shared" si="11"/>
        <v>2.2280000000000086</v>
      </c>
      <c r="L47" s="13">
        <f>VLOOKUP(A:A,[1]TDSheet!$A:$M,13,0)</f>
        <v>100</v>
      </c>
      <c r="M47" s="13">
        <f>VLOOKUP(A:A,[1]TDSheet!$A:$N,14,0)</f>
        <v>80</v>
      </c>
      <c r="N47" s="13">
        <f>VLOOKUP(A:A,[1]TDSheet!$A:$O,15,0)</f>
        <v>0</v>
      </c>
      <c r="O47" s="13"/>
      <c r="P47" s="13"/>
      <c r="Q47" s="13"/>
      <c r="R47" s="13"/>
      <c r="S47" s="13"/>
      <c r="T47" s="13"/>
      <c r="U47" s="13"/>
      <c r="V47" s="15">
        <v>50</v>
      </c>
      <c r="W47" s="13">
        <f t="shared" si="12"/>
        <v>42.389400000000002</v>
      </c>
      <c r="X47" s="15">
        <v>60</v>
      </c>
      <c r="Y47" s="16">
        <f t="shared" si="13"/>
        <v>9.6223584197936258</v>
      </c>
      <c r="Z47" s="13">
        <f t="shared" si="14"/>
        <v>2.781025445040505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47.047800000000002</v>
      </c>
      <c r="AF47" s="13">
        <f>VLOOKUP(A:A,[1]TDSheet!$A:$AF,32,0)</f>
        <v>49.6496</v>
      </c>
      <c r="AG47" s="13">
        <f>VLOOKUP(A:A,[1]TDSheet!$A:$AG,33,0)</f>
        <v>37.908799999999999</v>
      </c>
      <c r="AH47" s="13">
        <f>VLOOKUP(A:A,[3]TDSheet!$A:$D,4,0)</f>
        <v>50.651000000000003</v>
      </c>
      <c r="AI47" s="13">
        <f>VLOOKUP(A:A,[1]TDSheet!$A:$AI,35,0)</f>
        <v>0</v>
      </c>
      <c r="AJ47" s="13">
        <f t="shared" si="15"/>
        <v>50</v>
      </c>
      <c r="AK47" s="13">
        <f t="shared" si="16"/>
        <v>60</v>
      </c>
      <c r="AL47" s="13">
        <f t="shared" si="17"/>
        <v>0</v>
      </c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875</v>
      </c>
      <c r="D48" s="8">
        <v>2257</v>
      </c>
      <c r="E48" s="8">
        <v>1702</v>
      </c>
      <c r="F48" s="8">
        <v>1390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1728</v>
      </c>
      <c r="K48" s="13">
        <f t="shared" si="11"/>
        <v>-26</v>
      </c>
      <c r="L48" s="13">
        <f>VLOOKUP(A:A,[1]TDSheet!$A:$M,13,0)</f>
        <v>300</v>
      </c>
      <c r="M48" s="13">
        <f>VLOOKUP(A:A,[1]TDSheet!$A:$N,14,0)</f>
        <v>550</v>
      </c>
      <c r="N48" s="13">
        <f>VLOOKUP(A:A,[1]TDSheet!$A:$O,15,0)</f>
        <v>0</v>
      </c>
      <c r="O48" s="13"/>
      <c r="P48" s="13"/>
      <c r="Q48" s="13"/>
      <c r="R48" s="13"/>
      <c r="S48" s="13"/>
      <c r="T48" s="13"/>
      <c r="U48" s="13"/>
      <c r="V48" s="15">
        <v>500</v>
      </c>
      <c r="W48" s="13">
        <f t="shared" si="12"/>
        <v>340.4</v>
      </c>
      <c r="X48" s="15">
        <v>500</v>
      </c>
      <c r="Y48" s="16">
        <f t="shared" si="13"/>
        <v>9.5182138660399538</v>
      </c>
      <c r="Z48" s="13">
        <f t="shared" si="14"/>
        <v>4.0834312573443015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364.8</v>
      </c>
      <c r="AF48" s="13">
        <f>VLOOKUP(A:A,[1]TDSheet!$A:$AF,32,0)</f>
        <v>365.4</v>
      </c>
      <c r="AG48" s="13">
        <f>VLOOKUP(A:A,[1]TDSheet!$A:$AG,33,0)</f>
        <v>336.2</v>
      </c>
      <c r="AH48" s="13">
        <f>VLOOKUP(A:A,[3]TDSheet!$A:$D,4,0)</f>
        <v>249</v>
      </c>
      <c r="AI48" s="13" t="e">
        <f>VLOOKUP(A:A,[1]TDSheet!$A:$AI,35,0)</f>
        <v>#N/A</v>
      </c>
      <c r="AJ48" s="13">
        <f t="shared" si="15"/>
        <v>200</v>
      </c>
      <c r="AK48" s="13">
        <f t="shared" si="16"/>
        <v>200</v>
      </c>
      <c r="AL48" s="13">
        <f t="shared" si="17"/>
        <v>0</v>
      </c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1451</v>
      </c>
      <c r="D49" s="8">
        <v>3581</v>
      </c>
      <c r="E49" s="8">
        <v>2744</v>
      </c>
      <c r="F49" s="8">
        <v>2214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2771</v>
      </c>
      <c r="K49" s="13">
        <f t="shared" si="11"/>
        <v>-27</v>
      </c>
      <c r="L49" s="13">
        <f>VLOOKUP(A:A,[1]TDSheet!$A:$M,13,0)</f>
        <v>400</v>
      </c>
      <c r="M49" s="13">
        <f>VLOOKUP(A:A,[1]TDSheet!$A:$N,14,0)</f>
        <v>600</v>
      </c>
      <c r="N49" s="13">
        <f>VLOOKUP(A:A,[1]TDSheet!$A:$O,15,0)</f>
        <v>400</v>
      </c>
      <c r="O49" s="13"/>
      <c r="P49" s="13"/>
      <c r="Q49" s="13"/>
      <c r="R49" s="13"/>
      <c r="S49" s="13"/>
      <c r="T49" s="13"/>
      <c r="U49" s="13"/>
      <c r="V49" s="15">
        <v>800</v>
      </c>
      <c r="W49" s="13">
        <f t="shared" si="12"/>
        <v>548.79999999999995</v>
      </c>
      <c r="X49" s="15">
        <v>800</v>
      </c>
      <c r="Y49" s="16">
        <f t="shared" si="13"/>
        <v>9.5007288629737623</v>
      </c>
      <c r="Z49" s="13">
        <f t="shared" si="14"/>
        <v>4.0342565597667646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582</v>
      </c>
      <c r="AF49" s="13">
        <f>VLOOKUP(A:A,[1]TDSheet!$A:$AF,32,0)</f>
        <v>587.6</v>
      </c>
      <c r="AG49" s="13">
        <f>VLOOKUP(A:A,[1]TDSheet!$A:$AG,33,0)</f>
        <v>540.4</v>
      </c>
      <c r="AH49" s="13">
        <f>VLOOKUP(A:A,[3]TDSheet!$A:$D,4,0)</f>
        <v>521</v>
      </c>
      <c r="AI49" s="13" t="e">
        <f>VLOOKUP(A:A,[1]TDSheet!$A:$AI,35,0)</f>
        <v>#N/A</v>
      </c>
      <c r="AJ49" s="13">
        <f t="shared" si="15"/>
        <v>320</v>
      </c>
      <c r="AK49" s="13">
        <f t="shared" si="16"/>
        <v>320</v>
      </c>
      <c r="AL49" s="13">
        <f t="shared" si="17"/>
        <v>0</v>
      </c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74.802999999999997</v>
      </c>
      <c r="D50" s="8">
        <v>513.10400000000004</v>
      </c>
      <c r="E50" s="8">
        <v>106.327</v>
      </c>
      <c r="F50" s="8">
        <v>56.966000000000001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107.24</v>
      </c>
      <c r="K50" s="13">
        <f t="shared" si="11"/>
        <v>-0.9129999999999967</v>
      </c>
      <c r="L50" s="13">
        <f>VLOOKUP(A:A,[1]TDSheet!$A:$M,13,0)</f>
        <v>20</v>
      </c>
      <c r="M50" s="13">
        <f>VLOOKUP(A:A,[1]TDSheet!$A:$N,14,0)</f>
        <v>30</v>
      </c>
      <c r="N50" s="13">
        <f>VLOOKUP(A:A,[1]TDSheet!$A:$O,15,0)</f>
        <v>0</v>
      </c>
      <c r="O50" s="13"/>
      <c r="P50" s="13"/>
      <c r="Q50" s="13"/>
      <c r="R50" s="13"/>
      <c r="S50" s="13"/>
      <c r="T50" s="13"/>
      <c r="U50" s="13"/>
      <c r="V50" s="15">
        <v>70</v>
      </c>
      <c r="W50" s="13">
        <f t="shared" si="12"/>
        <v>21.2654</v>
      </c>
      <c r="X50" s="15">
        <v>30</v>
      </c>
      <c r="Y50" s="16">
        <f t="shared" si="13"/>
        <v>9.732523253736117</v>
      </c>
      <c r="Z50" s="13">
        <f t="shared" si="14"/>
        <v>2.6788115906590049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17.146599999999999</v>
      </c>
      <c r="AF50" s="13">
        <f>VLOOKUP(A:A,[1]TDSheet!$A:$AF,32,0)</f>
        <v>18.778200000000002</v>
      </c>
      <c r="AG50" s="13">
        <f>VLOOKUP(A:A,[1]TDSheet!$A:$AG,33,0)</f>
        <v>13.768799999999999</v>
      </c>
      <c r="AH50" s="13">
        <f>VLOOKUP(A:A,[3]TDSheet!$A:$D,4,0)</f>
        <v>26.954000000000001</v>
      </c>
      <c r="AI50" s="13">
        <f>VLOOKUP(A:A,[1]TDSheet!$A:$AI,35,0)</f>
        <v>0</v>
      </c>
      <c r="AJ50" s="13">
        <f t="shared" si="15"/>
        <v>70</v>
      </c>
      <c r="AK50" s="13">
        <f t="shared" si="16"/>
        <v>30</v>
      </c>
      <c r="AL50" s="13">
        <f t="shared" si="17"/>
        <v>0</v>
      </c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145.864</v>
      </c>
      <c r="D51" s="8">
        <v>157.19300000000001</v>
      </c>
      <c r="E51" s="8">
        <v>219.96299999999999</v>
      </c>
      <c r="F51" s="8">
        <v>72.212000000000003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226.10599999999999</v>
      </c>
      <c r="K51" s="13">
        <f t="shared" si="11"/>
        <v>-6.1430000000000007</v>
      </c>
      <c r="L51" s="13">
        <f>VLOOKUP(A:A,[1]TDSheet!$A:$M,13,0)</f>
        <v>100</v>
      </c>
      <c r="M51" s="13">
        <f>VLOOKUP(A:A,[1]TDSheet!$A:$N,14,0)</f>
        <v>60</v>
      </c>
      <c r="N51" s="13">
        <f>VLOOKUP(A:A,[1]TDSheet!$A:$O,15,0)</f>
        <v>0</v>
      </c>
      <c r="O51" s="13"/>
      <c r="P51" s="13"/>
      <c r="Q51" s="13"/>
      <c r="R51" s="13"/>
      <c r="S51" s="13"/>
      <c r="T51" s="13"/>
      <c r="U51" s="13"/>
      <c r="V51" s="15">
        <v>120</v>
      </c>
      <c r="W51" s="13">
        <f t="shared" si="12"/>
        <v>43.992599999999996</v>
      </c>
      <c r="X51" s="15">
        <v>80</v>
      </c>
      <c r="Y51" s="16">
        <f t="shared" si="13"/>
        <v>9.8246523278915099</v>
      </c>
      <c r="Z51" s="13">
        <f t="shared" si="14"/>
        <v>1.6414578815528069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37.4572</v>
      </c>
      <c r="AF51" s="13">
        <f>VLOOKUP(A:A,[1]TDSheet!$A:$AF,32,0)</f>
        <v>39.427800000000005</v>
      </c>
      <c r="AG51" s="13">
        <f>VLOOKUP(A:A,[1]TDSheet!$A:$AG,33,0)</f>
        <v>31.725999999999999</v>
      </c>
      <c r="AH51" s="13">
        <f>VLOOKUP(A:A,[3]TDSheet!$A:$D,4,0)</f>
        <v>71.483000000000004</v>
      </c>
      <c r="AI51" s="13">
        <f>VLOOKUP(A:A,[1]TDSheet!$A:$AI,35,0)</f>
        <v>0</v>
      </c>
      <c r="AJ51" s="13">
        <f t="shared" si="15"/>
        <v>120</v>
      </c>
      <c r="AK51" s="13">
        <f t="shared" si="16"/>
        <v>80</v>
      </c>
      <c r="AL51" s="13">
        <f t="shared" si="17"/>
        <v>0</v>
      </c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811</v>
      </c>
      <c r="D52" s="8">
        <v>1693</v>
      </c>
      <c r="E52" s="8">
        <v>1306</v>
      </c>
      <c r="F52" s="8">
        <v>1079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1334</v>
      </c>
      <c r="K52" s="13">
        <f t="shared" si="11"/>
        <v>-28</v>
      </c>
      <c r="L52" s="13">
        <f>VLOOKUP(A:A,[1]TDSheet!$A:$M,13,0)</f>
        <v>350</v>
      </c>
      <c r="M52" s="13">
        <f>VLOOKUP(A:A,[1]TDSheet!$A:$N,14,0)</f>
        <v>450</v>
      </c>
      <c r="N52" s="13">
        <f>VLOOKUP(A:A,[1]TDSheet!$A:$O,15,0)</f>
        <v>0</v>
      </c>
      <c r="O52" s="13"/>
      <c r="P52" s="13"/>
      <c r="Q52" s="13"/>
      <c r="R52" s="13"/>
      <c r="S52" s="13"/>
      <c r="T52" s="13"/>
      <c r="U52" s="13"/>
      <c r="V52" s="15">
        <v>220</v>
      </c>
      <c r="W52" s="13">
        <f t="shared" si="12"/>
        <v>261.2</v>
      </c>
      <c r="X52" s="15">
        <v>400</v>
      </c>
      <c r="Y52" s="16">
        <f t="shared" si="13"/>
        <v>9.5673813169984694</v>
      </c>
      <c r="Z52" s="13">
        <f t="shared" si="14"/>
        <v>4.1309341500765697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296.8</v>
      </c>
      <c r="AF52" s="13">
        <f>VLOOKUP(A:A,[1]TDSheet!$A:$AF,32,0)</f>
        <v>313.39999999999998</v>
      </c>
      <c r="AG52" s="13">
        <f>VLOOKUP(A:A,[1]TDSheet!$A:$AG,33,0)</f>
        <v>267.39999999999998</v>
      </c>
      <c r="AH52" s="13">
        <f>VLOOKUP(A:A,[3]TDSheet!$A:$D,4,0)</f>
        <v>228</v>
      </c>
      <c r="AI52" s="13">
        <f>VLOOKUP(A:A,[1]TDSheet!$A:$AI,35,0)</f>
        <v>0</v>
      </c>
      <c r="AJ52" s="13">
        <f t="shared" si="15"/>
        <v>77</v>
      </c>
      <c r="AK52" s="13">
        <f t="shared" si="16"/>
        <v>140</v>
      </c>
      <c r="AL52" s="13">
        <f t="shared" si="17"/>
        <v>0</v>
      </c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1072</v>
      </c>
      <c r="D53" s="8">
        <v>2534</v>
      </c>
      <c r="E53" s="8">
        <v>1836</v>
      </c>
      <c r="F53" s="8">
        <v>1721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1867</v>
      </c>
      <c r="K53" s="13">
        <f t="shared" si="11"/>
        <v>-31</v>
      </c>
      <c r="L53" s="13">
        <f>VLOOKUP(A:A,[1]TDSheet!$A:$M,13,0)</f>
        <v>300</v>
      </c>
      <c r="M53" s="13">
        <f>VLOOKUP(A:A,[1]TDSheet!$A:$N,14,0)</f>
        <v>550</v>
      </c>
      <c r="N53" s="13">
        <f>VLOOKUP(A:A,[1]TDSheet!$A:$O,15,0)</f>
        <v>0</v>
      </c>
      <c r="O53" s="13"/>
      <c r="P53" s="13"/>
      <c r="Q53" s="13"/>
      <c r="R53" s="13"/>
      <c r="S53" s="13"/>
      <c r="T53" s="13"/>
      <c r="U53" s="13"/>
      <c r="V53" s="15">
        <v>400</v>
      </c>
      <c r="W53" s="13">
        <f t="shared" si="12"/>
        <v>367.2</v>
      </c>
      <c r="X53" s="15">
        <v>550</v>
      </c>
      <c r="Y53" s="16">
        <f t="shared" si="13"/>
        <v>9.5887799564270164</v>
      </c>
      <c r="Z53" s="13">
        <f t="shared" si="14"/>
        <v>4.6868191721132897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419</v>
      </c>
      <c r="AF53" s="13">
        <f>VLOOKUP(A:A,[1]TDSheet!$A:$AF,32,0)</f>
        <v>459.6</v>
      </c>
      <c r="AG53" s="13">
        <f>VLOOKUP(A:A,[1]TDSheet!$A:$AG,33,0)</f>
        <v>387.6</v>
      </c>
      <c r="AH53" s="13">
        <f>VLOOKUP(A:A,[3]TDSheet!$A:$D,4,0)</f>
        <v>340</v>
      </c>
      <c r="AI53" s="13">
        <f>VLOOKUP(A:A,[1]TDSheet!$A:$AI,35,0)</f>
        <v>0</v>
      </c>
      <c r="AJ53" s="13">
        <f t="shared" si="15"/>
        <v>140</v>
      </c>
      <c r="AK53" s="13">
        <f t="shared" si="16"/>
        <v>192.5</v>
      </c>
      <c r="AL53" s="13">
        <f t="shared" si="17"/>
        <v>0</v>
      </c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666</v>
      </c>
      <c r="D54" s="8">
        <v>1373</v>
      </c>
      <c r="E54" s="8">
        <v>1245</v>
      </c>
      <c r="F54" s="8">
        <v>747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1284</v>
      </c>
      <c r="K54" s="13">
        <f t="shared" si="11"/>
        <v>-39</v>
      </c>
      <c r="L54" s="13">
        <f>VLOOKUP(A:A,[1]TDSheet!$A:$M,13,0)</f>
        <v>400</v>
      </c>
      <c r="M54" s="13">
        <f>VLOOKUP(A:A,[1]TDSheet!$A:$N,14,0)</f>
        <v>450</v>
      </c>
      <c r="N54" s="13">
        <f>VLOOKUP(A:A,[1]TDSheet!$A:$O,15,0)</f>
        <v>0</v>
      </c>
      <c r="O54" s="13"/>
      <c r="P54" s="13"/>
      <c r="Q54" s="13"/>
      <c r="R54" s="13"/>
      <c r="S54" s="13"/>
      <c r="T54" s="13"/>
      <c r="U54" s="13"/>
      <c r="V54" s="15">
        <v>400</v>
      </c>
      <c r="W54" s="13">
        <f t="shared" si="12"/>
        <v>249</v>
      </c>
      <c r="X54" s="15">
        <v>380</v>
      </c>
      <c r="Y54" s="16">
        <f t="shared" si="13"/>
        <v>9.546184738955823</v>
      </c>
      <c r="Z54" s="13">
        <f t="shared" si="14"/>
        <v>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258.39999999999998</v>
      </c>
      <c r="AF54" s="13">
        <f>VLOOKUP(A:A,[1]TDSheet!$A:$AF,32,0)</f>
        <v>259.2</v>
      </c>
      <c r="AG54" s="13">
        <f>VLOOKUP(A:A,[1]TDSheet!$A:$AG,33,0)</f>
        <v>250</v>
      </c>
      <c r="AH54" s="13">
        <f>VLOOKUP(A:A,[3]TDSheet!$A:$D,4,0)</f>
        <v>210</v>
      </c>
      <c r="AI54" s="13">
        <f>VLOOKUP(A:A,[1]TDSheet!$A:$AI,35,0)</f>
        <v>0</v>
      </c>
      <c r="AJ54" s="13">
        <f t="shared" si="15"/>
        <v>160</v>
      </c>
      <c r="AK54" s="13">
        <f t="shared" si="16"/>
        <v>152</v>
      </c>
      <c r="AL54" s="13">
        <f t="shared" si="17"/>
        <v>0</v>
      </c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201.88300000000001</v>
      </c>
      <c r="D55" s="8">
        <v>514.48400000000004</v>
      </c>
      <c r="E55" s="8">
        <v>258.32</v>
      </c>
      <c r="F55" s="8">
        <v>419.22300000000001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292.82900000000001</v>
      </c>
      <c r="K55" s="13">
        <f t="shared" si="11"/>
        <v>-34.509000000000015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VLOOKUP(A:A,[1]TDSheet!$A:$O,15,0)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51.664000000000001</v>
      </c>
      <c r="X55" s="15">
        <v>80</v>
      </c>
      <c r="Y55" s="16">
        <f t="shared" si="13"/>
        <v>9.6628793744193242</v>
      </c>
      <c r="Z55" s="13">
        <f t="shared" si="14"/>
        <v>8.1144123567668007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72.4208</v>
      </c>
      <c r="AF55" s="13">
        <f>VLOOKUP(A:A,[1]TDSheet!$A:$AF,32,0)</f>
        <v>67.297600000000003</v>
      </c>
      <c r="AG55" s="13">
        <f>VLOOKUP(A:A,[1]TDSheet!$A:$AG,33,0)</f>
        <v>68.39</v>
      </c>
      <c r="AH55" s="13">
        <f>VLOOKUP(A:A,[3]TDSheet!$A:$D,4,0)</f>
        <v>69.588999999999999</v>
      </c>
      <c r="AI55" s="13">
        <f>VLOOKUP(A:A,[1]TDSheet!$A:$AI,35,0)</f>
        <v>0</v>
      </c>
      <c r="AJ55" s="13">
        <f t="shared" si="15"/>
        <v>0</v>
      </c>
      <c r="AK55" s="13">
        <f t="shared" si="16"/>
        <v>80</v>
      </c>
      <c r="AL55" s="13">
        <f t="shared" si="17"/>
        <v>0</v>
      </c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343.48500000000001</v>
      </c>
      <c r="D56" s="8">
        <v>1213.7929999999999</v>
      </c>
      <c r="E56" s="8">
        <v>956.18100000000004</v>
      </c>
      <c r="F56" s="8">
        <v>563.1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956.07899999999995</v>
      </c>
      <c r="K56" s="13">
        <f t="shared" si="11"/>
        <v>0.10200000000008913</v>
      </c>
      <c r="L56" s="13">
        <f>VLOOKUP(A:A,[1]TDSheet!$A:$M,13,0)</f>
        <v>400</v>
      </c>
      <c r="M56" s="13">
        <f>VLOOKUP(A:A,[1]TDSheet!$A:$N,14,0)</f>
        <v>350</v>
      </c>
      <c r="N56" s="13">
        <f>VLOOKUP(A:A,[1]TDSheet!$A:$O,15,0)</f>
        <v>0</v>
      </c>
      <c r="O56" s="13"/>
      <c r="P56" s="13"/>
      <c r="Q56" s="13"/>
      <c r="R56" s="13"/>
      <c r="S56" s="13"/>
      <c r="T56" s="13"/>
      <c r="U56" s="13"/>
      <c r="V56" s="15">
        <v>300</v>
      </c>
      <c r="W56" s="13">
        <f t="shared" si="12"/>
        <v>191.2362</v>
      </c>
      <c r="X56" s="15">
        <v>220</v>
      </c>
      <c r="Y56" s="16">
        <f t="shared" si="13"/>
        <v>9.5855282629543979</v>
      </c>
      <c r="Z56" s="13">
        <f t="shared" si="14"/>
        <v>2.9445261932625728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134.589</v>
      </c>
      <c r="AF56" s="13">
        <f>VLOOKUP(A:A,[1]TDSheet!$A:$AF,32,0)</f>
        <v>142.29739999999998</v>
      </c>
      <c r="AG56" s="13">
        <f>VLOOKUP(A:A,[1]TDSheet!$A:$AG,33,0)</f>
        <v>155.50839999999999</v>
      </c>
      <c r="AH56" s="13">
        <f>VLOOKUP(A:A,[3]TDSheet!$A:$D,4,0)</f>
        <v>210.09100000000001</v>
      </c>
      <c r="AI56" s="13" t="str">
        <f>VLOOKUP(A:A,[1]TDSheet!$A:$AI,35,0)</f>
        <v>ябокт</v>
      </c>
      <c r="AJ56" s="13">
        <f t="shared" si="15"/>
        <v>300</v>
      </c>
      <c r="AK56" s="13">
        <f t="shared" si="16"/>
        <v>220</v>
      </c>
      <c r="AL56" s="13">
        <f t="shared" si="17"/>
        <v>0</v>
      </c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52.552999999999997</v>
      </c>
      <c r="D57" s="8">
        <v>202.91200000000001</v>
      </c>
      <c r="E57" s="8">
        <v>57.076000000000001</v>
      </c>
      <c r="F57" s="8">
        <v>189.37700000000001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76.251999999999995</v>
      </c>
      <c r="K57" s="13">
        <f t="shared" si="11"/>
        <v>-19.175999999999995</v>
      </c>
      <c r="L57" s="13">
        <f>VLOOKUP(A:A,[1]TDSheet!$A:$M,13,0)</f>
        <v>0</v>
      </c>
      <c r="M57" s="13">
        <f>VLOOKUP(A:A,[1]TDSheet!$A:$N,14,0)</f>
        <v>0</v>
      </c>
      <c r="N57" s="13">
        <f>VLOOKUP(A:A,[1]TDSheet!$A:$O,15,0)</f>
        <v>0</v>
      </c>
      <c r="O57" s="13"/>
      <c r="P57" s="13"/>
      <c r="Q57" s="13"/>
      <c r="R57" s="13"/>
      <c r="S57" s="13"/>
      <c r="T57" s="13"/>
      <c r="U57" s="13"/>
      <c r="V57" s="15"/>
      <c r="W57" s="13">
        <f t="shared" si="12"/>
        <v>11.4152</v>
      </c>
      <c r="X57" s="15"/>
      <c r="Y57" s="16">
        <f t="shared" si="13"/>
        <v>16.589897680285933</v>
      </c>
      <c r="Z57" s="13">
        <f t="shared" si="14"/>
        <v>16.589897680285933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15.620799999999999</v>
      </c>
      <c r="AF57" s="13">
        <f>VLOOKUP(A:A,[1]TDSheet!$A:$AF,32,0)</f>
        <v>19.2256</v>
      </c>
      <c r="AG57" s="13">
        <f>VLOOKUP(A:A,[1]TDSheet!$A:$AG,33,0)</f>
        <v>24.2424</v>
      </c>
      <c r="AH57" s="13">
        <f>VLOOKUP(A:A,[3]TDSheet!$A:$D,4,0)</f>
        <v>9.0120000000000005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>
        <f t="shared" si="17"/>
        <v>0</v>
      </c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0.499</v>
      </c>
      <c r="D58" s="8">
        <v>60.143999999999998</v>
      </c>
      <c r="E58" s="8">
        <v>25.975999999999999</v>
      </c>
      <c r="F58" s="8">
        <v>34.667000000000002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27.062000000000001</v>
      </c>
      <c r="K58" s="13">
        <f t="shared" si="11"/>
        <v>-1.0860000000000021</v>
      </c>
      <c r="L58" s="13">
        <f>VLOOKUP(A:A,[1]TDSheet!$A:$M,13,0)</f>
        <v>0</v>
      </c>
      <c r="M58" s="13">
        <f>VLOOKUP(A:A,[1]TDSheet!$A:$N,14,0)</f>
        <v>0</v>
      </c>
      <c r="N58" s="13">
        <f>VLOOKUP(A:A,[1]TDSheet!$A:$O,15,0)</f>
        <v>0</v>
      </c>
      <c r="O58" s="13"/>
      <c r="P58" s="13"/>
      <c r="Q58" s="13"/>
      <c r="R58" s="13"/>
      <c r="S58" s="13"/>
      <c r="T58" s="13"/>
      <c r="U58" s="13"/>
      <c r="V58" s="15">
        <v>10</v>
      </c>
      <c r="W58" s="13">
        <f t="shared" si="12"/>
        <v>5.1951999999999998</v>
      </c>
      <c r="X58" s="15"/>
      <c r="Y58" s="16">
        <f t="shared" si="13"/>
        <v>8.5977440714505704</v>
      </c>
      <c r="Z58" s="13">
        <f t="shared" si="14"/>
        <v>6.6728903603326151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6.3609999999999998</v>
      </c>
      <c r="AF58" s="13">
        <f>VLOOKUP(A:A,[1]TDSheet!$A:$AF,32,0)</f>
        <v>4.2783999999999995</v>
      </c>
      <c r="AG58" s="13">
        <f>VLOOKUP(A:A,[1]TDSheet!$A:$AG,33,0)</f>
        <v>5.9592000000000001</v>
      </c>
      <c r="AH58" s="13">
        <f>VLOOKUP(A:A,[3]TDSheet!$A:$D,4,0)</f>
        <v>18.335999999999999</v>
      </c>
      <c r="AI58" s="13" t="str">
        <f>VLOOKUP(A:A,[1]TDSheet!$A:$AI,35,0)</f>
        <v>увел</v>
      </c>
      <c r="AJ58" s="13">
        <f t="shared" si="15"/>
        <v>10</v>
      </c>
      <c r="AK58" s="13">
        <f t="shared" si="16"/>
        <v>0</v>
      </c>
      <c r="AL58" s="13">
        <f t="shared" si="17"/>
        <v>0</v>
      </c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1788.992</v>
      </c>
      <c r="D59" s="8">
        <v>3477.0940000000001</v>
      </c>
      <c r="E59" s="8">
        <v>2810.0439999999999</v>
      </c>
      <c r="F59" s="8">
        <v>2443.7840000000001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2720.46</v>
      </c>
      <c r="K59" s="13">
        <f t="shared" si="11"/>
        <v>89.583999999999833</v>
      </c>
      <c r="L59" s="13">
        <f>VLOOKUP(A:A,[1]TDSheet!$A:$M,13,0)</f>
        <v>700</v>
      </c>
      <c r="M59" s="13">
        <f>VLOOKUP(A:A,[1]TDSheet!$A:$N,14,0)</f>
        <v>850</v>
      </c>
      <c r="N59" s="13">
        <f>VLOOKUP(A:A,[1]TDSheet!$A:$O,15,0)</f>
        <v>0</v>
      </c>
      <c r="O59" s="13"/>
      <c r="P59" s="13"/>
      <c r="Q59" s="13"/>
      <c r="R59" s="13"/>
      <c r="S59" s="13"/>
      <c r="T59" s="13"/>
      <c r="U59" s="13"/>
      <c r="V59" s="15">
        <v>500</v>
      </c>
      <c r="W59" s="13">
        <f t="shared" si="12"/>
        <v>562.00879999999995</v>
      </c>
      <c r="X59" s="15">
        <v>850</v>
      </c>
      <c r="Y59" s="16">
        <f t="shared" si="13"/>
        <v>9.5083635701077984</v>
      </c>
      <c r="Z59" s="13">
        <f t="shared" si="14"/>
        <v>4.3483020194701583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643.798</v>
      </c>
      <c r="AF59" s="13">
        <f>VLOOKUP(A:A,[1]TDSheet!$A:$AF,32,0)</f>
        <v>646.14480000000003</v>
      </c>
      <c r="AG59" s="13">
        <f>VLOOKUP(A:A,[1]TDSheet!$A:$AG,33,0)</f>
        <v>578.5376</v>
      </c>
      <c r="AH59" s="13">
        <f>VLOOKUP(A:A,[3]TDSheet!$A:$D,4,0)</f>
        <v>623.67100000000005</v>
      </c>
      <c r="AI59" s="13" t="str">
        <f>VLOOKUP(A:A,[1]TDSheet!$A:$AI,35,0)</f>
        <v>оконч</v>
      </c>
      <c r="AJ59" s="13">
        <f t="shared" si="15"/>
        <v>500</v>
      </c>
      <c r="AK59" s="13">
        <f t="shared" si="16"/>
        <v>850</v>
      </c>
      <c r="AL59" s="13">
        <f t="shared" si="17"/>
        <v>0</v>
      </c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2070</v>
      </c>
      <c r="D60" s="8">
        <v>4233</v>
      </c>
      <c r="E60" s="8">
        <v>3791</v>
      </c>
      <c r="F60" s="8">
        <v>2322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3881</v>
      </c>
      <c r="K60" s="13">
        <f t="shared" si="11"/>
        <v>-90</v>
      </c>
      <c r="L60" s="13">
        <f>VLOOKUP(A:A,[1]TDSheet!$A:$M,13,0)</f>
        <v>700</v>
      </c>
      <c r="M60" s="13">
        <f>VLOOKUP(A:A,[1]TDSheet!$A:$N,14,0)</f>
        <v>1000</v>
      </c>
      <c r="N60" s="13">
        <f>VLOOKUP(A:A,[1]TDSheet!$A:$O,15,0)</f>
        <v>0</v>
      </c>
      <c r="O60" s="13"/>
      <c r="P60" s="13"/>
      <c r="Q60" s="13"/>
      <c r="R60" s="13"/>
      <c r="S60" s="13"/>
      <c r="T60" s="13"/>
      <c r="U60" s="13"/>
      <c r="V60" s="15">
        <v>1100</v>
      </c>
      <c r="W60" s="13">
        <f t="shared" si="12"/>
        <v>638.20000000000005</v>
      </c>
      <c r="X60" s="15">
        <v>1000</v>
      </c>
      <c r="Y60" s="16">
        <f t="shared" si="13"/>
        <v>9.5926041993105606</v>
      </c>
      <c r="Z60" s="13">
        <f t="shared" si="14"/>
        <v>3.638357881541836</v>
      </c>
      <c r="AA60" s="13"/>
      <c r="AB60" s="13"/>
      <c r="AC60" s="13"/>
      <c r="AD60" s="13">
        <f>VLOOKUP(A:A,[1]TDSheet!$A:$AD,30,0)</f>
        <v>600</v>
      </c>
      <c r="AE60" s="13">
        <f>VLOOKUP(A:A,[1]TDSheet!$A:$AE,31,0)</f>
        <v>711.4</v>
      </c>
      <c r="AF60" s="13">
        <f>VLOOKUP(A:A,[1]TDSheet!$A:$AF,32,0)</f>
        <v>703.8</v>
      </c>
      <c r="AG60" s="13">
        <f>VLOOKUP(A:A,[1]TDSheet!$A:$AG,33,0)</f>
        <v>614.79999999999995</v>
      </c>
      <c r="AH60" s="13">
        <f>VLOOKUP(A:A,[3]TDSheet!$A:$D,4,0)</f>
        <v>624</v>
      </c>
      <c r="AI60" s="13" t="str">
        <f>VLOOKUP(A:A,[1]TDSheet!$A:$AI,35,0)</f>
        <v>оконч</v>
      </c>
      <c r="AJ60" s="13">
        <f t="shared" si="15"/>
        <v>495</v>
      </c>
      <c r="AK60" s="13">
        <f t="shared" si="16"/>
        <v>450</v>
      </c>
      <c r="AL60" s="13">
        <f t="shared" si="17"/>
        <v>0</v>
      </c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45.09</v>
      </c>
      <c r="D61" s="8"/>
      <c r="E61" s="8">
        <v>0</v>
      </c>
      <c r="F61" s="8">
        <v>45.09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1.5</v>
      </c>
      <c r="K61" s="13">
        <f t="shared" si="11"/>
        <v>-1.5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VLOOKUP(A:A,[1]TDSheet!$A:$O,15,0)</f>
        <v>0</v>
      </c>
      <c r="O61" s="13"/>
      <c r="P61" s="13"/>
      <c r="Q61" s="13"/>
      <c r="R61" s="13"/>
      <c r="S61" s="13"/>
      <c r="T61" s="13"/>
      <c r="U61" s="13"/>
      <c r="V61" s="15"/>
      <c r="W61" s="13">
        <f t="shared" si="12"/>
        <v>0</v>
      </c>
      <c r="X61" s="15"/>
      <c r="Y61" s="16" t="e">
        <f t="shared" si="13"/>
        <v>#DIV/0!</v>
      </c>
      <c r="Z61" s="13" t="e">
        <f t="shared" si="14"/>
        <v>#DIV/0!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</v>
      </c>
      <c r="AF61" s="13">
        <f>VLOOKUP(A:A,[1]TDSheet!$A:$AF,32,0)</f>
        <v>0</v>
      </c>
      <c r="AG61" s="13">
        <f>VLOOKUP(A:A,[1]TDSheet!$A:$AG,33,0)</f>
        <v>0.72399999999999998</v>
      </c>
      <c r="AH61" s="13">
        <v>0</v>
      </c>
      <c r="AI61" s="19" t="str">
        <f>VLOOKUP(A:A,[1]TDSheet!$A:$AI,35,0)</f>
        <v>выв0609</v>
      </c>
      <c r="AJ61" s="13">
        <f t="shared" si="15"/>
        <v>0</v>
      </c>
      <c r="AK61" s="13">
        <f t="shared" si="16"/>
        <v>0</v>
      </c>
      <c r="AL61" s="13">
        <f t="shared" si="17"/>
        <v>0</v>
      </c>
      <c r="AM61" s="13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1376</v>
      </c>
      <c r="D62" s="8">
        <v>3321</v>
      </c>
      <c r="E62" s="8">
        <v>2864</v>
      </c>
      <c r="F62" s="8">
        <v>1777</v>
      </c>
      <c r="G62" s="1" t="str">
        <f>VLOOKUP(A:A,[1]TDSheet!$A:$G,7,0)</f>
        <v>акяб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2911</v>
      </c>
      <c r="K62" s="13">
        <f t="shared" si="11"/>
        <v>-47</v>
      </c>
      <c r="L62" s="13">
        <f>VLOOKUP(A:A,[1]TDSheet!$A:$M,13,0)</f>
        <v>300</v>
      </c>
      <c r="M62" s="13">
        <f>VLOOKUP(A:A,[1]TDSheet!$A:$N,14,0)</f>
        <v>600</v>
      </c>
      <c r="N62" s="13">
        <f>VLOOKUP(A:A,[1]TDSheet!$A:$O,15,0)</f>
        <v>0</v>
      </c>
      <c r="O62" s="13"/>
      <c r="P62" s="13"/>
      <c r="Q62" s="13"/>
      <c r="R62" s="13"/>
      <c r="S62" s="13"/>
      <c r="T62" s="13"/>
      <c r="U62" s="13"/>
      <c r="V62" s="15">
        <v>800</v>
      </c>
      <c r="W62" s="13">
        <f t="shared" si="12"/>
        <v>426.8</v>
      </c>
      <c r="X62" s="15">
        <v>600</v>
      </c>
      <c r="Y62" s="16">
        <f t="shared" si="13"/>
        <v>9.5524835988753516</v>
      </c>
      <c r="Z62" s="13">
        <f t="shared" si="14"/>
        <v>4.163542642924086</v>
      </c>
      <c r="AA62" s="13"/>
      <c r="AB62" s="13"/>
      <c r="AC62" s="13"/>
      <c r="AD62" s="13">
        <f>VLOOKUP(A:A,[1]TDSheet!$A:$AD,30,0)</f>
        <v>730</v>
      </c>
      <c r="AE62" s="13">
        <f>VLOOKUP(A:A,[1]TDSheet!$A:$AE,31,0)</f>
        <v>473.2</v>
      </c>
      <c r="AF62" s="13">
        <f>VLOOKUP(A:A,[1]TDSheet!$A:$AF,32,0)</f>
        <v>476.4</v>
      </c>
      <c r="AG62" s="13">
        <f>VLOOKUP(A:A,[1]TDSheet!$A:$AG,33,0)</f>
        <v>432</v>
      </c>
      <c r="AH62" s="13">
        <f>VLOOKUP(A:A,[3]TDSheet!$A:$D,4,0)</f>
        <v>355</v>
      </c>
      <c r="AI62" s="13">
        <f>VLOOKUP(A:A,[1]TDSheet!$A:$AI,35,0)</f>
        <v>0</v>
      </c>
      <c r="AJ62" s="13">
        <f t="shared" si="15"/>
        <v>360</v>
      </c>
      <c r="AK62" s="13">
        <f t="shared" si="16"/>
        <v>270</v>
      </c>
      <c r="AL62" s="13">
        <f t="shared" si="17"/>
        <v>0</v>
      </c>
      <c r="AM62" s="13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1053</v>
      </c>
      <c r="D63" s="8">
        <v>952</v>
      </c>
      <c r="E63" s="8">
        <v>1178</v>
      </c>
      <c r="F63" s="8">
        <v>800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1174</v>
      </c>
      <c r="K63" s="13">
        <f t="shared" si="11"/>
        <v>4</v>
      </c>
      <c r="L63" s="13">
        <f>VLOOKUP(A:A,[1]TDSheet!$A:$M,13,0)</f>
        <v>450</v>
      </c>
      <c r="M63" s="13">
        <f>VLOOKUP(A:A,[1]TDSheet!$A:$N,14,0)</f>
        <v>400</v>
      </c>
      <c r="N63" s="13">
        <f>VLOOKUP(A:A,[1]TDSheet!$A:$O,15,0)</f>
        <v>0</v>
      </c>
      <c r="O63" s="13"/>
      <c r="P63" s="13"/>
      <c r="Q63" s="13"/>
      <c r="R63" s="13"/>
      <c r="S63" s="13"/>
      <c r="T63" s="13"/>
      <c r="U63" s="13"/>
      <c r="V63" s="15">
        <v>250</v>
      </c>
      <c r="W63" s="13">
        <f t="shared" si="12"/>
        <v>235.6</v>
      </c>
      <c r="X63" s="15">
        <v>350</v>
      </c>
      <c r="Y63" s="16">
        <f t="shared" si="13"/>
        <v>9.5500848896434629</v>
      </c>
      <c r="Z63" s="13">
        <f t="shared" si="14"/>
        <v>3.3955857385398982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259.2</v>
      </c>
      <c r="AF63" s="13">
        <f>VLOOKUP(A:A,[1]TDSheet!$A:$AF,32,0)</f>
        <v>253.8</v>
      </c>
      <c r="AG63" s="13">
        <f>VLOOKUP(A:A,[1]TDSheet!$A:$AG,33,0)</f>
        <v>218</v>
      </c>
      <c r="AH63" s="13">
        <f>VLOOKUP(A:A,[3]TDSheet!$A:$D,4,0)</f>
        <v>247</v>
      </c>
      <c r="AI63" s="13" t="str">
        <f>VLOOKUP(A:A,[1]TDSheet!$A:$AI,35,0)</f>
        <v>ябокт</v>
      </c>
      <c r="AJ63" s="13">
        <f t="shared" si="15"/>
        <v>112.5</v>
      </c>
      <c r="AK63" s="13">
        <f t="shared" si="16"/>
        <v>157.5</v>
      </c>
      <c r="AL63" s="13">
        <f t="shared" si="17"/>
        <v>0</v>
      </c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296</v>
      </c>
      <c r="D64" s="8">
        <v>775</v>
      </c>
      <c r="E64" s="8">
        <v>564</v>
      </c>
      <c r="F64" s="8">
        <v>489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580</v>
      </c>
      <c r="K64" s="13">
        <f t="shared" si="11"/>
        <v>-16</v>
      </c>
      <c r="L64" s="13">
        <f>VLOOKUP(A:A,[1]TDSheet!$A:$M,13,0)</f>
        <v>120</v>
      </c>
      <c r="M64" s="13">
        <f>VLOOKUP(A:A,[1]TDSheet!$A:$N,14,0)</f>
        <v>170</v>
      </c>
      <c r="N64" s="13">
        <f>VLOOKUP(A:A,[1]TDSheet!$A:$O,15,0)</f>
        <v>0</v>
      </c>
      <c r="O64" s="13"/>
      <c r="P64" s="13"/>
      <c r="Q64" s="13"/>
      <c r="R64" s="13"/>
      <c r="S64" s="13"/>
      <c r="T64" s="13"/>
      <c r="U64" s="13"/>
      <c r="V64" s="15">
        <v>130</v>
      </c>
      <c r="W64" s="13">
        <f t="shared" si="12"/>
        <v>112.8</v>
      </c>
      <c r="X64" s="15">
        <v>170</v>
      </c>
      <c r="Y64" s="16">
        <f t="shared" si="13"/>
        <v>9.5656028368794335</v>
      </c>
      <c r="Z64" s="13">
        <f t="shared" si="14"/>
        <v>4.3351063829787231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107.8</v>
      </c>
      <c r="AF64" s="13">
        <f>VLOOKUP(A:A,[1]TDSheet!$A:$AF,32,0)</f>
        <v>125</v>
      </c>
      <c r="AG64" s="13">
        <f>VLOOKUP(A:A,[1]TDSheet!$A:$AG,33,0)</f>
        <v>117.8</v>
      </c>
      <c r="AH64" s="13">
        <f>VLOOKUP(A:A,[3]TDSheet!$A:$D,4,0)</f>
        <v>75</v>
      </c>
      <c r="AI64" s="13" t="e">
        <f>VLOOKUP(A:A,[1]TDSheet!$A:$AI,35,0)</f>
        <v>#N/A</v>
      </c>
      <c r="AJ64" s="13">
        <f t="shared" si="15"/>
        <v>52</v>
      </c>
      <c r="AK64" s="13">
        <f t="shared" si="16"/>
        <v>68</v>
      </c>
      <c r="AL64" s="13">
        <f t="shared" si="17"/>
        <v>0</v>
      </c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304</v>
      </c>
      <c r="D65" s="8">
        <v>700</v>
      </c>
      <c r="E65" s="8">
        <v>490</v>
      </c>
      <c r="F65" s="8">
        <v>486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515</v>
      </c>
      <c r="K65" s="13">
        <f t="shared" si="11"/>
        <v>-25</v>
      </c>
      <c r="L65" s="13">
        <f>VLOOKUP(A:A,[1]TDSheet!$A:$M,13,0)</f>
        <v>80</v>
      </c>
      <c r="M65" s="13">
        <f>VLOOKUP(A:A,[1]TDSheet!$A:$N,14,0)</f>
        <v>150</v>
      </c>
      <c r="N65" s="13">
        <f>VLOOKUP(A:A,[1]TDSheet!$A:$O,15,0)</f>
        <v>0</v>
      </c>
      <c r="O65" s="13"/>
      <c r="P65" s="13"/>
      <c r="Q65" s="13"/>
      <c r="R65" s="13"/>
      <c r="S65" s="13"/>
      <c r="T65" s="13"/>
      <c r="U65" s="13"/>
      <c r="V65" s="15">
        <v>70</v>
      </c>
      <c r="W65" s="13">
        <f t="shared" si="12"/>
        <v>98</v>
      </c>
      <c r="X65" s="15">
        <v>150</v>
      </c>
      <c r="Y65" s="16">
        <f t="shared" si="13"/>
        <v>9.5510204081632661</v>
      </c>
      <c r="Z65" s="13">
        <f t="shared" si="14"/>
        <v>4.9591836734693882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99.8</v>
      </c>
      <c r="AF65" s="13">
        <f>VLOOKUP(A:A,[1]TDSheet!$A:$AF,32,0)</f>
        <v>112.6</v>
      </c>
      <c r="AG65" s="13">
        <f>VLOOKUP(A:A,[1]TDSheet!$A:$AG,33,0)</f>
        <v>96.4</v>
      </c>
      <c r="AH65" s="13">
        <f>VLOOKUP(A:A,[3]TDSheet!$A:$D,4,0)</f>
        <v>77</v>
      </c>
      <c r="AI65" s="13" t="e">
        <f>VLOOKUP(A:A,[1]TDSheet!$A:$AI,35,0)</f>
        <v>#N/A</v>
      </c>
      <c r="AJ65" s="13">
        <f t="shared" si="15"/>
        <v>28</v>
      </c>
      <c r="AK65" s="13">
        <f t="shared" si="16"/>
        <v>60</v>
      </c>
      <c r="AL65" s="13">
        <f t="shared" si="17"/>
        <v>0</v>
      </c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974.89400000000001</v>
      </c>
      <c r="D66" s="8">
        <v>2177.3939999999998</v>
      </c>
      <c r="E66" s="17">
        <v>938</v>
      </c>
      <c r="F66" s="18">
        <v>1115</v>
      </c>
      <c r="G66" s="1" t="str">
        <f>VLOOKUP(A:A,[1]TDSheet!$A:$G,7,0)</f>
        <v>ак апр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617.09799999999996</v>
      </c>
      <c r="K66" s="13">
        <f t="shared" si="11"/>
        <v>320.90200000000004</v>
      </c>
      <c r="L66" s="13">
        <f>VLOOKUP(A:A,[1]TDSheet!$A:$M,13,0)</f>
        <v>100</v>
      </c>
      <c r="M66" s="13">
        <f>VLOOKUP(A:A,[1]TDSheet!$A:$N,14,0)</f>
        <v>300</v>
      </c>
      <c r="N66" s="13">
        <f>VLOOKUP(A:A,[1]TDSheet!$A:$O,15,0)</f>
        <v>0</v>
      </c>
      <c r="O66" s="13"/>
      <c r="P66" s="13"/>
      <c r="Q66" s="13"/>
      <c r="R66" s="13"/>
      <c r="S66" s="13"/>
      <c r="T66" s="13"/>
      <c r="U66" s="13"/>
      <c r="V66" s="15">
        <v>100</v>
      </c>
      <c r="W66" s="13">
        <f t="shared" si="12"/>
        <v>187.6</v>
      </c>
      <c r="X66" s="15">
        <v>200</v>
      </c>
      <c r="Y66" s="16">
        <f t="shared" si="13"/>
        <v>9.6748400852878476</v>
      </c>
      <c r="Z66" s="13">
        <f t="shared" si="14"/>
        <v>5.9434968017057574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194.2</v>
      </c>
      <c r="AF66" s="13">
        <f>VLOOKUP(A:A,[1]TDSheet!$A:$AF,32,0)</f>
        <v>205.4</v>
      </c>
      <c r="AG66" s="13">
        <f>VLOOKUP(A:A,[1]TDSheet!$A:$AG,33,0)</f>
        <v>214</v>
      </c>
      <c r="AH66" s="13">
        <f>VLOOKUP(A:A,[3]TDSheet!$A:$D,4,0)</f>
        <v>138.91999999999999</v>
      </c>
      <c r="AI66" s="13">
        <f>VLOOKUP(A:A,[1]TDSheet!$A:$AI,35,0)</f>
        <v>0</v>
      </c>
      <c r="AJ66" s="13">
        <f t="shared" si="15"/>
        <v>100</v>
      </c>
      <c r="AK66" s="13">
        <f t="shared" si="16"/>
        <v>200</v>
      </c>
      <c r="AL66" s="13">
        <f t="shared" si="17"/>
        <v>0</v>
      </c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1125</v>
      </c>
      <c r="D67" s="8">
        <v>513</v>
      </c>
      <c r="E67" s="8">
        <v>264</v>
      </c>
      <c r="F67" s="8">
        <v>1362</v>
      </c>
      <c r="G67" s="1">
        <f>VLOOKUP(A:A,[1]TDSheet!$A:$G,7,0)</f>
        <v>0</v>
      </c>
      <c r="H67" s="1">
        <f>VLOOKUP(A:A,[1]TDSheet!$A:$H,8,0)</f>
        <v>0.1</v>
      </c>
      <c r="I67" s="1">
        <f>VLOOKUP(A:A,[1]TDSheet!$A:$I,9,0)</f>
        <v>730</v>
      </c>
      <c r="J67" s="13">
        <f>VLOOKUP(A:A,[2]TDSheet!$A:$F,6,0)</f>
        <v>275</v>
      </c>
      <c r="K67" s="13">
        <f t="shared" si="11"/>
        <v>-11</v>
      </c>
      <c r="L67" s="13">
        <f>VLOOKUP(A:A,[1]TDSheet!$A:$M,13,0)</f>
        <v>0</v>
      </c>
      <c r="M67" s="13">
        <f>VLOOKUP(A:A,[1]TDSheet!$A:$N,14,0)</f>
        <v>0</v>
      </c>
      <c r="N67" s="13">
        <f>VLOOKUP(A:A,[1]TDSheet!$A:$O,15,0)</f>
        <v>0</v>
      </c>
      <c r="O67" s="13"/>
      <c r="P67" s="13"/>
      <c r="Q67" s="13"/>
      <c r="R67" s="13"/>
      <c r="S67" s="13"/>
      <c r="T67" s="13"/>
      <c r="U67" s="13"/>
      <c r="V67" s="15"/>
      <c r="W67" s="13">
        <f t="shared" si="12"/>
        <v>52.8</v>
      </c>
      <c r="X67" s="15"/>
      <c r="Y67" s="16">
        <f t="shared" si="13"/>
        <v>25.795454545454547</v>
      </c>
      <c r="Z67" s="13">
        <f t="shared" si="14"/>
        <v>25.795454545454547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83</v>
      </c>
      <c r="AF67" s="13">
        <f>VLOOKUP(A:A,[1]TDSheet!$A:$AF,32,0)</f>
        <v>101.4</v>
      </c>
      <c r="AG67" s="13">
        <f>VLOOKUP(A:A,[1]TDSheet!$A:$AG,33,0)</f>
        <v>69</v>
      </c>
      <c r="AH67" s="13">
        <f>VLOOKUP(A:A,[3]TDSheet!$A:$D,4,0)</f>
        <v>30</v>
      </c>
      <c r="AI67" s="13" t="e">
        <f>VLOOKUP(A:A,[1]TDSheet!$A:$AI,35,0)</f>
        <v>#N/A</v>
      </c>
      <c r="AJ67" s="13">
        <f t="shared" si="15"/>
        <v>0</v>
      </c>
      <c r="AK67" s="13">
        <f t="shared" si="16"/>
        <v>0</v>
      </c>
      <c r="AL67" s="13">
        <f t="shared" si="17"/>
        <v>0</v>
      </c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198.37</v>
      </c>
      <c r="D68" s="8">
        <v>225.30500000000001</v>
      </c>
      <c r="E68" s="8">
        <v>225.96299999999999</v>
      </c>
      <c r="F68" s="8">
        <v>189.54599999999999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227.708</v>
      </c>
      <c r="K68" s="13">
        <f t="shared" si="11"/>
        <v>-1.7450000000000045</v>
      </c>
      <c r="L68" s="13">
        <f>VLOOKUP(A:A,[1]TDSheet!$A:$M,13,0)</f>
        <v>0</v>
      </c>
      <c r="M68" s="13">
        <f>VLOOKUP(A:A,[1]TDSheet!$A:$N,14,0)</f>
        <v>80</v>
      </c>
      <c r="N68" s="13">
        <f>VLOOKUP(A:A,[1]TDSheet!$A:$O,15,0)</f>
        <v>0</v>
      </c>
      <c r="O68" s="13"/>
      <c r="P68" s="13"/>
      <c r="Q68" s="13"/>
      <c r="R68" s="13"/>
      <c r="S68" s="13"/>
      <c r="T68" s="13"/>
      <c r="U68" s="13"/>
      <c r="V68" s="15">
        <v>100</v>
      </c>
      <c r="W68" s="13">
        <f t="shared" si="12"/>
        <v>45.192599999999999</v>
      </c>
      <c r="X68" s="15">
        <v>60</v>
      </c>
      <c r="Y68" s="16">
        <f t="shared" si="13"/>
        <v>9.5047861818085266</v>
      </c>
      <c r="Z68" s="13">
        <f t="shared" si="14"/>
        <v>4.19418223337449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47.409399999999998</v>
      </c>
      <c r="AF68" s="13">
        <f>VLOOKUP(A:A,[1]TDSheet!$A:$AF,32,0)</f>
        <v>48.317</v>
      </c>
      <c r="AG68" s="13">
        <f>VLOOKUP(A:A,[1]TDSheet!$A:$AG,33,0)</f>
        <v>41.967599999999997</v>
      </c>
      <c r="AH68" s="13">
        <f>VLOOKUP(A:A,[3]TDSheet!$A:$D,4,0)</f>
        <v>69.460999999999999</v>
      </c>
      <c r="AI68" s="13" t="e">
        <f>VLOOKUP(A:A,[1]TDSheet!$A:$AI,35,0)</f>
        <v>#N/A</v>
      </c>
      <c r="AJ68" s="13">
        <f t="shared" si="15"/>
        <v>100</v>
      </c>
      <c r="AK68" s="13">
        <f t="shared" si="16"/>
        <v>60</v>
      </c>
      <c r="AL68" s="13">
        <f t="shared" si="17"/>
        <v>0</v>
      </c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1478</v>
      </c>
      <c r="D69" s="8">
        <v>5233</v>
      </c>
      <c r="E69" s="8">
        <v>4492</v>
      </c>
      <c r="F69" s="8">
        <v>2168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4507</v>
      </c>
      <c r="K69" s="13">
        <f t="shared" si="11"/>
        <v>-15</v>
      </c>
      <c r="L69" s="13">
        <f>VLOOKUP(A:A,[1]TDSheet!$A:$M,13,0)</f>
        <v>400</v>
      </c>
      <c r="M69" s="13">
        <f>VLOOKUP(A:A,[1]TDSheet!$A:$N,14,0)</f>
        <v>800</v>
      </c>
      <c r="N69" s="13">
        <f>VLOOKUP(A:A,[1]TDSheet!$A:$O,15,0)</f>
        <v>0</v>
      </c>
      <c r="O69" s="13"/>
      <c r="P69" s="13"/>
      <c r="Q69" s="13"/>
      <c r="R69" s="13"/>
      <c r="S69" s="13"/>
      <c r="T69" s="13"/>
      <c r="U69" s="13"/>
      <c r="V69" s="15">
        <v>950</v>
      </c>
      <c r="W69" s="13">
        <f t="shared" si="12"/>
        <v>538.4</v>
      </c>
      <c r="X69" s="15">
        <v>800</v>
      </c>
      <c r="Y69" s="16">
        <f t="shared" si="13"/>
        <v>9.5059435364041605</v>
      </c>
      <c r="Z69" s="13">
        <f t="shared" si="14"/>
        <v>4.026745913818722</v>
      </c>
      <c r="AA69" s="13"/>
      <c r="AB69" s="13"/>
      <c r="AC69" s="13"/>
      <c r="AD69" s="13">
        <f>VLOOKUP(A:A,[1]TDSheet!$A:$AD,30,0)</f>
        <v>1800</v>
      </c>
      <c r="AE69" s="13">
        <f>VLOOKUP(A:A,[1]TDSheet!$A:$AE,31,0)</f>
        <v>549.20000000000005</v>
      </c>
      <c r="AF69" s="13">
        <f>VLOOKUP(A:A,[1]TDSheet!$A:$AF,32,0)</f>
        <v>579.79999999999995</v>
      </c>
      <c r="AG69" s="13">
        <f>VLOOKUP(A:A,[1]TDSheet!$A:$AG,33,0)</f>
        <v>534</v>
      </c>
      <c r="AH69" s="13">
        <f>VLOOKUP(A:A,[3]TDSheet!$A:$D,4,0)</f>
        <v>587</v>
      </c>
      <c r="AI69" s="13">
        <f>VLOOKUP(A:A,[1]TDSheet!$A:$AI,35,0)</f>
        <v>0</v>
      </c>
      <c r="AJ69" s="13">
        <f t="shared" si="15"/>
        <v>380</v>
      </c>
      <c r="AK69" s="13">
        <f t="shared" si="16"/>
        <v>320</v>
      </c>
      <c r="AL69" s="13">
        <f t="shared" si="17"/>
        <v>0</v>
      </c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1073</v>
      </c>
      <c r="D70" s="8">
        <v>3350</v>
      </c>
      <c r="E70" s="8">
        <v>2380</v>
      </c>
      <c r="F70" s="8">
        <v>1965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2426</v>
      </c>
      <c r="K70" s="13">
        <f t="shared" si="11"/>
        <v>-46</v>
      </c>
      <c r="L70" s="13">
        <f>VLOOKUP(A:A,[1]TDSheet!$A:$M,13,0)</f>
        <v>500</v>
      </c>
      <c r="M70" s="13">
        <f>VLOOKUP(A:A,[1]TDSheet!$A:$N,14,0)</f>
        <v>700</v>
      </c>
      <c r="N70" s="13">
        <f>VLOOKUP(A:A,[1]TDSheet!$A:$O,15,0)</f>
        <v>0</v>
      </c>
      <c r="O70" s="13"/>
      <c r="P70" s="13"/>
      <c r="Q70" s="13"/>
      <c r="R70" s="13"/>
      <c r="S70" s="13"/>
      <c r="T70" s="13"/>
      <c r="U70" s="13"/>
      <c r="V70" s="15">
        <v>650</v>
      </c>
      <c r="W70" s="13">
        <f t="shared" si="12"/>
        <v>476</v>
      </c>
      <c r="X70" s="15">
        <v>720</v>
      </c>
      <c r="Y70" s="16">
        <f t="shared" si="13"/>
        <v>9.5273109243697487</v>
      </c>
      <c r="Z70" s="13">
        <f t="shared" si="14"/>
        <v>4.1281512605042021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454.8</v>
      </c>
      <c r="AF70" s="13">
        <f>VLOOKUP(A:A,[1]TDSheet!$A:$AF,32,0)</f>
        <v>484.2</v>
      </c>
      <c r="AG70" s="13">
        <f>VLOOKUP(A:A,[1]TDSheet!$A:$AG,33,0)</f>
        <v>475.2</v>
      </c>
      <c r="AH70" s="13">
        <f>VLOOKUP(A:A,[3]TDSheet!$A:$D,4,0)</f>
        <v>479</v>
      </c>
      <c r="AI70" s="13">
        <f>VLOOKUP(A:A,[1]TDSheet!$A:$AI,35,0)</f>
        <v>0</v>
      </c>
      <c r="AJ70" s="13">
        <f t="shared" si="15"/>
        <v>260</v>
      </c>
      <c r="AK70" s="13">
        <f t="shared" si="16"/>
        <v>288</v>
      </c>
      <c r="AL70" s="13">
        <f t="shared" si="17"/>
        <v>0</v>
      </c>
      <c r="AM70" s="13"/>
    </row>
    <row r="71" spans="1:39" s="1" customFormat="1" ht="21.95" customHeight="1" outlineLevel="1" x14ac:dyDescent="0.2">
      <c r="A71" s="7" t="s">
        <v>74</v>
      </c>
      <c r="B71" s="7" t="s">
        <v>8</v>
      </c>
      <c r="C71" s="8">
        <v>281.07799999999997</v>
      </c>
      <c r="D71" s="8">
        <v>487.62599999999998</v>
      </c>
      <c r="E71" s="8">
        <v>443.37400000000002</v>
      </c>
      <c r="F71" s="8">
        <v>309.08600000000001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447.072</v>
      </c>
      <c r="K71" s="13">
        <f t="shared" si="11"/>
        <v>-3.6979999999999791</v>
      </c>
      <c r="L71" s="13">
        <f>VLOOKUP(A:A,[1]TDSheet!$A:$M,13,0)</f>
        <v>140</v>
      </c>
      <c r="M71" s="13">
        <f>VLOOKUP(A:A,[1]TDSheet!$A:$N,14,0)</f>
        <v>150</v>
      </c>
      <c r="N71" s="13">
        <f>VLOOKUP(A:A,[1]TDSheet!$A:$O,15,0)</f>
        <v>0</v>
      </c>
      <c r="O71" s="13"/>
      <c r="P71" s="13"/>
      <c r="Q71" s="13"/>
      <c r="R71" s="13"/>
      <c r="S71" s="13"/>
      <c r="T71" s="13"/>
      <c r="U71" s="13"/>
      <c r="V71" s="15">
        <v>110</v>
      </c>
      <c r="W71" s="13">
        <f t="shared" si="12"/>
        <v>88.674800000000005</v>
      </c>
      <c r="X71" s="15">
        <v>140</v>
      </c>
      <c r="Y71" s="16">
        <f t="shared" si="13"/>
        <v>9.5752795608222403</v>
      </c>
      <c r="Z71" s="13">
        <f t="shared" si="14"/>
        <v>3.4856125979421435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82.938199999999995</v>
      </c>
      <c r="AF71" s="13">
        <f>VLOOKUP(A:A,[1]TDSheet!$A:$AF,32,0)</f>
        <v>91.796999999999997</v>
      </c>
      <c r="AG71" s="13">
        <f>VLOOKUP(A:A,[1]TDSheet!$A:$AG,33,0)</f>
        <v>81.1434</v>
      </c>
      <c r="AH71" s="13">
        <f>VLOOKUP(A:A,[3]TDSheet!$A:$D,4,0)</f>
        <v>101.277</v>
      </c>
      <c r="AI71" s="13" t="e">
        <f>VLOOKUP(A:A,[1]TDSheet!$A:$AI,35,0)</f>
        <v>#N/A</v>
      </c>
      <c r="AJ71" s="13">
        <f t="shared" si="15"/>
        <v>110</v>
      </c>
      <c r="AK71" s="13">
        <f t="shared" si="16"/>
        <v>140</v>
      </c>
      <c r="AL71" s="13">
        <f t="shared" si="17"/>
        <v>0</v>
      </c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245.48599999999999</v>
      </c>
      <c r="D72" s="8">
        <v>312.27800000000002</v>
      </c>
      <c r="E72" s="8">
        <v>336.87400000000002</v>
      </c>
      <c r="F72" s="8">
        <v>202.21100000000001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341.46699999999998</v>
      </c>
      <c r="K72" s="13">
        <f t="shared" ref="K72:K135" si="18">E72-J72</f>
        <v>-4.5929999999999609</v>
      </c>
      <c r="L72" s="13">
        <f>VLOOKUP(A:A,[1]TDSheet!$A:$M,13,0)</f>
        <v>110</v>
      </c>
      <c r="M72" s="13">
        <f>VLOOKUP(A:A,[1]TDSheet!$A:$N,14,0)</f>
        <v>120</v>
      </c>
      <c r="N72" s="13">
        <f>VLOOKUP(A:A,[1]TDSheet!$A:$O,15,0)</f>
        <v>0</v>
      </c>
      <c r="O72" s="13"/>
      <c r="P72" s="13"/>
      <c r="Q72" s="13"/>
      <c r="R72" s="13"/>
      <c r="S72" s="13"/>
      <c r="T72" s="13"/>
      <c r="U72" s="13"/>
      <c r="V72" s="15">
        <v>110</v>
      </c>
      <c r="W72" s="13">
        <f t="shared" ref="W72:W135" si="19">(E72-AD72)/5</f>
        <v>67.374800000000008</v>
      </c>
      <c r="X72" s="15">
        <v>100</v>
      </c>
      <c r="Y72" s="16">
        <f t="shared" ref="Y72:Y135" si="20">(F72+L72+M72+N72+V72+X72)/W72</f>
        <v>9.5319169778611581</v>
      </c>
      <c r="Z72" s="13">
        <f t="shared" ref="Z72:Z135" si="21">F72/W72</f>
        <v>3.0012853470437015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65.914000000000001</v>
      </c>
      <c r="AF72" s="13">
        <f>VLOOKUP(A:A,[1]TDSheet!$A:$AF,32,0)</f>
        <v>68.701999999999998</v>
      </c>
      <c r="AG72" s="13">
        <f>VLOOKUP(A:A,[1]TDSheet!$A:$AG,33,0)</f>
        <v>59.220399999999998</v>
      </c>
      <c r="AH72" s="13">
        <f>VLOOKUP(A:A,[3]TDSheet!$A:$D,4,0)</f>
        <v>57.103999999999999</v>
      </c>
      <c r="AI72" s="13" t="e">
        <f>VLOOKUP(A:A,[1]TDSheet!$A:$AI,35,0)</f>
        <v>#N/A</v>
      </c>
      <c r="AJ72" s="13">
        <f t="shared" ref="AJ72:AJ135" si="22">V72*H72</f>
        <v>110</v>
      </c>
      <c r="AK72" s="13">
        <f t="shared" ref="AK72:AK135" si="23">X72*H72</f>
        <v>100</v>
      </c>
      <c r="AL72" s="13">
        <f t="shared" ref="AL72:AL135" si="24">O72*H72</f>
        <v>0</v>
      </c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389.976</v>
      </c>
      <c r="D73" s="8">
        <v>670.53700000000003</v>
      </c>
      <c r="E73" s="8">
        <v>570.08399999999995</v>
      </c>
      <c r="F73" s="8">
        <v>474.14299999999997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572.54399999999998</v>
      </c>
      <c r="K73" s="13">
        <f t="shared" si="18"/>
        <v>-2.4600000000000364</v>
      </c>
      <c r="L73" s="13">
        <f>VLOOKUP(A:A,[1]TDSheet!$A:$M,13,0)</f>
        <v>110</v>
      </c>
      <c r="M73" s="13">
        <f>VLOOKUP(A:A,[1]TDSheet!$A:$N,14,0)</f>
        <v>200</v>
      </c>
      <c r="N73" s="13">
        <f>VLOOKUP(A:A,[1]TDSheet!$A:$O,15,0)</f>
        <v>0</v>
      </c>
      <c r="O73" s="13"/>
      <c r="P73" s="13"/>
      <c r="Q73" s="13"/>
      <c r="R73" s="13"/>
      <c r="S73" s="13"/>
      <c r="T73" s="13"/>
      <c r="U73" s="13"/>
      <c r="V73" s="15">
        <v>130</v>
      </c>
      <c r="W73" s="13">
        <f t="shared" si="19"/>
        <v>114.01679999999999</v>
      </c>
      <c r="X73" s="15">
        <v>170</v>
      </c>
      <c r="Y73" s="16">
        <f t="shared" si="20"/>
        <v>9.5086250447302518</v>
      </c>
      <c r="Z73" s="13">
        <f t="shared" si="21"/>
        <v>4.1585362858806771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129.21379999999999</v>
      </c>
      <c r="AF73" s="13">
        <f>VLOOKUP(A:A,[1]TDSheet!$A:$AF,32,0)</f>
        <v>129.273</v>
      </c>
      <c r="AG73" s="13">
        <f>VLOOKUP(A:A,[1]TDSheet!$A:$AG,33,0)</f>
        <v>114.78740000000001</v>
      </c>
      <c r="AH73" s="13">
        <f>VLOOKUP(A:A,[3]TDSheet!$A:$D,4,0)</f>
        <v>135.26900000000001</v>
      </c>
      <c r="AI73" s="13" t="e">
        <f>VLOOKUP(A:A,[1]TDSheet!$A:$AI,35,0)</f>
        <v>#N/A</v>
      </c>
      <c r="AJ73" s="13">
        <f t="shared" si="22"/>
        <v>130</v>
      </c>
      <c r="AK73" s="13">
        <f t="shared" si="23"/>
        <v>170</v>
      </c>
      <c r="AL73" s="13">
        <f t="shared" si="24"/>
        <v>0</v>
      </c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268.32299999999998</v>
      </c>
      <c r="D74" s="8">
        <v>560.89599999999996</v>
      </c>
      <c r="E74" s="8">
        <v>480.904</v>
      </c>
      <c r="F74" s="8">
        <v>327.85199999999998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479.86799999999999</v>
      </c>
      <c r="K74" s="13">
        <f t="shared" si="18"/>
        <v>1.0360000000000014</v>
      </c>
      <c r="L74" s="13">
        <f>VLOOKUP(A:A,[1]TDSheet!$A:$M,13,0)</f>
        <v>160</v>
      </c>
      <c r="M74" s="13">
        <f>VLOOKUP(A:A,[1]TDSheet!$A:$N,14,0)</f>
        <v>160</v>
      </c>
      <c r="N74" s="13">
        <f>VLOOKUP(A:A,[1]TDSheet!$A:$O,15,0)</f>
        <v>0</v>
      </c>
      <c r="O74" s="13"/>
      <c r="P74" s="13"/>
      <c r="Q74" s="13"/>
      <c r="R74" s="13"/>
      <c r="S74" s="13"/>
      <c r="T74" s="13"/>
      <c r="U74" s="13"/>
      <c r="V74" s="15">
        <v>130</v>
      </c>
      <c r="W74" s="13">
        <f t="shared" si="19"/>
        <v>96.180800000000005</v>
      </c>
      <c r="X74" s="15">
        <v>140</v>
      </c>
      <c r="Y74" s="16">
        <f t="shared" si="20"/>
        <v>9.5429857102457039</v>
      </c>
      <c r="Z74" s="13">
        <f t="shared" si="21"/>
        <v>3.408705271738226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86.437600000000003</v>
      </c>
      <c r="AF74" s="13">
        <f>VLOOKUP(A:A,[1]TDSheet!$A:$AF,32,0)</f>
        <v>95.101399999999998</v>
      </c>
      <c r="AG74" s="13">
        <f>VLOOKUP(A:A,[1]TDSheet!$A:$AG,33,0)</f>
        <v>87.158600000000007</v>
      </c>
      <c r="AH74" s="13">
        <f>VLOOKUP(A:A,[3]TDSheet!$A:$D,4,0)</f>
        <v>97.316999999999993</v>
      </c>
      <c r="AI74" s="13" t="e">
        <f>VLOOKUP(A:A,[1]TDSheet!$A:$AI,35,0)</f>
        <v>#N/A</v>
      </c>
      <c r="AJ74" s="13">
        <f t="shared" si="22"/>
        <v>130</v>
      </c>
      <c r="AK74" s="13">
        <f t="shared" si="23"/>
        <v>140</v>
      </c>
      <c r="AL74" s="13">
        <f t="shared" si="24"/>
        <v>0</v>
      </c>
      <c r="AM74" s="13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31</v>
      </c>
      <c r="D75" s="8">
        <v>196</v>
      </c>
      <c r="E75" s="8">
        <v>94</v>
      </c>
      <c r="F75" s="8">
        <v>130</v>
      </c>
      <c r="G75" s="1" t="str">
        <f>VLOOKUP(A:A,[1]TDSheet!$A:$G,7,0)</f>
        <v>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115</v>
      </c>
      <c r="K75" s="13">
        <f t="shared" si="18"/>
        <v>-21</v>
      </c>
      <c r="L75" s="13">
        <f>VLOOKUP(A:A,[1]TDSheet!$A:$M,13,0)</f>
        <v>0</v>
      </c>
      <c r="M75" s="13">
        <f>VLOOKUP(A:A,[1]TDSheet!$A:$N,14,0)</f>
        <v>20</v>
      </c>
      <c r="N75" s="13">
        <f>VLOOKUP(A:A,[1]TDSheet!$A:$O,15,0)</f>
        <v>0</v>
      </c>
      <c r="O75" s="13"/>
      <c r="P75" s="13"/>
      <c r="Q75" s="13"/>
      <c r="R75" s="13"/>
      <c r="S75" s="13"/>
      <c r="T75" s="13"/>
      <c r="U75" s="13"/>
      <c r="V75" s="15"/>
      <c r="W75" s="13">
        <f t="shared" si="19"/>
        <v>18.8</v>
      </c>
      <c r="X75" s="15">
        <v>30</v>
      </c>
      <c r="Y75" s="16">
        <f t="shared" si="20"/>
        <v>9.5744680851063819</v>
      </c>
      <c r="Z75" s="13">
        <f t="shared" si="21"/>
        <v>6.914893617021276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12</v>
      </c>
      <c r="AF75" s="13">
        <f>VLOOKUP(A:A,[1]TDSheet!$A:$AF,32,0)</f>
        <v>16.8</v>
      </c>
      <c r="AG75" s="13">
        <f>VLOOKUP(A:A,[1]TDSheet!$A:$AG,33,0)</f>
        <v>23</v>
      </c>
      <c r="AH75" s="13">
        <f>VLOOKUP(A:A,[3]TDSheet!$A:$D,4,0)</f>
        <v>11</v>
      </c>
      <c r="AI75" s="13" t="str">
        <f>VLOOKUP(A:A,[1]TDSheet!$A:$AI,35,0)</f>
        <v>склад</v>
      </c>
      <c r="AJ75" s="13">
        <f t="shared" si="22"/>
        <v>0</v>
      </c>
      <c r="AK75" s="13">
        <f t="shared" si="23"/>
        <v>18</v>
      </c>
      <c r="AL75" s="13">
        <f t="shared" si="24"/>
        <v>0</v>
      </c>
      <c r="AM75" s="13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174</v>
      </c>
      <c r="D76" s="8">
        <v>254</v>
      </c>
      <c r="E76" s="8">
        <v>246</v>
      </c>
      <c r="F76" s="8">
        <v>175</v>
      </c>
      <c r="G76" s="1" t="str">
        <f>VLOOKUP(A:A,[1]TDSheet!$A:$G,7,0)</f>
        <v>ябл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251</v>
      </c>
      <c r="K76" s="13">
        <f t="shared" si="18"/>
        <v>-5</v>
      </c>
      <c r="L76" s="13">
        <f>VLOOKUP(A:A,[1]TDSheet!$A:$M,13,0)</f>
        <v>30</v>
      </c>
      <c r="M76" s="13">
        <f>VLOOKUP(A:A,[1]TDSheet!$A:$N,14,0)</f>
        <v>70</v>
      </c>
      <c r="N76" s="13">
        <f>VLOOKUP(A:A,[1]TDSheet!$A:$O,15,0)</f>
        <v>0</v>
      </c>
      <c r="O76" s="13"/>
      <c r="P76" s="13"/>
      <c r="Q76" s="13"/>
      <c r="R76" s="13"/>
      <c r="S76" s="13"/>
      <c r="T76" s="13"/>
      <c r="U76" s="13"/>
      <c r="V76" s="15">
        <v>120</v>
      </c>
      <c r="W76" s="13">
        <f t="shared" si="19"/>
        <v>49.2</v>
      </c>
      <c r="X76" s="15">
        <v>80</v>
      </c>
      <c r="Y76" s="16">
        <f t="shared" si="20"/>
        <v>9.654471544715447</v>
      </c>
      <c r="Z76" s="13">
        <f t="shared" si="21"/>
        <v>3.5569105691056908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67</v>
      </c>
      <c r="AF76" s="13">
        <f>VLOOKUP(A:A,[1]TDSheet!$A:$AF,32,0)</f>
        <v>56.2</v>
      </c>
      <c r="AG76" s="13">
        <f>VLOOKUP(A:A,[1]TDSheet!$A:$AG,33,0)</f>
        <v>46</v>
      </c>
      <c r="AH76" s="13">
        <f>VLOOKUP(A:A,[3]TDSheet!$A:$D,4,0)</f>
        <v>64</v>
      </c>
      <c r="AI76" s="13" t="str">
        <f>VLOOKUP(A:A,[1]TDSheet!$A:$AI,35,0)</f>
        <v>оконч</v>
      </c>
      <c r="AJ76" s="13">
        <f t="shared" si="22"/>
        <v>72</v>
      </c>
      <c r="AK76" s="13">
        <f t="shared" si="23"/>
        <v>48</v>
      </c>
      <c r="AL76" s="13">
        <f t="shared" si="24"/>
        <v>0</v>
      </c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269</v>
      </c>
      <c r="D77" s="8">
        <v>418</v>
      </c>
      <c r="E77" s="8">
        <v>411</v>
      </c>
      <c r="F77" s="8">
        <v>264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429</v>
      </c>
      <c r="K77" s="13">
        <f t="shared" si="18"/>
        <v>-18</v>
      </c>
      <c r="L77" s="13">
        <f>VLOOKUP(A:A,[1]TDSheet!$A:$M,13,0)</f>
        <v>200</v>
      </c>
      <c r="M77" s="13">
        <f>VLOOKUP(A:A,[1]TDSheet!$A:$N,14,0)</f>
        <v>180</v>
      </c>
      <c r="N77" s="13">
        <f>VLOOKUP(A:A,[1]TDSheet!$A:$O,15,0)</f>
        <v>0</v>
      </c>
      <c r="O77" s="13"/>
      <c r="P77" s="13"/>
      <c r="Q77" s="13"/>
      <c r="R77" s="13"/>
      <c r="S77" s="13"/>
      <c r="T77" s="13"/>
      <c r="U77" s="13"/>
      <c r="V77" s="15">
        <v>50</v>
      </c>
      <c r="W77" s="13">
        <f t="shared" si="19"/>
        <v>82.2</v>
      </c>
      <c r="X77" s="15">
        <v>90</v>
      </c>
      <c r="Y77" s="16">
        <f t="shared" si="20"/>
        <v>9.537712895377128</v>
      </c>
      <c r="Z77" s="13">
        <f t="shared" si="21"/>
        <v>3.2116788321167884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73</v>
      </c>
      <c r="AF77" s="13">
        <f>VLOOKUP(A:A,[1]TDSheet!$A:$AF,32,0)</f>
        <v>81</v>
      </c>
      <c r="AG77" s="13">
        <f>VLOOKUP(A:A,[1]TDSheet!$A:$AG,33,0)</f>
        <v>74</v>
      </c>
      <c r="AH77" s="13">
        <f>VLOOKUP(A:A,[3]TDSheet!$A:$D,4,0)</f>
        <v>83</v>
      </c>
      <c r="AI77" s="13" t="str">
        <f>VLOOKUP(A:A,[1]TDSheet!$A:$AI,35,0)</f>
        <v>ябокт</v>
      </c>
      <c r="AJ77" s="13">
        <f t="shared" si="22"/>
        <v>30</v>
      </c>
      <c r="AK77" s="13">
        <f t="shared" si="23"/>
        <v>54</v>
      </c>
      <c r="AL77" s="13">
        <f t="shared" si="24"/>
        <v>0</v>
      </c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192.374</v>
      </c>
      <c r="D78" s="8">
        <v>149.71299999999999</v>
      </c>
      <c r="E78" s="8">
        <v>165.61699999999999</v>
      </c>
      <c r="F78" s="8">
        <v>167.34100000000001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30</v>
      </c>
      <c r="J78" s="13">
        <f>VLOOKUP(A:A,[2]TDSheet!$A:$F,6,0)</f>
        <v>165.79599999999999</v>
      </c>
      <c r="K78" s="13">
        <f t="shared" si="18"/>
        <v>-0.17900000000000205</v>
      </c>
      <c r="L78" s="13">
        <f>VLOOKUP(A:A,[1]TDSheet!$A:$M,13,0)</f>
        <v>0</v>
      </c>
      <c r="M78" s="13">
        <f>VLOOKUP(A:A,[1]TDSheet!$A:$N,14,0)</f>
        <v>30</v>
      </c>
      <c r="N78" s="13">
        <f>VLOOKUP(A:A,[1]TDSheet!$A:$O,15,0)</f>
        <v>0</v>
      </c>
      <c r="O78" s="13"/>
      <c r="P78" s="13"/>
      <c r="Q78" s="13"/>
      <c r="R78" s="13"/>
      <c r="S78" s="13"/>
      <c r="T78" s="13"/>
      <c r="U78" s="13"/>
      <c r="V78" s="15">
        <v>40</v>
      </c>
      <c r="W78" s="13">
        <f t="shared" si="19"/>
        <v>33.123399999999997</v>
      </c>
      <c r="X78" s="15">
        <v>80</v>
      </c>
      <c r="Y78" s="16">
        <f t="shared" si="20"/>
        <v>9.5805684199085857</v>
      </c>
      <c r="Z78" s="13">
        <f t="shared" si="21"/>
        <v>5.0520477970256685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40.720800000000004</v>
      </c>
      <c r="AF78" s="13">
        <f>VLOOKUP(A:A,[1]TDSheet!$A:$AF,32,0)</f>
        <v>57.241</v>
      </c>
      <c r="AG78" s="13">
        <f>VLOOKUP(A:A,[1]TDSheet!$A:$AG,33,0)</f>
        <v>34.912400000000005</v>
      </c>
      <c r="AH78" s="13">
        <f>VLOOKUP(A:A,[3]TDSheet!$A:$D,4,0)</f>
        <v>35.515999999999998</v>
      </c>
      <c r="AI78" s="13">
        <f>VLOOKUP(A:A,[1]TDSheet!$A:$AI,35,0)</f>
        <v>0</v>
      </c>
      <c r="AJ78" s="13">
        <f t="shared" si="22"/>
        <v>40</v>
      </c>
      <c r="AK78" s="13">
        <f t="shared" si="23"/>
        <v>80</v>
      </c>
      <c r="AL78" s="13">
        <f t="shared" si="24"/>
        <v>0</v>
      </c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312</v>
      </c>
      <c r="D79" s="8">
        <v>725</v>
      </c>
      <c r="E79" s="8">
        <v>555</v>
      </c>
      <c r="F79" s="8">
        <v>470</v>
      </c>
      <c r="G79" s="1" t="str">
        <f>VLOOKUP(A:A,[1]TDSheet!$A:$G,7,0)</f>
        <v>ябл,дк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551</v>
      </c>
      <c r="K79" s="13">
        <f t="shared" si="18"/>
        <v>4</v>
      </c>
      <c r="L79" s="13">
        <f>VLOOKUP(A:A,[1]TDSheet!$A:$M,13,0)</f>
        <v>110</v>
      </c>
      <c r="M79" s="13">
        <f>VLOOKUP(A:A,[1]TDSheet!$A:$N,14,0)</f>
        <v>180</v>
      </c>
      <c r="N79" s="13">
        <f>VLOOKUP(A:A,[1]TDSheet!$A:$O,15,0)</f>
        <v>0</v>
      </c>
      <c r="O79" s="13"/>
      <c r="P79" s="13"/>
      <c r="Q79" s="13"/>
      <c r="R79" s="13"/>
      <c r="S79" s="13"/>
      <c r="T79" s="13"/>
      <c r="U79" s="13"/>
      <c r="V79" s="15">
        <v>130</v>
      </c>
      <c r="W79" s="13">
        <f t="shared" si="19"/>
        <v>111</v>
      </c>
      <c r="X79" s="15">
        <v>170</v>
      </c>
      <c r="Y79" s="16">
        <f t="shared" si="20"/>
        <v>9.5495495495495497</v>
      </c>
      <c r="Z79" s="13">
        <f t="shared" si="21"/>
        <v>4.2342342342342345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103.2</v>
      </c>
      <c r="AF79" s="13">
        <f>VLOOKUP(A:A,[1]TDSheet!$A:$AF,32,0)</f>
        <v>123</v>
      </c>
      <c r="AG79" s="13">
        <f>VLOOKUP(A:A,[1]TDSheet!$A:$AG,33,0)</f>
        <v>112.2</v>
      </c>
      <c r="AH79" s="13">
        <f>VLOOKUP(A:A,[3]TDSheet!$A:$D,4,0)</f>
        <v>118</v>
      </c>
      <c r="AI79" s="13">
        <f>VLOOKUP(A:A,[1]TDSheet!$A:$AI,35,0)</f>
        <v>0</v>
      </c>
      <c r="AJ79" s="13">
        <f t="shared" si="22"/>
        <v>78</v>
      </c>
      <c r="AK79" s="13">
        <f t="shared" si="23"/>
        <v>102</v>
      </c>
      <c r="AL79" s="13">
        <f t="shared" si="24"/>
        <v>0</v>
      </c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548</v>
      </c>
      <c r="D80" s="8">
        <v>688</v>
      </c>
      <c r="E80" s="8">
        <v>655</v>
      </c>
      <c r="F80" s="8">
        <v>565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653</v>
      </c>
      <c r="K80" s="13">
        <f t="shared" si="18"/>
        <v>2</v>
      </c>
      <c r="L80" s="13">
        <f>VLOOKUP(A:A,[1]TDSheet!$A:$M,13,0)</f>
        <v>50</v>
      </c>
      <c r="M80" s="13">
        <f>VLOOKUP(A:A,[1]TDSheet!$A:$N,14,0)</f>
        <v>190</v>
      </c>
      <c r="N80" s="13">
        <f>VLOOKUP(A:A,[1]TDSheet!$A:$O,15,0)</f>
        <v>0</v>
      </c>
      <c r="O80" s="13"/>
      <c r="P80" s="13"/>
      <c r="Q80" s="13"/>
      <c r="R80" s="13"/>
      <c r="S80" s="13"/>
      <c r="T80" s="13"/>
      <c r="U80" s="13"/>
      <c r="V80" s="15">
        <v>250</v>
      </c>
      <c r="W80" s="13">
        <f t="shared" si="19"/>
        <v>131</v>
      </c>
      <c r="X80" s="15">
        <v>190</v>
      </c>
      <c r="Y80" s="16">
        <f t="shared" si="20"/>
        <v>9.5038167938931295</v>
      </c>
      <c r="Z80" s="13">
        <f t="shared" si="21"/>
        <v>4.3129770992366412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158.4</v>
      </c>
      <c r="AF80" s="13">
        <f>VLOOKUP(A:A,[1]TDSheet!$A:$AF,32,0)</f>
        <v>167.2</v>
      </c>
      <c r="AG80" s="13">
        <f>VLOOKUP(A:A,[1]TDSheet!$A:$AG,33,0)</f>
        <v>134.4</v>
      </c>
      <c r="AH80" s="13">
        <f>VLOOKUP(A:A,[3]TDSheet!$A:$D,4,0)</f>
        <v>140</v>
      </c>
      <c r="AI80" s="13" t="str">
        <f>VLOOKUP(A:A,[1]TDSheet!$A:$AI,35,0)</f>
        <v>оконч</v>
      </c>
      <c r="AJ80" s="13">
        <f t="shared" si="22"/>
        <v>150</v>
      </c>
      <c r="AK80" s="13">
        <f t="shared" si="23"/>
        <v>114</v>
      </c>
      <c r="AL80" s="13">
        <f t="shared" si="24"/>
        <v>0</v>
      </c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990</v>
      </c>
      <c r="D81" s="8">
        <v>471</v>
      </c>
      <c r="E81" s="8">
        <v>1278</v>
      </c>
      <c r="F81" s="8">
        <v>123</v>
      </c>
      <c r="G81" s="1">
        <f>VLOOKUP(A:A,[1]TDSheet!$A:$G,7,0)</f>
        <v>0</v>
      </c>
      <c r="H81" s="1">
        <f>VLOOKUP(A:A,[1]TDSheet!$A:$H,8,0)</f>
        <v>0.28000000000000003</v>
      </c>
      <c r="I81" s="1">
        <f>VLOOKUP(A:A,[1]TDSheet!$A:$I,9,0)</f>
        <v>35</v>
      </c>
      <c r="J81" s="13">
        <f>VLOOKUP(A:A,[2]TDSheet!$A:$F,6,0)</f>
        <v>1454</v>
      </c>
      <c r="K81" s="13">
        <f t="shared" si="18"/>
        <v>-176</v>
      </c>
      <c r="L81" s="13">
        <f>VLOOKUP(A:A,[1]TDSheet!$A:$M,13,0)</f>
        <v>600</v>
      </c>
      <c r="M81" s="13">
        <f>VLOOKUP(A:A,[1]TDSheet!$A:$N,14,0)</f>
        <v>800</v>
      </c>
      <c r="N81" s="13">
        <f>VLOOKUP(A:A,[1]TDSheet!$A:$O,15,0)</f>
        <v>0</v>
      </c>
      <c r="O81" s="13"/>
      <c r="P81" s="13"/>
      <c r="Q81" s="13"/>
      <c r="R81" s="13"/>
      <c r="S81" s="13"/>
      <c r="T81" s="13"/>
      <c r="U81" s="13"/>
      <c r="V81" s="15">
        <v>600</v>
      </c>
      <c r="W81" s="13">
        <f t="shared" si="19"/>
        <v>255.6</v>
      </c>
      <c r="X81" s="15">
        <v>300</v>
      </c>
      <c r="Y81" s="16">
        <f t="shared" si="20"/>
        <v>9.4796557120500786</v>
      </c>
      <c r="Z81" s="13">
        <f t="shared" si="21"/>
        <v>0.48122065727699531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286.2</v>
      </c>
      <c r="AF81" s="13">
        <f>VLOOKUP(A:A,[1]TDSheet!$A:$AF,32,0)</f>
        <v>316</v>
      </c>
      <c r="AG81" s="13">
        <f>VLOOKUP(A:A,[1]TDSheet!$A:$AG,33,0)</f>
        <v>258</v>
      </c>
      <c r="AH81" s="13">
        <f>VLOOKUP(A:A,[3]TDSheet!$A:$D,4,0)</f>
        <v>144</v>
      </c>
      <c r="AI81" s="13">
        <f>VLOOKUP(A:A,[1]TDSheet!$A:$AI,35,0)</f>
        <v>0</v>
      </c>
      <c r="AJ81" s="13">
        <f t="shared" si="22"/>
        <v>168.00000000000003</v>
      </c>
      <c r="AK81" s="13">
        <f t="shared" si="23"/>
        <v>84.000000000000014</v>
      </c>
      <c r="AL81" s="13">
        <f t="shared" si="24"/>
        <v>0</v>
      </c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30</v>
      </c>
      <c r="D82" s="8">
        <v>850</v>
      </c>
      <c r="E82" s="8">
        <v>610</v>
      </c>
      <c r="F82" s="8">
        <v>240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774</v>
      </c>
      <c r="K82" s="13">
        <f t="shared" si="18"/>
        <v>-164</v>
      </c>
      <c r="L82" s="13">
        <f>VLOOKUP(A:A,[1]TDSheet!$A:$M,13,0)</f>
        <v>250</v>
      </c>
      <c r="M82" s="13">
        <f>VLOOKUP(A:A,[1]TDSheet!$A:$N,14,0)</f>
        <v>400</v>
      </c>
      <c r="N82" s="13">
        <f>VLOOKUP(A:A,[1]TDSheet!$A:$O,15,0)</f>
        <v>0</v>
      </c>
      <c r="O82" s="13"/>
      <c r="P82" s="13"/>
      <c r="Q82" s="13"/>
      <c r="R82" s="13"/>
      <c r="S82" s="13"/>
      <c r="T82" s="13"/>
      <c r="U82" s="13"/>
      <c r="V82" s="15">
        <v>250</v>
      </c>
      <c r="W82" s="13">
        <f t="shared" si="19"/>
        <v>122</v>
      </c>
      <c r="X82" s="15">
        <v>250</v>
      </c>
      <c r="Y82" s="16">
        <f t="shared" si="20"/>
        <v>11.39344262295082</v>
      </c>
      <c r="Z82" s="13">
        <f t="shared" si="21"/>
        <v>1.9672131147540983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40</v>
      </c>
      <c r="AF82" s="13">
        <f>VLOOKUP(A:A,[1]TDSheet!$A:$AF,32,0)</f>
        <v>69.2</v>
      </c>
      <c r="AG82" s="13">
        <f>VLOOKUP(A:A,[1]TDSheet!$A:$AG,33,0)</f>
        <v>58</v>
      </c>
      <c r="AH82" s="13">
        <f>VLOOKUP(A:A,[3]TDSheet!$A:$D,4,0)</f>
        <v>91</v>
      </c>
      <c r="AI82" s="13">
        <f>VLOOKUP(A:A,[1]TDSheet!$A:$AI,35,0)</f>
        <v>0</v>
      </c>
      <c r="AJ82" s="13">
        <f t="shared" si="22"/>
        <v>100</v>
      </c>
      <c r="AK82" s="13">
        <f t="shared" si="23"/>
        <v>100</v>
      </c>
      <c r="AL82" s="13">
        <f t="shared" si="24"/>
        <v>0</v>
      </c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4</v>
      </c>
      <c r="D83" s="8">
        <v>298</v>
      </c>
      <c r="E83" s="8">
        <v>280</v>
      </c>
      <c r="F83" s="8"/>
      <c r="G83" s="1">
        <f>VLOOKUP(A:A,[1]TDSheet!$A:$G,7,0)</f>
        <v>0</v>
      </c>
      <c r="H83" s="1">
        <f>VLOOKUP(A:A,[1]TDSheet!$A:$H,8,0)</f>
        <v>0.33</v>
      </c>
      <c r="I83" s="1">
        <f>VLOOKUP(A:A,[1]TDSheet!$A:$I,9,0)</f>
        <v>60</v>
      </c>
      <c r="J83" s="13">
        <f>VLOOKUP(A:A,[2]TDSheet!$A:$F,6,0)</f>
        <v>706</v>
      </c>
      <c r="K83" s="13">
        <f t="shared" si="18"/>
        <v>-426</v>
      </c>
      <c r="L83" s="13">
        <f>VLOOKUP(A:A,[1]TDSheet!$A:$M,13,0)</f>
        <v>150</v>
      </c>
      <c r="M83" s="13">
        <f>VLOOKUP(A:A,[1]TDSheet!$A:$N,14,0)</f>
        <v>200</v>
      </c>
      <c r="N83" s="13">
        <f>VLOOKUP(A:A,[1]TDSheet!$A:$O,15,0)</f>
        <v>0</v>
      </c>
      <c r="O83" s="13"/>
      <c r="P83" s="13"/>
      <c r="Q83" s="13"/>
      <c r="R83" s="13"/>
      <c r="S83" s="13"/>
      <c r="T83" s="13"/>
      <c r="U83" s="13"/>
      <c r="V83" s="15">
        <v>120</v>
      </c>
      <c r="W83" s="13">
        <f t="shared" si="19"/>
        <v>56</v>
      </c>
      <c r="X83" s="15">
        <v>100</v>
      </c>
      <c r="Y83" s="16">
        <f t="shared" si="20"/>
        <v>10.178571428571429</v>
      </c>
      <c r="Z83" s="13">
        <f t="shared" si="21"/>
        <v>0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32.799999999999997</v>
      </c>
      <c r="AF83" s="13">
        <f>VLOOKUP(A:A,[1]TDSheet!$A:$AF,32,0)</f>
        <v>40</v>
      </c>
      <c r="AG83" s="13">
        <f>VLOOKUP(A:A,[1]TDSheet!$A:$AG,33,0)</f>
        <v>25</v>
      </c>
      <c r="AH83" s="13">
        <f>VLOOKUP(A:A,[3]TDSheet!$A:$D,4,0)</f>
        <v>13</v>
      </c>
      <c r="AI83" s="13">
        <f>VLOOKUP(A:A,[1]TDSheet!$A:$AI,35,0)</f>
        <v>0</v>
      </c>
      <c r="AJ83" s="13">
        <f t="shared" si="22"/>
        <v>39.6</v>
      </c>
      <c r="AK83" s="13">
        <f t="shared" si="23"/>
        <v>33</v>
      </c>
      <c r="AL83" s="13">
        <f t="shared" si="24"/>
        <v>0</v>
      </c>
      <c r="AM83" s="13"/>
    </row>
    <row r="84" spans="1:39" s="1" customFormat="1" ht="21.95" customHeight="1" outlineLevel="1" x14ac:dyDescent="0.2">
      <c r="A84" s="7" t="s">
        <v>87</v>
      </c>
      <c r="B84" s="7" t="s">
        <v>13</v>
      </c>
      <c r="C84" s="8">
        <v>4</v>
      </c>
      <c r="D84" s="8">
        <v>447</v>
      </c>
      <c r="E84" s="8">
        <v>323</v>
      </c>
      <c r="F84" s="8">
        <v>105</v>
      </c>
      <c r="G84" s="1">
        <f>VLOOKUP(A:A,[1]TDSheet!$A:$G,7,0)</f>
        <v>0</v>
      </c>
      <c r="H84" s="1">
        <f>VLOOKUP(A:A,[1]TDSheet!$A:$H,8,0)</f>
        <v>0.35</v>
      </c>
      <c r="I84" s="1" t="e">
        <f>VLOOKUP(A:A,[1]TDSheet!$A:$I,9,0)</f>
        <v>#N/A</v>
      </c>
      <c r="J84" s="13">
        <f>VLOOKUP(A:A,[2]TDSheet!$A:$F,6,0)</f>
        <v>567</v>
      </c>
      <c r="K84" s="13">
        <f t="shared" si="18"/>
        <v>-244</v>
      </c>
      <c r="L84" s="13">
        <f>VLOOKUP(A:A,[1]TDSheet!$A:$M,13,0)</f>
        <v>150</v>
      </c>
      <c r="M84" s="13">
        <f>VLOOKUP(A:A,[1]TDSheet!$A:$N,14,0)</f>
        <v>200</v>
      </c>
      <c r="N84" s="13">
        <f>VLOOKUP(A:A,[1]TDSheet!$A:$O,15,0)</f>
        <v>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19"/>
        <v>64.599999999999994</v>
      </c>
      <c r="X84" s="15">
        <v>100</v>
      </c>
      <c r="Y84" s="16">
        <f t="shared" si="20"/>
        <v>10.139318885448917</v>
      </c>
      <c r="Z84" s="13">
        <f t="shared" si="21"/>
        <v>1.6253869969040249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20.8</v>
      </c>
      <c r="AF84" s="13">
        <f>VLOOKUP(A:A,[1]TDSheet!$A:$AF,32,0)</f>
        <v>37.799999999999997</v>
      </c>
      <c r="AG84" s="13">
        <f>VLOOKUP(A:A,[1]TDSheet!$A:$AG,33,0)</f>
        <v>24.4</v>
      </c>
      <c r="AH84" s="13">
        <f>VLOOKUP(A:A,[3]TDSheet!$A:$D,4,0)</f>
        <v>57</v>
      </c>
      <c r="AI84" s="13">
        <f>VLOOKUP(A:A,[1]TDSheet!$A:$AI,35,0)</f>
        <v>0</v>
      </c>
      <c r="AJ84" s="13">
        <f t="shared" si="22"/>
        <v>35</v>
      </c>
      <c r="AK84" s="13">
        <f t="shared" si="23"/>
        <v>35</v>
      </c>
      <c r="AL84" s="13">
        <f t="shared" si="24"/>
        <v>0</v>
      </c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208</v>
      </c>
      <c r="D85" s="8">
        <v>5651</v>
      </c>
      <c r="E85" s="8">
        <v>361</v>
      </c>
      <c r="F85" s="8">
        <v>240</v>
      </c>
      <c r="G85" s="1" t="str">
        <f>VLOOKUP(A:A,[1]TDSheet!$A:$G,7,0)</f>
        <v>ябл</v>
      </c>
      <c r="H85" s="1">
        <f>VLOOKUP(A:A,[1]TDSheet!$A:$H,8,0)</f>
        <v>0.33</v>
      </c>
      <c r="I85" s="1" t="e">
        <f>VLOOKUP(A:A,[1]TDSheet!$A:$I,9,0)</f>
        <v>#N/A</v>
      </c>
      <c r="J85" s="13">
        <f>VLOOKUP(A:A,[2]TDSheet!$A:$F,6,0)</f>
        <v>408</v>
      </c>
      <c r="K85" s="13">
        <f t="shared" si="18"/>
        <v>-47</v>
      </c>
      <c r="L85" s="13">
        <f>VLOOKUP(A:A,[1]TDSheet!$A:$M,13,0)</f>
        <v>250</v>
      </c>
      <c r="M85" s="13">
        <f>VLOOKUP(A:A,[1]TDSheet!$A:$N,14,0)</f>
        <v>250</v>
      </c>
      <c r="N85" s="13">
        <f>VLOOKUP(A:A,[1]TDSheet!$A:$O,15,0)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9"/>
        <v>72.2</v>
      </c>
      <c r="X85" s="15">
        <v>60</v>
      </c>
      <c r="Y85" s="16">
        <f t="shared" si="20"/>
        <v>11.080332409972298</v>
      </c>
      <c r="Z85" s="13">
        <f t="shared" si="21"/>
        <v>3.3240997229916895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54.2</v>
      </c>
      <c r="AF85" s="13">
        <f>VLOOKUP(A:A,[1]TDSheet!$A:$AF,32,0)</f>
        <v>45.4</v>
      </c>
      <c r="AG85" s="13">
        <f>VLOOKUP(A:A,[1]TDSheet!$A:$AG,33,0)</f>
        <v>63.2</v>
      </c>
      <c r="AH85" s="13">
        <f>VLOOKUP(A:A,[3]TDSheet!$A:$D,4,0)</f>
        <v>60</v>
      </c>
      <c r="AI85" s="13" t="str">
        <f>VLOOKUP(A:A,[1]TDSheet!$A:$AI,35,0)</f>
        <v>ябокт</v>
      </c>
      <c r="AJ85" s="13">
        <f t="shared" si="22"/>
        <v>0</v>
      </c>
      <c r="AK85" s="13">
        <f t="shared" si="23"/>
        <v>19.8</v>
      </c>
      <c r="AL85" s="13">
        <f t="shared" si="24"/>
        <v>0</v>
      </c>
      <c r="AM85" s="13"/>
    </row>
    <row r="86" spans="1:39" s="1" customFormat="1" ht="11.1" customHeight="1" outlineLevel="1" x14ac:dyDescent="0.2">
      <c r="A86" s="7" t="s">
        <v>131</v>
      </c>
      <c r="B86" s="7" t="s">
        <v>13</v>
      </c>
      <c r="C86" s="8">
        <v>274</v>
      </c>
      <c r="D86" s="8">
        <v>5</v>
      </c>
      <c r="E86" s="8">
        <v>0</v>
      </c>
      <c r="F86" s="8">
        <v>273</v>
      </c>
      <c r="G86" s="1" t="str">
        <f>VLOOKUP(A:A,[1]TDSheet!$A:$G,7,0)</f>
        <v>н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110</v>
      </c>
      <c r="K86" s="13">
        <f t="shared" si="18"/>
        <v>-110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VLOOKUP(A:A,[1]TDSheet!$A:$O,15,0)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9"/>
        <v>0</v>
      </c>
      <c r="X86" s="15"/>
      <c r="Y86" s="16" t="e">
        <f t="shared" si="20"/>
        <v>#DIV/0!</v>
      </c>
      <c r="Z86" s="13" t="e">
        <f t="shared" si="21"/>
        <v>#DIV/0!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12.8</v>
      </c>
      <c r="AF86" s="13">
        <f>VLOOKUP(A:A,[1]TDSheet!$A:$AF,32,0)</f>
        <v>16.399999999999999</v>
      </c>
      <c r="AG86" s="13">
        <f>VLOOKUP(A:A,[1]TDSheet!$A:$AG,33,0)</f>
        <v>0.8</v>
      </c>
      <c r="AH86" s="13">
        <v>0</v>
      </c>
      <c r="AI86" s="19" t="str">
        <f>VLOOKUP(A:A,[1]TDSheet!$A:$AI,35,0)</f>
        <v>склад</v>
      </c>
      <c r="AJ86" s="13">
        <f t="shared" si="22"/>
        <v>0</v>
      </c>
      <c r="AK86" s="13">
        <f t="shared" si="23"/>
        <v>0</v>
      </c>
      <c r="AL86" s="13">
        <f t="shared" si="24"/>
        <v>0</v>
      </c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3305</v>
      </c>
      <c r="D87" s="8">
        <v>3935</v>
      </c>
      <c r="E87" s="8">
        <v>4605</v>
      </c>
      <c r="F87" s="8">
        <v>2554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4651</v>
      </c>
      <c r="K87" s="13">
        <f t="shared" si="18"/>
        <v>-46</v>
      </c>
      <c r="L87" s="13">
        <f>VLOOKUP(A:A,[1]TDSheet!$A:$M,13,0)</f>
        <v>500</v>
      </c>
      <c r="M87" s="13">
        <f>VLOOKUP(A:A,[1]TDSheet!$A:$N,14,0)</f>
        <v>500</v>
      </c>
      <c r="N87" s="13">
        <f>VLOOKUP(A:A,[1]TDSheet!$A:$O,15,0)</f>
        <v>500</v>
      </c>
      <c r="O87" s="13"/>
      <c r="P87" s="13"/>
      <c r="Q87" s="13"/>
      <c r="R87" s="13"/>
      <c r="S87" s="13"/>
      <c r="T87" s="13"/>
      <c r="U87" s="13"/>
      <c r="V87" s="15">
        <v>1100</v>
      </c>
      <c r="W87" s="13">
        <f t="shared" si="19"/>
        <v>639</v>
      </c>
      <c r="X87" s="15">
        <v>1000</v>
      </c>
      <c r="Y87" s="16">
        <f t="shared" si="20"/>
        <v>9.6306729264475752</v>
      </c>
      <c r="Z87" s="13">
        <f t="shared" si="21"/>
        <v>3.9968701095461658</v>
      </c>
      <c r="AA87" s="13"/>
      <c r="AB87" s="13"/>
      <c r="AC87" s="13"/>
      <c r="AD87" s="13">
        <f>VLOOKUP(A:A,[1]TDSheet!$A:$AD,30,0)</f>
        <v>1410</v>
      </c>
      <c r="AE87" s="13">
        <f>VLOOKUP(A:A,[1]TDSheet!$A:$AE,31,0)</f>
        <v>977.6</v>
      </c>
      <c r="AF87" s="13">
        <f>VLOOKUP(A:A,[1]TDSheet!$A:$AF,32,0)</f>
        <v>856.8</v>
      </c>
      <c r="AG87" s="13">
        <f>VLOOKUP(A:A,[1]TDSheet!$A:$AG,33,0)</f>
        <v>617.6</v>
      </c>
      <c r="AH87" s="13">
        <f>VLOOKUP(A:A,[3]TDSheet!$A:$D,4,0)</f>
        <v>660</v>
      </c>
      <c r="AI87" s="13" t="str">
        <f>VLOOKUP(A:A,[1]TDSheet!$A:$AI,35,0)</f>
        <v>оконч</v>
      </c>
      <c r="AJ87" s="13">
        <f t="shared" si="22"/>
        <v>385</v>
      </c>
      <c r="AK87" s="13">
        <f t="shared" si="23"/>
        <v>350</v>
      </c>
      <c r="AL87" s="13">
        <f t="shared" si="24"/>
        <v>0</v>
      </c>
      <c r="AM87" s="13"/>
    </row>
    <row r="88" spans="1:39" s="1" customFormat="1" ht="11.1" customHeight="1" outlineLevel="1" x14ac:dyDescent="0.2">
      <c r="A88" s="7" t="s">
        <v>90</v>
      </c>
      <c r="B88" s="7" t="s">
        <v>8</v>
      </c>
      <c r="C88" s="8">
        <v>41.807000000000002</v>
      </c>
      <c r="D88" s="8"/>
      <c r="E88" s="8">
        <v>0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2.6</v>
      </c>
      <c r="K88" s="13">
        <f t="shared" si="18"/>
        <v>-2.6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VLOOKUP(A:A,[1]TDSheet!$A:$O,15,0)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9"/>
        <v>0</v>
      </c>
      <c r="X88" s="15"/>
      <c r="Y88" s="16" t="e">
        <f t="shared" si="20"/>
        <v>#DIV/0!</v>
      </c>
      <c r="Z88" s="13" t="e">
        <f t="shared" si="21"/>
        <v>#DIV/0!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</v>
      </c>
      <c r="AF88" s="13">
        <f>VLOOKUP(A:A,[1]TDSheet!$A:$AF,32,0)</f>
        <v>0</v>
      </c>
      <c r="AG88" s="13">
        <f>VLOOKUP(A:A,[1]TDSheet!$A:$AG,33,0)</f>
        <v>0</v>
      </c>
      <c r="AH88" s="13">
        <v>0</v>
      </c>
      <c r="AI88" s="19" t="str">
        <f>VLOOKUP(A:A,[1]TDSheet!$A:$AI,35,0)</f>
        <v>выв0609</v>
      </c>
      <c r="AJ88" s="13">
        <f t="shared" si="22"/>
        <v>0</v>
      </c>
      <c r="AK88" s="13">
        <f t="shared" si="23"/>
        <v>0</v>
      </c>
      <c r="AL88" s="13">
        <f t="shared" si="24"/>
        <v>0</v>
      </c>
      <c r="AM88" s="13"/>
    </row>
    <row r="89" spans="1:39" s="1" customFormat="1" ht="11.1" customHeight="1" outlineLevel="1" x14ac:dyDescent="0.2">
      <c r="A89" s="7" t="s">
        <v>91</v>
      </c>
      <c r="B89" s="7" t="s">
        <v>13</v>
      </c>
      <c r="C89" s="8">
        <v>3835</v>
      </c>
      <c r="D89" s="8">
        <v>10797</v>
      </c>
      <c r="E89" s="8">
        <v>9656</v>
      </c>
      <c r="F89" s="8">
        <v>4813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9759</v>
      </c>
      <c r="K89" s="13">
        <f t="shared" si="18"/>
        <v>-103</v>
      </c>
      <c r="L89" s="13">
        <f>VLOOKUP(A:A,[1]TDSheet!$A:$M,13,0)</f>
        <v>1500</v>
      </c>
      <c r="M89" s="13">
        <f>VLOOKUP(A:A,[1]TDSheet!$A:$N,14,0)</f>
        <v>1500</v>
      </c>
      <c r="N89" s="13">
        <f>VLOOKUP(A:A,[1]TDSheet!$A:$O,15,0)</f>
        <v>1000</v>
      </c>
      <c r="O89" s="13"/>
      <c r="P89" s="13"/>
      <c r="Q89" s="13"/>
      <c r="R89" s="13"/>
      <c r="S89" s="13"/>
      <c r="T89" s="13"/>
      <c r="U89" s="13"/>
      <c r="V89" s="15">
        <v>1900</v>
      </c>
      <c r="W89" s="13">
        <f t="shared" si="19"/>
        <v>1331.2</v>
      </c>
      <c r="X89" s="15">
        <v>2100</v>
      </c>
      <c r="Y89" s="16">
        <f t="shared" si="20"/>
        <v>9.625150240384615</v>
      </c>
      <c r="Z89" s="13">
        <f t="shared" si="21"/>
        <v>3.6155348557692308</v>
      </c>
      <c r="AA89" s="13"/>
      <c r="AB89" s="13"/>
      <c r="AC89" s="13"/>
      <c r="AD89" s="13">
        <f>VLOOKUP(A:A,[1]TDSheet!$A:$AD,30,0)</f>
        <v>3000</v>
      </c>
      <c r="AE89" s="13">
        <f>VLOOKUP(A:A,[1]TDSheet!$A:$AE,31,0)</f>
        <v>1187.8</v>
      </c>
      <c r="AF89" s="13">
        <f>VLOOKUP(A:A,[1]TDSheet!$A:$AF,32,0)</f>
        <v>1295</v>
      </c>
      <c r="AG89" s="13">
        <f>VLOOKUP(A:A,[1]TDSheet!$A:$AG,33,0)</f>
        <v>1246.5999999999999</v>
      </c>
      <c r="AH89" s="13">
        <f>VLOOKUP(A:A,[3]TDSheet!$A:$D,4,0)</f>
        <v>1340</v>
      </c>
      <c r="AI89" s="13" t="str">
        <f>VLOOKUP(A:A,[1]TDSheet!$A:$AI,35,0)</f>
        <v>ябокт</v>
      </c>
      <c r="AJ89" s="13">
        <f t="shared" si="22"/>
        <v>665</v>
      </c>
      <c r="AK89" s="13">
        <f t="shared" si="23"/>
        <v>735</v>
      </c>
      <c r="AL89" s="13">
        <f t="shared" si="24"/>
        <v>0</v>
      </c>
      <c r="AM89" s="13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-3</v>
      </c>
      <c r="D90" s="8">
        <v>9</v>
      </c>
      <c r="E90" s="8">
        <v>0</v>
      </c>
      <c r="F90" s="8">
        <v>2</v>
      </c>
      <c r="G90" s="1">
        <f>VLOOKUP(A:A,[1]TDSheet!$A:$G,7,0)</f>
        <v>0</v>
      </c>
      <c r="H90" s="1">
        <f>VLOOKUP(A:A,[1]TDSheet!$A:$H,8,0)</f>
        <v>0.11</v>
      </c>
      <c r="I90" s="1" t="e">
        <f>VLOOKUP(A:A,[1]TDSheet!$A:$I,9,0)</f>
        <v>#N/A</v>
      </c>
      <c r="J90" s="13">
        <f>VLOOKUP(A:A,[2]TDSheet!$A:$F,6,0)</f>
        <v>29</v>
      </c>
      <c r="K90" s="13">
        <f t="shared" si="18"/>
        <v>-29</v>
      </c>
      <c r="L90" s="13">
        <f>VLOOKUP(A:A,[1]TDSheet!$A:$M,13,0)</f>
        <v>30</v>
      </c>
      <c r="M90" s="13">
        <f>VLOOKUP(A:A,[1]TDSheet!$A:$N,14,0)</f>
        <v>30</v>
      </c>
      <c r="N90" s="13">
        <f>VLOOKUP(A:A,[1]TDSheet!$A:$O,15,0)</f>
        <v>0</v>
      </c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9"/>
        <v>0</v>
      </c>
      <c r="X90" s="15">
        <v>30</v>
      </c>
      <c r="Y90" s="16" t="e">
        <f t="shared" si="20"/>
        <v>#DIV/0!</v>
      </c>
      <c r="Z90" s="13" t="e">
        <f t="shared" si="21"/>
        <v>#DIV/0!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</v>
      </c>
      <c r="AF90" s="13">
        <f>VLOOKUP(A:A,[1]TDSheet!$A:$AF,32,0)</f>
        <v>0</v>
      </c>
      <c r="AG90" s="13">
        <f>VLOOKUP(A:A,[1]TDSheet!$A:$AG,33,0)</f>
        <v>0</v>
      </c>
      <c r="AH90" s="13">
        <v>0</v>
      </c>
      <c r="AI90" s="13" t="e">
        <f>VLOOKUP(A:A,[1]TDSheet!$A:$AI,35,0)</f>
        <v>#N/A</v>
      </c>
      <c r="AJ90" s="13">
        <f t="shared" si="22"/>
        <v>3.3</v>
      </c>
      <c r="AK90" s="13">
        <f t="shared" si="23"/>
        <v>3.3</v>
      </c>
      <c r="AL90" s="13">
        <f t="shared" si="24"/>
        <v>0</v>
      </c>
      <c r="AM90" s="13"/>
    </row>
    <row r="91" spans="1:39" s="1" customFormat="1" ht="11.1" customHeight="1" outlineLevel="1" x14ac:dyDescent="0.2">
      <c r="A91" s="7" t="s">
        <v>93</v>
      </c>
      <c r="B91" s="7" t="s">
        <v>13</v>
      </c>
      <c r="C91" s="8">
        <v>94</v>
      </c>
      <c r="D91" s="8">
        <v>55</v>
      </c>
      <c r="E91" s="8">
        <v>74</v>
      </c>
      <c r="F91" s="8">
        <v>63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96</v>
      </c>
      <c r="K91" s="13">
        <f t="shared" si="18"/>
        <v>-22</v>
      </c>
      <c r="L91" s="13">
        <f>VLOOKUP(A:A,[1]TDSheet!$A:$M,13,0)</f>
        <v>50</v>
      </c>
      <c r="M91" s="13">
        <f>VLOOKUP(A:A,[1]TDSheet!$A:$N,14,0)</f>
        <v>30</v>
      </c>
      <c r="N91" s="13">
        <f>VLOOKUP(A:A,[1]TDSheet!$A:$O,15,0)</f>
        <v>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19"/>
        <v>14.8</v>
      </c>
      <c r="X91" s="15">
        <v>30</v>
      </c>
      <c r="Y91" s="16">
        <f t="shared" si="20"/>
        <v>13.716216216216216</v>
      </c>
      <c r="Z91" s="13">
        <f t="shared" si="21"/>
        <v>4.2567567567567561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1.8</v>
      </c>
      <c r="AF91" s="13">
        <f>VLOOKUP(A:A,[1]TDSheet!$A:$AF,32,0)</f>
        <v>7</v>
      </c>
      <c r="AG91" s="13">
        <f>VLOOKUP(A:A,[1]TDSheet!$A:$AG,33,0)</f>
        <v>11.4</v>
      </c>
      <c r="AH91" s="13">
        <f>VLOOKUP(A:A,[3]TDSheet!$A:$D,4,0)</f>
        <v>7</v>
      </c>
      <c r="AI91" s="13">
        <f>VLOOKUP(A:A,[1]TDSheet!$A:$AI,35,0)</f>
        <v>0</v>
      </c>
      <c r="AJ91" s="13">
        <f t="shared" si="22"/>
        <v>3.3</v>
      </c>
      <c r="AK91" s="13">
        <f t="shared" si="23"/>
        <v>3.3</v>
      </c>
      <c r="AL91" s="13">
        <f t="shared" si="24"/>
        <v>0</v>
      </c>
      <c r="AM91" s="13"/>
    </row>
    <row r="92" spans="1:39" s="1" customFormat="1" ht="21.95" customHeight="1" outlineLevel="1" x14ac:dyDescent="0.2">
      <c r="A92" s="7" t="s">
        <v>94</v>
      </c>
      <c r="B92" s="7" t="s">
        <v>13</v>
      </c>
      <c r="C92" s="8"/>
      <c r="D92" s="8">
        <v>4</v>
      </c>
      <c r="E92" s="8">
        <v>4</v>
      </c>
      <c r="F92" s="8"/>
      <c r="G92" s="1">
        <f>VLOOKUP(A:A,[1]TDSheet!$A:$G,7,0)</f>
        <v>0</v>
      </c>
      <c r="H92" s="1">
        <f>VLOOKUP(A:A,[1]TDSheet!$A:$H,8,0)</f>
        <v>0.06</v>
      </c>
      <c r="I92" s="1" t="e">
        <f>VLOOKUP(A:A,[1]TDSheet!$A:$I,9,0)</f>
        <v>#N/A</v>
      </c>
      <c r="J92" s="13">
        <f>VLOOKUP(A:A,[2]TDSheet!$A:$F,6,0)</f>
        <v>21</v>
      </c>
      <c r="K92" s="13">
        <f t="shared" si="18"/>
        <v>-17</v>
      </c>
      <c r="L92" s="13">
        <f>VLOOKUP(A:A,[1]TDSheet!$A:$M,13,0)</f>
        <v>30</v>
      </c>
      <c r="M92" s="13">
        <f>VLOOKUP(A:A,[1]TDSheet!$A:$N,14,0)</f>
        <v>30</v>
      </c>
      <c r="N92" s="13">
        <f>VLOOKUP(A:A,[1]TDSheet!$A:$O,15,0)</f>
        <v>0</v>
      </c>
      <c r="O92" s="13"/>
      <c r="P92" s="13"/>
      <c r="Q92" s="13"/>
      <c r="R92" s="13"/>
      <c r="S92" s="13"/>
      <c r="T92" s="13"/>
      <c r="U92" s="13"/>
      <c r="V92" s="15">
        <v>30</v>
      </c>
      <c r="W92" s="13">
        <f t="shared" si="19"/>
        <v>0.8</v>
      </c>
      <c r="X92" s="15">
        <v>30</v>
      </c>
      <c r="Y92" s="16">
        <f t="shared" si="20"/>
        <v>150</v>
      </c>
      <c r="Z92" s="13">
        <f t="shared" si="21"/>
        <v>0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0</v>
      </c>
      <c r="AF92" s="13">
        <f>VLOOKUP(A:A,[1]TDSheet!$A:$AF,32,0)</f>
        <v>0</v>
      </c>
      <c r="AG92" s="13">
        <f>VLOOKUP(A:A,[1]TDSheet!$A:$AG,33,0)</f>
        <v>0</v>
      </c>
      <c r="AH92" s="13">
        <v>0</v>
      </c>
      <c r="AI92" s="13" t="e">
        <f>VLOOKUP(A:A,[1]TDSheet!$A:$AI,35,0)</f>
        <v>#N/A</v>
      </c>
      <c r="AJ92" s="13">
        <f t="shared" si="22"/>
        <v>1.7999999999999998</v>
      </c>
      <c r="AK92" s="13">
        <f t="shared" si="23"/>
        <v>1.7999999999999998</v>
      </c>
      <c r="AL92" s="13">
        <f t="shared" si="24"/>
        <v>0</v>
      </c>
      <c r="AM92" s="13"/>
    </row>
    <row r="93" spans="1:39" s="1" customFormat="1" ht="11.1" customHeight="1" outlineLevel="1" x14ac:dyDescent="0.2">
      <c r="A93" s="7" t="s">
        <v>95</v>
      </c>
      <c r="B93" s="7" t="s">
        <v>13</v>
      </c>
      <c r="C93" s="8"/>
      <c r="D93" s="8">
        <v>40</v>
      </c>
      <c r="E93" s="8">
        <v>0</v>
      </c>
      <c r="F93" s="8">
        <v>40</v>
      </c>
      <c r="G93" s="1">
        <v>0</v>
      </c>
      <c r="H93" s="1">
        <v>0.06</v>
      </c>
      <c r="I93" s="1" t="e">
        <f>VLOOKUP(A:A,[1]TDSheet!$A:$I,9,0)</f>
        <v>#N/A</v>
      </c>
      <c r="J93" s="13">
        <f>VLOOKUP(A:A,[2]TDSheet!$A:$F,6,0)</f>
        <v>17</v>
      </c>
      <c r="K93" s="13">
        <f t="shared" si="18"/>
        <v>-17</v>
      </c>
      <c r="L93" s="13">
        <v>0</v>
      </c>
      <c r="M93" s="13">
        <v>0</v>
      </c>
      <c r="N93" s="13">
        <v>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19"/>
        <v>0</v>
      </c>
      <c r="X93" s="15">
        <v>30</v>
      </c>
      <c r="Y93" s="16" t="e">
        <f t="shared" si="20"/>
        <v>#DIV/0!</v>
      </c>
      <c r="Z93" s="13" t="e">
        <f t="shared" si="21"/>
        <v>#DIV/0!</v>
      </c>
      <c r="AA93" s="13"/>
      <c r="AB93" s="13"/>
      <c r="AC93" s="13"/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 t="e">
        <f>VLOOKUP(A:A,[1]TDSheet!$A:$AI,35,0)</f>
        <v>#N/A</v>
      </c>
      <c r="AJ93" s="13">
        <f t="shared" si="22"/>
        <v>1.7999999999999998</v>
      </c>
      <c r="AK93" s="13">
        <f t="shared" si="23"/>
        <v>1.7999999999999998</v>
      </c>
      <c r="AL93" s="13">
        <f t="shared" si="24"/>
        <v>0</v>
      </c>
      <c r="AM93" s="13"/>
    </row>
    <row r="94" spans="1:39" s="1" customFormat="1" ht="11.1" customHeight="1" outlineLevel="1" x14ac:dyDescent="0.2">
      <c r="A94" s="7" t="s">
        <v>96</v>
      </c>
      <c r="B94" s="7" t="s">
        <v>13</v>
      </c>
      <c r="C94" s="8">
        <v>102</v>
      </c>
      <c r="D94" s="8"/>
      <c r="E94" s="8">
        <v>1</v>
      </c>
      <c r="F94" s="8">
        <v>101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119</v>
      </c>
      <c r="K94" s="13">
        <f t="shared" si="18"/>
        <v>-118</v>
      </c>
      <c r="L94" s="13">
        <f>VLOOKUP(A:A,[1]TDSheet!$A:$M,13,0)</f>
        <v>30</v>
      </c>
      <c r="M94" s="13">
        <f>VLOOKUP(A:A,[1]TDSheet!$A:$N,14,0)</f>
        <v>30</v>
      </c>
      <c r="N94" s="13">
        <f>VLOOKUP(A:A,[1]TDSheet!$A:$O,15,0)</f>
        <v>0</v>
      </c>
      <c r="O94" s="13"/>
      <c r="P94" s="13"/>
      <c r="Q94" s="13"/>
      <c r="R94" s="13"/>
      <c r="S94" s="13"/>
      <c r="T94" s="13"/>
      <c r="U94" s="13"/>
      <c r="V94" s="15">
        <v>30</v>
      </c>
      <c r="W94" s="13">
        <f t="shared" si="19"/>
        <v>0.2</v>
      </c>
      <c r="X94" s="15">
        <v>30</v>
      </c>
      <c r="Y94" s="16">
        <f t="shared" si="20"/>
        <v>1105</v>
      </c>
      <c r="Z94" s="13">
        <f t="shared" si="21"/>
        <v>505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0.2</v>
      </c>
      <c r="AF94" s="13">
        <f>VLOOKUP(A:A,[1]TDSheet!$A:$AF,32,0)</f>
        <v>0</v>
      </c>
      <c r="AG94" s="13">
        <f>VLOOKUP(A:A,[1]TDSheet!$A:$AG,33,0)</f>
        <v>0.2</v>
      </c>
      <c r="AH94" s="13">
        <f>VLOOKUP(A:A,[3]TDSheet!$A:$D,4,0)</f>
        <v>1</v>
      </c>
      <c r="AI94" s="13" t="str">
        <f>VLOOKUP(A:A,[1]TDSheet!$A:$AI,35,0)</f>
        <v>склад</v>
      </c>
      <c r="AJ94" s="13">
        <f t="shared" si="22"/>
        <v>4.5</v>
      </c>
      <c r="AK94" s="13">
        <f t="shared" si="23"/>
        <v>4.5</v>
      </c>
      <c r="AL94" s="13">
        <f t="shared" si="24"/>
        <v>0</v>
      </c>
      <c r="AM94" s="13"/>
    </row>
    <row r="95" spans="1:39" s="1" customFormat="1" ht="21.95" customHeight="1" outlineLevel="1" x14ac:dyDescent="0.2">
      <c r="A95" s="7" t="s">
        <v>97</v>
      </c>
      <c r="B95" s="7" t="s">
        <v>13</v>
      </c>
      <c r="C95" s="8">
        <v>22</v>
      </c>
      <c r="D95" s="8">
        <v>12</v>
      </c>
      <c r="E95" s="8">
        <v>2</v>
      </c>
      <c r="F95" s="8">
        <v>26</v>
      </c>
      <c r="G95" s="1" t="str">
        <f>VLOOKUP(A:A,[1]TDSheet!$A:$G,7,0)</f>
        <v>нов</v>
      </c>
      <c r="H95" s="1">
        <f>VLOOKUP(A:A,[1]TDSheet!$A:$H,8,0)</f>
        <v>0</v>
      </c>
      <c r="I95" s="1" t="e">
        <f>VLOOKUP(A:A,[1]TDSheet!$A:$I,9,0)</f>
        <v>#N/A</v>
      </c>
      <c r="J95" s="13">
        <f>VLOOKUP(A:A,[2]TDSheet!$A:$F,6,0)</f>
        <v>3</v>
      </c>
      <c r="K95" s="13">
        <f t="shared" si="18"/>
        <v>-1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VLOOKUP(A:A,[1]TDSheet!$A:$O,15,0)</f>
        <v>0</v>
      </c>
      <c r="O95" s="13"/>
      <c r="P95" s="13"/>
      <c r="Q95" s="13"/>
      <c r="R95" s="13"/>
      <c r="S95" s="13"/>
      <c r="T95" s="13"/>
      <c r="U95" s="13"/>
      <c r="V95" s="15"/>
      <c r="W95" s="13">
        <f t="shared" si="19"/>
        <v>0.4</v>
      </c>
      <c r="X95" s="15"/>
      <c r="Y95" s="16">
        <f t="shared" si="20"/>
        <v>65</v>
      </c>
      <c r="Z95" s="13">
        <f t="shared" si="21"/>
        <v>65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0</v>
      </c>
      <c r="AF95" s="13">
        <f>VLOOKUP(A:A,[1]TDSheet!$A:$AF,32,0)</f>
        <v>3.4</v>
      </c>
      <c r="AG95" s="13">
        <f>VLOOKUP(A:A,[1]TDSheet!$A:$AG,33,0)</f>
        <v>0</v>
      </c>
      <c r="AH95" s="13">
        <v>0</v>
      </c>
      <c r="AI95" s="19" t="str">
        <f>VLOOKUP(A:A,[1]TDSheet!$A:$AI,35,0)</f>
        <v>увел</v>
      </c>
      <c r="AJ95" s="13">
        <f t="shared" si="22"/>
        <v>0</v>
      </c>
      <c r="AK95" s="13">
        <f t="shared" si="23"/>
        <v>0</v>
      </c>
      <c r="AL95" s="13">
        <f t="shared" si="24"/>
        <v>0</v>
      </c>
      <c r="AM95" s="13"/>
    </row>
    <row r="96" spans="1:39" s="1" customFormat="1" ht="11.1" customHeight="1" outlineLevel="1" x14ac:dyDescent="0.2">
      <c r="A96" s="7" t="s">
        <v>98</v>
      </c>
      <c r="B96" s="7" t="s">
        <v>8</v>
      </c>
      <c r="C96" s="8">
        <v>29.626000000000001</v>
      </c>
      <c r="D96" s="8">
        <v>197.184</v>
      </c>
      <c r="E96" s="8">
        <v>66.209000000000003</v>
      </c>
      <c r="F96" s="8">
        <v>157.90299999999999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91.992999999999995</v>
      </c>
      <c r="K96" s="13">
        <f t="shared" si="18"/>
        <v>-25.783999999999992</v>
      </c>
      <c r="L96" s="13">
        <f>VLOOKUP(A:A,[1]TDSheet!$A:$M,13,0)</f>
        <v>0</v>
      </c>
      <c r="M96" s="13">
        <f>VLOOKUP(A:A,[1]TDSheet!$A:$N,14,0)</f>
        <v>20</v>
      </c>
      <c r="N96" s="13">
        <f>VLOOKUP(A:A,[1]TDSheet!$A:$O,15,0)</f>
        <v>0</v>
      </c>
      <c r="O96" s="13"/>
      <c r="P96" s="13"/>
      <c r="Q96" s="13"/>
      <c r="R96" s="13"/>
      <c r="S96" s="13"/>
      <c r="T96" s="13"/>
      <c r="U96" s="13"/>
      <c r="V96" s="15"/>
      <c r="W96" s="13">
        <f t="shared" si="19"/>
        <v>13.241800000000001</v>
      </c>
      <c r="X96" s="15"/>
      <c r="Y96" s="16">
        <f t="shared" si="20"/>
        <v>13.434955972752947</v>
      </c>
      <c r="Z96" s="13">
        <f t="shared" si="21"/>
        <v>11.924587291757916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30.064600000000002</v>
      </c>
      <c r="AF96" s="13">
        <f>VLOOKUP(A:A,[1]TDSheet!$A:$AF,32,0)</f>
        <v>22.9636</v>
      </c>
      <c r="AG96" s="13">
        <f>VLOOKUP(A:A,[1]TDSheet!$A:$AG,33,0)</f>
        <v>33.678600000000003</v>
      </c>
      <c r="AH96" s="13">
        <f>VLOOKUP(A:A,[3]TDSheet!$A:$D,4,0)</f>
        <v>37.951999999999998</v>
      </c>
      <c r="AI96" s="19" t="str">
        <f>VLOOKUP(A:A,[1]TDSheet!$A:$AI,35,0)</f>
        <v>увел</v>
      </c>
      <c r="AJ96" s="13">
        <f t="shared" si="22"/>
        <v>0</v>
      </c>
      <c r="AK96" s="13">
        <f t="shared" si="23"/>
        <v>0</v>
      </c>
      <c r="AL96" s="13">
        <f t="shared" si="24"/>
        <v>0</v>
      </c>
      <c r="AM96" s="13"/>
    </row>
    <row r="97" spans="1:39" s="1" customFormat="1" ht="21.95" customHeight="1" outlineLevel="1" x14ac:dyDescent="0.2">
      <c r="A97" s="7" t="s">
        <v>99</v>
      </c>
      <c r="B97" s="7" t="s">
        <v>8</v>
      </c>
      <c r="C97" s="8">
        <v>57.832000000000001</v>
      </c>
      <c r="D97" s="8">
        <v>1.3520000000000001</v>
      </c>
      <c r="E97" s="8">
        <v>1.3520000000000001</v>
      </c>
      <c r="F97" s="8">
        <v>44.628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16.2</v>
      </c>
      <c r="K97" s="13">
        <f t="shared" si="18"/>
        <v>-14.847999999999999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19"/>
        <v>0.27040000000000003</v>
      </c>
      <c r="X97" s="15"/>
      <c r="Y97" s="16">
        <f t="shared" si="20"/>
        <v>165.04437869822485</v>
      </c>
      <c r="Z97" s="13">
        <f t="shared" si="21"/>
        <v>165.04437869822485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1.0816000000000001</v>
      </c>
      <c r="AF97" s="13">
        <f>VLOOKUP(A:A,[1]TDSheet!$A:$AF,32,0)</f>
        <v>0</v>
      </c>
      <c r="AG97" s="13">
        <f>VLOOKUP(A:A,[1]TDSheet!$A:$AG,33,0)</f>
        <v>0.81120000000000003</v>
      </c>
      <c r="AH97" s="13">
        <f>VLOOKUP(A:A,[3]TDSheet!$A:$D,4,0)</f>
        <v>1.3520000000000001</v>
      </c>
      <c r="AI97" s="19" t="str">
        <f>VLOOKUP(A:A,[1]TDSheet!$A:$AI,35,0)</f>
        <v>выв0609</v>
      </c>
      <c r="AJ97" s="13">
        <f t="shared" si="22"/>
        <v>0</v>
      </c>
      <c r="AK97" s="13">
        <f t="shared" si="23"/>
        <v>0</v>
      </c>
      <c r="AL97" s="13">
        <f t="shared" si="24"/>
        <v>0</v>
      </c>
      <c r="AM97" s="13"/>
    </row>
    <row r="98" spans="1:39" s="1" customFormat="1" ht="21.95" customHeight="1" outlineLevel="1" x14ac:dyDescent="0.2">
      <c r="A98" s="7" t="s">
        <v>100</v>
      </c>
      <c r="B98" s="7" t="s">
        <v>13</v>
      </c>
      <c r="C98" s="8">
        <v>163</v>
      </c>
      <c r="D98" s="8">
        <v>888</v>
      </c>
      <c r="E98" s="8">
        <v>461</v>
      </c>
      <c r="F98" s="8">
        <v>569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484</v>
      </c>
      <c r="K98" s="13">
        <f t="shared" si="18"/>
        <v>-23</v>
      </c>
      <c r="L98" s="13">
        <f>VLOOKUP(A:A,[1]TDSheet!$A:$M,13,0)</f>
        <v>120</v>
      </c>
      <c r="M98" s="13">
        <f>VLOOKUP(A:A,[1]TDSheet!$A:$N,14,0)</f>
        <v>180</v>
      </c>
      <c r="N98" s="13">
        <f>VLOOKUP(A:A,[1]TDSheet!$A:$O,15,0)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19"/>
        <v>92.2</v>
      </c>
      <c r="X98" s="15"/>
      <c r="Y98" s="16">
        <f t="shared" si="20"/>
        <v>9.4251626898047718</v>
      </c>
      <c r="Z98" s="13">
        <f t="shared" si="21"/>
        <v>6.1713665943600864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100.6</v>
      </c>
      <c r="AF98" s="13">
        <f>VLOOKUP(A:A,[1]TDSheet!$A:$AF,32,0)</f>
        <v>116.4</v>
      </c>
      <c r="AG98" s="13">
        <f>VLOOKUP(A:A,[1]TDSheet!$A:$AG,33,0)</f>
        <v>121.4</v>
      </c>
      <c r="AH98" s="13">
        <f>VLOOKUP(A:A,[3]TDSheet!$A:$D,4,0)</f>
        <v>62</v>
      </c>
      <c r="AI98" s="13" t="str">
        <f>VLOOKUP(A:A,[1]TDSheet!$A:$AI,35,0)</f>
        <v>Паша</v>
      </c>
      <c r="AJ98" s="13">
        <f t="shared" si="22"/>
        <v>0</v>
      </c>
      <c r="AK98" s="13">
        <f t="shared" si="23"/>
        <v>0</v>
      </c>
      <c r="AL98" s="13">
        <f t="shared" si="24"/>
        <v>0</v>
      </c>
      <c r="AM98" s="13"/>
    </row>
    <row r="99" spans="1:39" s="1" customFormat="1" ht="21.95" customHeight="1" outlineLevel="1" x14ac:dyDescent="0.2">
      <c r="A99" s="7" t="s">
        <v>101</v>
      </c>
      <c r="B99" s="7" t="s">
        <v>8</v>
      </c>
      <c r="C99" s="8">
        <v>234.80600000000001</v>
      </c>
      <c r="D99" s="8">
        <v>71.906000000000006</v>
      </c>
      <c r="E99" s="8">
        <v>153.61199999999999</v>
      </c>
      <c r="F99" s="8">
        <v>140.054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154.15299999999999</v>
      </c>
      <c r="K99" s="13">
        <f t="shared" si="18"/>
        <v>-0.54099999999999682</v>
      </c>
      <c r="L99" s="13">
        <f>VLOOKUP(A:A,[1]TDSheet!$A:$M,13,0)</f>
        <v>70</v>
      </c>
      <c r="M99" s="13">
        <f>VLOOKUP(A:A,[1]TDSheet!$A:$N,14,0)</f>
        <v>50</v>
      </c>
      <c r="N99" s="13">
        <f>VLOOKUP(A:A,[1]TDSheet!$A:$O,15,0)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9"/>
        <v>30.7224</v>
      </c>
      <c r="X99" s="15">
        <v>40</v>
      </c>
      <c r="Y99" s="16">
        <f t="shared" si="20"/>
        <v>9.7666197953284897</v>
      </c>
      <c r="Z99" s="13">
        <f t="shared" si="21"/>
        <v>4.5586933312501632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36.233999999999995</v>
      </c>
      <c r="AF99" s="13">
        <f>VLOOKUP(A:A,[1]TDSheet!$A:$AF,32,0)</f>
        <v>41.18</v>
      </c>
      <c r="AG99" s="13">
        <f>VLOOKUP(A:A,[1]TDSheet!$A:$AG,33,0)</f>
        <v>27.256</v>
      </c>
      <c r="AH99" s="13">
        <f>VLOOKUP(A:A,[3]TDSheet!$A:$D,4,0)</f>
        <v>15.974</v>
      </c>
      <c r="AI99" s="13" t="str">
        <f>VLOOKUP(A:A,[1]TDSheet!$A:$AI,35,0)</f>
        <v>увел</v>
      </c>
      <c r="AJ99" s="13">
        <f t="shared" si="22"/>
        <v>0</v>
      </c>
      <c r="AK99" s="13">
        <f t="shared" si="23"/>
        <v>40</v>
      </c>
      <c r="AL99" s="13">
        <f t="shared" si="24"/>
        <v>0</v>
      </c>
      <c r="AM99" s="13"/>
    </row>
    <row r="100" spans="1:39" s="1" customFormat="1" ht="21.95" customHeight="1" outlineLevel="1" x14ac:dyDescent="0.2">
      <c r="A100" s="7" t="s">
        <v>102</v>
      </c>
      <c r="B100" s="7" t="s">
        <v>13</v>
      </c>
      <c r="C100" s="8">
        <v>203</v>
      </c>
      <c r="D100" s="8">
        <v>243</v>
      </c>
      <c r="E100" s="8">
        <v>199</v>
      </c>
      <c r="F100" s="8">
        <v>236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226</v>
      </c>
      <c r="K100" s="13">
        <f t="shared" si="18"/>
        <v>-27</v>
      </c>
      <c r="L100" s="13">
        <f>VLOOKUP(A:A,[1]TDSheet!$A:$M,13,0)</f>
        <v>60</v>
      </c>
      <c r="M100" s="13">
        <f>VLOOKUP(A:A,[1]TDSheet!$A:$N,14,0)</f>
        <v>70</v>
      </c>
      <c r="N100" s="13">
        <f>VLOOKUP(A:A,[1]TDSheet!$A:$O,15,0)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9"/>
        <v>39.799999999999997</v>
      </c>
      <c r="X100" s="15"/>
      <c r="Y100" s="16">
        <f t="shared" si="20"/>
        <v>9.1959798994974875</v>
      </c>
      <c r="Z100" s="13">
        <f t="shared" si="21"/>
        <v>5.9296482412060305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56.6</v>
      </c>
      <c r="AF100" s="13">
        <f>VLOOKUP(A:A,[1]TDSheet!$A:$AF,32,0)</f>
        <v>61</v>
      </c>
      <c r="AG100" s="13">
        <f>VLOOKUP(A:A,[1]TDSheet!$A:$AG,33,0)</f>
        <v>48.8</v>
      </c>
      <c r="AH100" s="13">
        <f>VLOOKUP(A:A,[3]TDSheet!$A:$D,4,0)</f>
        <v>19</v>
      </c>
      <c r="AI100" s="13" t="str">
        <f>VLOOKUP(A:A,[1]TDSheet!$A:$AI,35,0)</f>
        <v>увел</v>
      </c>
      <c r="AJ100" s="13">
        <f t="shared" si="22"/>
        <v>0</v>
      </c>
      <c r="AK100" s="13">
        <f t="shared" si="23"/>
        <v>0</v>
      </c>
      <c r="AL100" s="13">
        <f t="shared" si="24"/>
        <v>0</v>
      </c>
      <c r="AM100" s="13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154.423</v>
      </c>
      <c r="D101" s="8">
        <v>153.67699999999999</v>
      </c>
      <c r="E101" s="8">
        <v>158.083</v>
      </c>
      <c r="F101" s="8">
        <v>135.517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161.101</v>
      </c>
      <c r="K101" s="13">
        <f t="shared" si="18"/>
        <v>-3.0180000000000007</v>
      </c>
      <c r="L101" s="13">
        <f>VLOOKUP(A:A,[1]TDSheet!$A:$M,13,0)</f>
        <v>30</v>
      </c>
      <c r="M101" s="13">
        <f>VLOOKUP(A:A,[1]TDSheet!$A:$N,14,0)</f>
        <v>20</v>
      </c>
      <c r="N101" s="13">
        <f>VLOOKUP(A:A,[1]TDSheet!$A:$O,15,0)</f>
        <v>0</v>
      </c>
      <c r="O101" s="13"/>
      <c r="P101" s="13"/>
      <c r="Q101" s="13"/>
      <c r="R101" s="13"/>
      <c r="S101" s="13"/>
      <c r="T101" s="13"/>
      <c r="U101" s="13"/>
      <c r="V101" s="15">
        <v>70</v>
      </c>
      <c r="W101" s="13">
        <f t="shared" si="19"/>
        <v>31.616599999999998</v>
      </c>
      <c r="X101" s="15">
        <v>50</v>
      </c>
      <c r="Y101" s="16">
        <f t="shared" si="20"/>
        <v>9.6631832644876425</v>
      </c>
      <c r="Z101" s="13">
        <f t="shared" si="21"/>
        <v>4.2862610147833733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27.72</v>
      </c>
      <c r="AF101" s="13">
        <f>VLOOKUP(A:A,[1]TDSheet!$A:$AF,32,0)</f>
        <v>30.564399999999999</v>
      </c>
      <c r="AG101" s="13">
        <f>VLOOKUP(A:A,[1]TDSheet!$A:$AG,33,0)</f>
        <v>21.75</v>
      </c>
      <c r="AH101" s="13">
        <f>VLOOKUP(A:A,[3]TDSheet!$A:$D,4,0)</f>
        <v>30.425999999999998</v>
      </c>
      <c r="AI101" s="13" t="str">
        <f>VLOOKUP(A:A,[1]TDSheet!$A:$AI,35,0)</f>
        <v>увел</v>
      </c>
      <c r="AJ101" s="13">
        <f t="shared" si="22"/>
        <v>70</v>
      </c>
      <c r="AK101" s="13">
        <f t="shared" si="23"/>
        <v>50</v>
      </c>
      <c r="AL101" s="13">
        <f t="shared" si="24"/>
        <v>0</v>
      </c>
      <c r="AM101" s="13"/>
    </row>
    <row r="102" spans="1:39" s="1" customFormat="1" ht="11.1" customHeight="1" outlineLevel="1" x14ac:dyDescent="0.2">
      <c r="A102" s="7" t="s">
        <v>104</v>
      </c>
      <c r="B102" s="7" t="s">
        <v>13</v>
      </c>
      <c r="C102" s="8">
        <v>194</v>
      </c>
      <c r="D102" s="8">
        <v>38</v>
      </c>
      <c r="E102" s="8">
        <v>98</v>
      </c>
      <c r="F102" s="8">
        <v>128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110</v>
      </c>
      <c r="K102" s="13">
        <f t="shared" si="18"/>
        <v>-12</v>
      </c>
      <c r="L102" s="13">
        <f>VLOOKUP(A:A,[1]TDSheet!$A:$M,13,0)</f>
        <v>50</v>
      </c>
      <c r="M102" s="13">
        <f>VLOOKUP(A:A,[1]TDSheet!$A:$N,14,0)</f>
        <v>30</v>
      </c>
      <c r="N102" s="13">
        <f>VLOOKUP(A:A,[1]TDSheet!$A:$O,15,0)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9"/>
        <v>19.600000000000001</v>
      </c>
      <c r="X102" s="15"/>
      <c r="Y102" s="16">
        <f t="shared" si="20"/>
        <v>10.612244897959183</v>
      </c>
      <c r="Z102" s="13">
        <f t="shared" si="21"/>
        <v>6.5306122448979584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43.2</v>
      </c>
      <c r="AF102" s="13">
        <f>VLOOKUP(A:A,[1]TDSheet!$A:$AF,32,0)</f>
        <v>22.8</v>
      </c>
      <c r="AG102" s="13">
        <f>VLOOKUP(A:A,[1]TDSheet!$A:$AG,33,0)</f>
        <v>24.8</v>
      </c>
      <c r="AH102" s="13">
        <f>VLOOKUP(A:A,[3]TDSheet!$A:$D,4,0)</f>
        <v>9</v>
      </c>
      <c r="AI102" s="19" t="str">
        <f>VLOOKUP(A:A,[1]TDSheet!$A:$AI,35,0)</f>
        <v>увел</v>
      </c>
      <c r="AJ102" s="13">
        <f t="shared" si="22"/>
        <v>0</v>
      </c>
      <c r="AK102" s="13">
        <f t="shared" si="23"/>
        <v>0</v>
      </c>
      <c r="AL102" s="13">
        <f t="shared" si="24"/>
        <v>0</v>
      </c>
      <c r="AM102" s="13"/>
    </row>
    <row r="103" spans="1:39" s="1" customFormat="1" ht="21.95" customHeight="1" outlineLevel="1" x14ac:dyDescent="0.2">
      <c r="A103" s="7" t="s">
        <v>105</v>
      </c>
      <c r="B103" s="7" t="s">
        <v>13</v>
      </c>
      <c r="C103" s="8">
        <v>137</v>
      </c>
      <c r="D103" s="8">
        <v>63</v>
      </c>
      <c r="E103" s="8">
        <v>121</v>
      </c>
      <c r="F103" s="8">
        <v>76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144</v>
      </c>
      <c r="K103" s="13">
        <f t="shared" si="18"/>
        <v>-23</v>
      </c>
      <c r="L103" s="13">
        <f>VLOOKUP(A:A,[1]TDSheet!$A:$M,13,0)</f>
        <v>50</v>
      </c>
      <c r="M103" s="13">
        <f>VLOOKUP(A:A,[1]TDSheet!$A:$N,14,0)</f>
        <v>40</v>
      </c>
      <c r="N103" s="13">
        <f>VLOOKUP(A:A,[1]TDSheet!$A:$O,15,0)</f>
        <v>0</v>
      </c>
      <c r="O103" s="13"/>
      <c r="P103" s="13"/>
      <c r="Q103" s="13"/>
      <c r="R103" s="13"/>
      <c r="S103" s="13"/>
      <c r="T103" s="13"/>
      <c r="U103" s="13"/>
      <c r="V103" s="15">
        <v>30</v>
      </c>
      <c r="W103" s="13">
        <f t="shared" si="19"/>
        <v>24.2</v>
      </c>
      <c r="X103" s="15">
        <v>40</v>
      </c>
      <c r="Y103" s="16">
        <f t="shared" si="20"/>
        <v>9.7520661157024797</v>
      </c>
      <c r="Z103" s="13">
        <f t="shared" si="21"/>
        <v>3.1404958677685952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34.6</v>
      </c>
      <c r="AF103" s="13">
        <f>VLOOKUP(A:A,[1]TDSheet!$A:$AF,32,0)</f>
        <v>29.8</v>
      </c>
      <c r="AG103" s="13">
        <f>VLOOKUP(A:A,[1]TDSheet!$A:$AG,33,0)</f>
        <v>21</v>
      </c>
      <c r="AH103" s="13">
        <f>VLOOKUP(A:A,[3]TDSheet!$A:$D,4,0)</f>
        <v>17</v>
      </c>
      <c r="AI103" s="13" t="e">
        <f>VLOOKUP(A:A,[1]TDSheet!$A:$AI,35,0)</f>
        <v>#N/A</v>
      </c>
      <c r="AJ103" s="13">
        <f t="shared" si="22"/>
        <v>6</v>
      </c>
      <c r="AK103" s="13">
        <f t="shared" si="23"/>
        <v>8</v>
      </c>
      <c r="AL103" s="13">
        <f t="shared" si="24"/>
        <v>0</v>
      </c>
      <c r="AM103" s="13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76</v>
      </c>
      <c r="D104" s="8">
        <v>116</v>
      </c>
      <c r="E104" s="8">
        <v>117</v>
      </c>
      <c r="F104" s="8">
        <v>57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149</v>
      </c>
      <c r="K104" s="13">
        <f t="shared" si="18"/>
        <v>-32</v>
      </c>
      <c r="L104" s="13">
        <f>VLOOKUP(A:A,[1]TDSheet!$A:$M,13,0)</f>
        <v>0</v>
      </c>
      <c r="M104" s="13">
        <f>VLOOKUP(A:A,[1]TDSheet!$A:$N,14,0)</f>
        <v>40</v>
      </c>
      <c r="N104" s="13">
        <f>VLOOKUP(A:A,[1]TDSheet!$A:$O,15,0)</f>
        <v>0</v>
      </c>
      <c r="O104" s="13"/>
      <c r="P104" s="13"/>
      <c r="Q104" s="13"/>
      <c r="R104" s="13"/>
      <c r="S104" s="13"/>
      <c r="T104" s="13"/>
      <c r="U104" s="13"/>
      <c r="V104" s="15">
        <v>90</v>
      </c>
      <c r="W104" s="13">
        <f t="shared" si="19"/>
        <v>23.4</v>
      </c>
      <c r="X104" s="15">
        <v>40</v>
      </c>
      <c r="Y104" s="16">
        <f t="shared" si="20"/>
        <v>9.7008547008547019</v>
      </c>
      <c r="Z104" s="13">
        <f t="shared" si="21"/>
        <v>2.4358974358974361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25.6</v>
      </c>
      <c r="AF104" s="13">
        <f>VLOOKUP(A:A,[1]TDSheet!$A:$AF,32,0)</f>
        <v>14.8</v>
      </c>
      <c r="AG104" s="13">
        <f>VLOOKUP(A:A,[1]TDSheet!$A:$AG,33,0)</f>
        <v>19.2</v>
      </c>
      <c r="AH104" s="13">
        <f>VLOOKUP(A:A,[3]TDSheet!$A:$D,4,0)</f>
        <v>42</v>
      </c>
      <c r="AI104" s="13" t="str">
        <f>VLOOKUP(A:A,[1]TDSheet!$A:$AI,35,0)</f>
        <v>увел</v>
      </c>
      <c r="AJ104" s="13">
        <f t="shared" si="22"/>
        <v>18</v>
      </c>
      <c r="AK104" s="13">
        <f t="shared" si="23"/>
        <v>8</v>
      </c>
      <c r="AL104" s="13">
        <f t="shared" si="24"/>
        <v>0</v>
      </c>
      <c r="AM104" s="13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45</v>
      </c>
      <c r="D105" s="8">
        <v>493</v>
      </c>
      <c r="E105" s="8">
        <v>222</v>
      </c>
      <c r="F105" s="8">
        <v>309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273</v>
      </c>
      <c r="K105" s="13">
        <f t="shared" si="18"/>
        <v>-51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0</v>
      </c>
      <c r="O105" s="13"/>
      <c r="P105" s="13"/>
      <c r="Q105" s="13"/>
      <c r="R105" s="13"/>
      <c r="S105" s="13"/>
      <c r="T105" s="13"/>
      <c r="U105" s="13"/>
      <c r="V105" s="15">
        <v>50</v>
      </c>
      <c r="W105" s="13">
        <f t="shared" si="19"/>
        <v>44.4</v>
      </c>
      <c r="X105" s="15">
        <v>70</v>
      </c>
      <c r="Y105" s="16">
        <f t="shared" si="20"/>
        <v>9.6621621621621632</v>
      </c>
      <c r="Z105" s="13">
        <f t="shared" si="21"/>
        <v>6.9594594594594597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53.2</v>
      </c>
      <c r="AF105" s="13">
        <f>VLOOKUP(A:A,[1]TDSheet!$A:$AF,32,0)</f>
        <v>46.6</v>
      </c>
      <c r="AG105" s="13">
        <f>VLOOKUP(A:A,[1]TDSheet!$A:$AG,33,0)</f>
        <v>56.8</v>
      </c>
      <c r="AH105" s="13">
        <f>VLOOKUP(A:A,[3]TDSheet!$A:$D,4,0)</f>
        <v>69</v>
      </c>
      <c r="AI105" s="13" t="str">
        <f>VLOOKUP(A:A,[1]TDSheet!$A:$AI,35,0)</f>
        <v>увел</v>
      </c>
      <c r="AJ105" s="13">
        <f t="shared" si="22"/>
        <v>10</v>
      </c>
      <c r="AK105" s="13">
        <f t="shared" si="23"/>
        <v>14</v>
      </c>
      <c r="AL105" s="13">
        <f t="shared" si="24"/>
        <v>0</v>
      </c>
      <c r="AM105" s="13"/>
    </row>
    <row r="106" spans="1:39" s="1" customFormat="1" ht="11.1" customHeight="1" outlineLevel="1" x14ac:dyDescent="0.2">
      <c r="A106" s="7" t="s">
        <v>108</v>
      </c>
      <c r="B106" s="7" t="s">
        <v>13</v>
      </c>
      <c r="C106" s="8">
        <v>111</v>
      </c>
      <c r="D106" s="8">
        <v>361</v>
      </c>
      <c r="E106" s="8">
        <v>296</v>
      </c>
      <c r="F106" s="8">
        <v>175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300</v>
      </c>
      <c r="K106" s="13">
        <f t="shared" si="18"/>
        <v>-4</v>
      </c>
      <c r="L106" s="13">
        <f>VLOOKUP(A:A,[1]TDSheet!$A:$M,13,0)</f>
        <v>120</v>
      </c>
      <c r="M106" s="13">
        <f>VLOOKUP(A:A,[1]TDSheet!$A:$N,14,0)</f>
        <v>100</v>
      </c>
      <c r="N106" s="13">
        <f>VLOOKUP(A:A,[1]TDSheet!$A:$O,15,0)</f>
        <v>0</v>
      </c>
      <c r="O106" s="13"/>
      <c r="P106" s="13"/>
      <c r="Q106" s="13"/>
      <c r="R106" s="13"/>
      <c r="S106" s="13"/>
      <c r="T106" s="13"/>
      <c r="U106" s="13"/>
      <c r="V106" s="15">
        <v>80</v>
      </c>
      <c r="W106" s="13">
        <f t="shared" si="19"/>
        <v>59.2</v>
      </c>
      <c r="X106" s="15">
        <v>100</v>
      </c>
      <c r="Y106" s="16">
        <f t="shared" si="20"/>
        <v>9.7128378378378368</v>
      </c>
      <c r="Z106" s="13">
        <f t="shared" si="21"/>
        <v>2.9560810810810811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52.6</v>
      </c>
      <c r="AF106" s="13">
        <f>VLOOKUP(A:A,[1]TDSheet!$A:$AF,32,0)</f>
        <v>48.2</v>
      </c>
      <c r="AG106" s="13">
        <f>VLOOKUP(A:A,[1]TDSheet!$A:$AG,33,0)</f>
        <v>51.2</v>
      </c>
      <c r="AH106" s="13">
        <f>VLOOKUP(A:A,[3]TDSheet!$A:$D,4,0)</f>
        <v>94</v>
      </c>
      <c r="AI106" s="13" t="str">
        <f>VLOOKUP(A:A,[1]TDSheet!$A:$AI,35,0)</f>
        <v>???</v>
      </c>
      <c r="AJ106" s="13">
        <f t="shared" si="22"/>
        <v>24</v>
      </c>
      <c r="AK106" s="13">
        <f t="shared" si="23"/>
        <v>30</v>
      </c>
      <c r="AL106" s="13">
        <f t="shared" si="24"/>
        <v>0</v>
      </c>
      <c r="AM106" s="13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201.41200000000001</v>
      </c>
      <c r="D107" s="8">
        <v>480.37</v>
      </c>
      <c r="E107" s="8">
        <v>365.84800000000001</v>
      </c>
      <c r="F107" s="8">
        <v>290.48200000000003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382.214</v>
      </c>
      <c r="K107" s="13">
        <f t="shared" si="18"/>
        <v>-16.365999999999985</v>
      </c>
      <c r="L107" s="13">
        <f>VLOOKUP(A:A,[1]TDSheet!$A:$M,13,0)</f>
        <v>0</v>
      </c>
      <c r="M107" s="13">
        <f>VLOOKUP(A:A,[1]TDSheet!$A:$N,14,0)</f>
        <v>120</v>
      </c>
      <c r="N107" s="13">
        <f>VLOOKUP(A:A,[1]TDSheet!$A:$O,15,0)</f>
        <v>0</v>
      </c>
      <c r="O107" s="13"/>
      <c r="P107" s="13"/>
      <c r="Q107" s="13"/>
      <c r="R107" s="13"/>
      <c r="S107" s="13"/>
      <c r="T107" s="13"/>
      <c r="U107" s="13"/>
      <c r="V107" s="15">
        <v>180</v>
      </c>
      <c r="W107" s="13">
        <f t="shared" si="19"/>
        <v>73.169600000000003</v>
      </c>
      <c r="X107" s="15">
        <v>120</v>
      </c>
      <c r="Y107" s="16">
        <f t="shared" si="20"/>
        <v>9.7100708490957981</v>
      </c>
      <c r="Z107" s="13">
        <f t="shared" si="21"/>
        <v>3.9699820690560017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73.088999999999999</v>
      </c>
      <c r="AF107" s="13">
        <f>VLOOKUP(A:A,[1]TDSheet!$A:$AF,32,0)</f>
        <v>72.0762</v>
      </c>
      <c r="AG107" s="13">
        <f>VLOOKUP(A:A,[1]TDSheet!$A:$AG,33,0)</f>
        <v>69.71459999999999</v>
      </c>
      <c r="AH107" s="13">
        <f>VLOOKUP(A:A,[3]TDSheet!$A:$D,4,0)</f>
        <v>93.361000000000004</v>
      </c>
      <c r="AI107" s="13" t="e">
        <f>VLOOKUP(A:A,[1]TDSheet!$A:$AI,35,0)</f>
        <v>#N/A</v>
      </c>
      <c r="AJ107" s="13">
        <f t="shared" si="22"/>
        <v>180</v>
      </c>
      <c r="AK107" s="13">
        <f t="shared" si="23"/>
        <v>120</v>
      </c>
      <c r="AL107" s="13">
        <f t="shared" si="24"/>
        <v>0</v>
      </c>
      <c r="AM107" s="13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1787.6990000000001</v>
      </c>
      <c r="D108" s="8">
        <v>6733.3429999999998</v>
      </c>
      <c r="E108" s="8">
        <v>3833.1390000000001</v>
      </c>
      <c r="F108" s="8">
        <v>3618.0880000000002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3898.18</v>
      </c>
      <c r="K108" s="13">
        <f t="shared" si="18"/>
        <v>-65.040999999999713</v>
      </c>
      <c r="L108" s="13">
        <f>VLOOKUP(A:A,[1]TDSheet!$A:$M,13,0)</f>
        <v>200</v>
      </c>
      <c r="M108" s="13">
        <f>VLOOKUP(A:A,[1]TDSheet!$A:$N,14,0)</f>
        <v>900</v>
      </c>
      <c r="N108" s="13">
        <f>VLOOKUP(A:A,[1]TDSheet!$A:$O,15,0)</f>
        <v>800</v>
      </c>
      <c r="O108" s="13">
        <v>500</v>
      </c>
      <c r="P108" s="13"/>
      <c r="Q108" s="13"/>
      <c r="R108" s="13"/>
      <c r="S108" s="13"/>
      <c r="T108" s="13"/>
      <c r="U108" s="13"/>
      <c r="V108" s="15">
        <v>1100</v>
      </c>
      <c r="W108" s="13">
        <f t="shared" si="19"/>
        <v>766.62779999999998</v>
      </c>
      <c r="X108" s="15">
        <v>1000</v>
      </c>
      <c r="Y108" s="16">
        <f t="shared" si="20"/>
        <v>9.9371402915469549</v>
      </c>
      <c r="Z108" s="13">
        <f t="shared" si="21"/>
        <v>4.719484474734676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766.27099999999996</v>
      </c>
      <c r="AF108" s="13">
        <f>VLOOKUP(A:A,[1]TDSheet!$A:$AF,32,0)</f>
        <v>785.84219999999993</v>
      </c>
      <c r="AG108" s="13">
        <f>VLOOKUP(A:A,[1]TDSheet!$A:$AG,33,0)</f>
        <v>781.52760000000001</v>
      </c>
      <c r="AH108" s="13">
        <f>VLOOKUP(A:A,[3]TDSheet!$A:$D,4,0)</f>
        <v>797.78300000000002</v>
      </c>
      <c r="AI108" s="13" t="str">
        <f>VLOOKUP(A:A,[1]TDSheet!$A:$AI,35,0)</f>
        <v>ябокт</v>
      </c>
      <c r="AJ108" s="13">
        <f t="shared" si="22"/>
        <v>1100</v>
      </c>
      <c r="AK108" s="13">
        <f t="shared" si="23"/>
        <v>1000</v>
      </c>
      <c r="AL108" s="13">
        <f t="shared" si="24"/>
        <v>500</v>
      </c>
      <c r="AM108" s="13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4729.1030000000001</v>
      </c>
      <c r="D109" s="8">
        <v>6772.1940000000004</v>
      </c>
      <c r="E109" s="8">
        <v>5404.2619999999997</v>
      </c>
      <c r="F109" s="8">
        <v>5968.3639999999996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5601.5879999999997</v>
      </c>
      <c r="K109" s="13">
        <f t="shared" si="18"/>
        <v>-197.32600000000002</v>
      </c>
      <c r="L109" s="13">
        <f>VLOOKUP(A:A,[1]TDSheet!$A:$M,13,0)</f>
        <v>0</v>
      </c>
      <c r="M109" s="13">
        <f>VLOOKUP(A:A,[1]TDSheet!$A:$N,14,0)</f>
        <v>1000</v>
      </c>
      <c r="N109" s="13">
        <f>VLOOKUP(A:A,[1]TDSheet!$A:$O,15,0)</f>
        <v>500</v>
      </c>
      <c r="O109" s="13">
        <v>1500</v>
      </c>
      <c r="P109" s="13"/>
      <c r="Q109" s="13"/>
      <c r="R109" s="13"/>
      <c r="S109" s="13"/>
      <c r="T109" s="13"/>
      <c r="U109" s="13"/>
      <c r="V109" s="15">
        <v>1700</v>
      </c>
      <c r="W109" s="13">
        <f t="shared" si="19"/>
        <v>1080.8524</v>
      </c>
      <c r="X109" s="15">
        <v>1300</v>
      </c>
      <c r="Y109" s="16">
        <f t="shared" si="20"/>
        <v>9.6852854284266741</v>
      </c>
      <c r="Z109" s="13">
        <f t="shared" si="21"/>
        <v>5.5219047485114521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1566.8074000000001</v>
      </c>
      <c r="AF109" s="13">
        <f>VLOOKUP(A:A,[1]TDSheet!$A:$AF,32,0)</f>
        <v>1300.6507999999999</v>
      </c>
      <c r="AG109" s="13">
        <f>VLOOKUP(A:A,[1]TDSheet!$A:$AG,33,0)</f>
        <v>1122.1146000000001</v>
      </c>
      <c r="AH109" s="13">
        <f>VLOOKUP(A:A,[3]TDSheet!$A:$D,4,0)</f>
        <v>1124.973</v>
      </c>
      <c r="AI109" s="13" t="str">
        <f>VLOOKUP(A:A,[1]TDSheet!$A:$AI,35,0)</f>
        <v>оконч</v>
      </c>
      <c r="AJ109" s="13">
        <f t="shared" si="22"/>
        <v>1700</v>
      </c>
      <c r="AK109" s="13">
        <f t="shared" si="23"/>
        <v>1300</v>
      </c>
      <c r="AL109" s="13">
        <f t="shared" si="24"/>
        <v>1500</v>
      </c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1765.913</v>
      </c>
      <c r="D110" s="8">
        <v>7884.7259999999997</v>
      </c>
      <c r="E110" s="17">
        <v>4931</v>
      </c>
      <c r="F110" s="18">
        <v>3861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4241.5379999999996</v>
      </c>
      <c r="K110" s="13">
        <f t="shared" si="18"/>
        <v>689.46200000000044</v>
      </c>
      <c r="L110" s="13">
        <f>VLOOKUP(A:A,[1]TDSheet!$A:$M,13,0)</f>
        <v>800</v>
      </c>
      <c r="M110" s="13">
        <f>VLOOKUP(A:A,[1]TDSheet!$A:$N,14,0)</f>
        <v>1500</v>
      </c>
      <c r="N110" s="13">
        <f>VLOOKUP(A:A,[1]TDSheet!$A:$O,15,0)</f>
        <v>1100</v>
      </c>
      <c r="O110" s="13">
        <v>500</v>
      </c>
      <c r="P110" s="13"/>
      <c r="Q110" s="13"/>
      <c r="R110" s="13"/>
      <c r="S110" s="13"/>
      <c r="T110" s="13"/>
      <c r="U110" s="13"/>
      <c r="V110" s="15">
        <v>1100</v>
      </c>
      <c r="W110" s="13">
        <f t="shared" si="19"/>
        <v>986.2</v>
      </c>
      <c r="X110" s="15">
        <v>1300</v>
      </c>
      <c r="Y110" s="16">
        <f t="shared" si="20"/>
        <v>9.7961873859257746</v>
      </c>
      <c r="Z110" s="13">
        <f t="shared" si="21"/>
        <v>3.9150273778138307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755.2</v>
      </c>
      <c r="AF110" s="13">
        <f>VLOOKUP(A:A,[1]TDSheet!$A:$AF,32,0)</f>
        <v>838.2</v>
      </c>
      <c r="AG110" s="13">
        <f>VLOOKUP(A:A,[1]TDSheet!$A:$AG,33,0)</f>
        <v>930</v>
      </c>
      <c r="AH110" s="13">
        <f>VLOOKUP(A:A,[3]TDSheet!$A:$D,4,0)</f>
        <v>942.05499999999995</v>
      </c>
      <c r="AI110" s="13" t="str">
        <f>VLOOKUP(A:A,[1]TDSheet!$A:$AI,35,0)</f>
        <v>ябокт</v>
      </c>
      <c r="AJ110" s="13">
        <f t="shared" si="22"/>
        <v>1100</v>
      </c>
      <c r="AK110" s="13">
        <f t="shared" si="23"/>
        <v>1300</v>
      </c>
      <c r="AL110" s="13">
        <f t="shared" si="24"/>
        <v>500</v>
      </c>
      <c r="AM110" s="13"/>
    </row>
    <row r="111" spans="1:39" s="1" customFormat="1" ht="21.95" customHeight="1" outlineLevel="1" x14ac:dyDescent="0.2">
      <c r="A111" s="7" t="s">
        <v>113</v>
      </c>
      <c r="B111" s="7" t="s">
        <v>8</v>
      </c>
      <c r="C111" s="8">
        <v>125.84</v>
      </c>
      <c r="D111" s="8">
        <v>6.71</v>
      </c>
      <c r="E111" s="8">
        <v>34.892000000000003</v>
      </c>
      <c r="F111" s="8">
        <v>93.632000000000005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39.500999999999998</v>
      </c>
      <c r="K111" s="13">
        <f t="shared" si="18"/>
        <v>-4.6089999999999947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9"/>
        <v>6.9784000000000006</v>
      </c>
      <c r="X111" s="15"/>
      <c r="Y111" s="16">
        <f t="shared" si="20"/>
        <v>13.417402269861286</v>
      </c>
      <c r="Z111" s="13">
        <f t="shared" si="21"/>
        <v>13.417402269861286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14.493600000000001</v>
      </c>
      <c r="AF111" s="13">
        <f>VLOOKUP(A:A,[1]TDSheet!$A:$AF,32,0)</f>
        <v>12.883199999999999</v>
      </c>
      <c r="AG111" s="13">
        <f>VLOOKUP(A:A,[1]TDSheet!$A:$AG,33,0)</f>
        <v>11.2646</v>
      </c>
      <c r="AH111" s="13">
        <f>VLOOKUP(A:A,[3]TDSheet!$A:$D,4,0)</f>
        <v>5.3680000000000003</v>
      </c>
      <c r="AI111" s="19" t="str">
        <f>VLOOKUP(A:A,[1]TDSheet!$A:$AI,35,0)</f>
        <v>увел</v>
      </c>
      <c r="AJ111" s="13">
        <f t="shared" si="22"/>
        <v>0</v>
      </c>
      <c r="AK111" s="13">
        <f t="shared" si="23"/>
        <v>0</v>
      </c>
      <c r="AL111" s="13">
        <f t="shared" si="24"/>
        <v>0</v>
      </c>
      <c r="AM111" s="13"/>
    </row>
    <row r="112" spans="1:39" s="1" customFormat="1" ht="21.95" customHeight="1" outlineLevel="1" x14ac:dyDescent="0.2">
      <c r="A112" s="7" t="s">
        <v>114</v>
      </c>
      <c r="B112" s="7" t="s">
        <v>8</v>
      </c>
      <c r="C112" s="8">
        <v>194.92</v>
      </c>
      <c r="D112" s="8">
        <v>2.6840000000000002</v>
      </c>
      <c r="E112" s="8">
        <v>33.549999999999997</v>
      </c>
      <c r="F112" s="8">
        <v>161.37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35.302</v>
      </c>
      <c r="K112" s="13">
        <f t="shared" si="18"/>
        <v>-1.7520000000000024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9"/>
        <v>6.7099999999999991</v>
      </c>
      <c r="X112" s="15"/>
      <c r="Y112" s="16">
        <f t="shared" si="20"/>
        <v>24.049180327868857</v>
      </c>
      <c r="Z112" s="13">
        <f t="shared" si="21"/>
        <v>24.049180327868857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8.5888000000000009</v>
      </c>
      <c r="AF112" s="13">
        <f>VLOOKUP(A:A,[1]TDSheet!$A:$AF,32,0)</f>
        <v>8.0519999999999996</v>
      </c>
      <c r="AG112" s="13">
        <f>VLOOKUP(A:A,[1]TDSheet!$A:$AG,33,0)</f>
        <v>5.0996000000000006</v>
      </c>
      <c r="AH112" s="13">
        <f>VLOOKUP(A:A,[3]TDSheet!$A:$D,4,0)</f>
        <v>6.71</v>
      </c>
      <c r="AI112" s="19" t="str">
        <f>VLOOKUP(A:A,[1]TDSheet!$A:$AI,35,0)</f>
        <v>увел</v>
      </c>
      <c r="AJ112" s="13">
        <f t="shared" si="22"/>
        <v>0</v>
      </c>
      <c r="AK112" s="13">
        <f t="shared" si="23"/>
        <v>0</v>
      </c>
      <c r="AL112" s="13">
        <f t="shared" si="24"/>
        <v>0</v>
      </c>
      <c r="AM112" s="13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137.405</v>
      </c>
      <c r="D113" s="8">
        <v>252.005</v>
      </c>
      <c r="E113" s="8">
        <v>176.36699999999999</v>
      </c>
      <c r="F113" s="8">
        <v>199.01900000000001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187.625</v>
      </c>
      <c r="K113" s="13">
        <f t="shared" si="18"/>
        <v>-11.25800000000001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/>
      <c r="P113" s="13"/>
      <c r="Q113" s="13"/>
      <c r="R113" s="13"/>
      <c r="S113" s="13"/>
      <c r="T113" s="13"/>
      <c r="U113" s="13"/>
      <c r="V113" s="15">
        <v>90</v>
      </c>
      <c r="W113" s="13">
        <f t="shared" si="19"/>
        <v>35.273399999999995</v>
      </c>
      <c r="X113" s="15">
        <v>60</v>
      </c>
      <c r="Y113" s="16">
        <f t="shared" si="20"/>
        <v>9.8946798437349397</v>
      </c>
      <c r="Z113" s="13">
        <f t="shared" si="21"/>
        <v>5.6421836284565714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40.851600000000005</v>
      </c>
      <c r="AF113" s="13">
        <f>VLOOKUP(A:A,[1]TDSheet!$A:$AF,32,0)</f>
        <v>41.340800000000002</v>
      </c>
      <c r="AG113" s="13">
        <f>VLOOKUP(A:A,[1]TDSheet!$A:$AG,33,0)</f>
        <v>37.2438</v>
      </c>
      <c r="AH113" s="13">
        <f>VLOOKUP(A:A,[3]TDSheet!$A:$D,4,0)</f>
        <v>45.781999999999996</v>
      </c>
      <c r="AI113" s="13" t="str">
        <f>VLOOKUP(A:A,[1]TDSheet!$A:$AI,35,0)</f>
        <v>зв70</v>
      </c>
      <c r="AJ113" s="13">
        <f t="shared" si="22"/>
        <v>90</v>
      </c>
      <c r="AK113" s="13">
        <f t="shared" si="23"/>
        <v>60</v>
      </c>
      <c r="AL113" s="13">
        <f t="shared" si="24"/>
        <v>0</v>
      </c>
      <c r="AM113" s="13"/>
    </row>
    <row r="114" spans="1:39" s="1" customFormat="1" ht="11.1" customHeight="1" outlineLevel="1" x14ac:dyDescent="0.2">
      <c r="A114" s="7" t="s">
        <v>116</v>
      </c>
      <c r="B114" s="7" t="s">
        <v>13</v>
      </c>
      <c r="C114" s="8">
        <v>172</v>
      </c>
      <c r="D114" s="8">
        <v>237</v>
      </c>
      <c r="E114" s="8">
        <v>198</v>
      </c>
      <c r="F114" s="8">
        <v>203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206</v>
      </c>
      <c r="K114" s="13">
        <f t="shared" si="18"/>
        <v>-8</v>
      </c>
      <c r="L114" s="13">
        <f>VLOOKUP(A:A,[1]TDSheet!$A:$M,13,0)</f>
        <v>0</v>
      </c>
      <c r="M114" s="13">
        <f>VLOOKUP(A:A,[1]TDSheet!$A:$N,14,0)</f>
        <v>70</v>
      </c>
      <c r="N114" s="13">
        <f>VLOOKUP(A:A,[1]TDSheet!$A:$O,15,0)</f>
        <v>0</v>
      </c>
      <c r="O114" s="13"/>
      <c r="P114" s="13"/>
      <c r="Q114" s="13"/>
      <c r="R114" s="13"/>
      <c r="S114" s="13"/>
      <c r="T114" s="13"/>
      <c r="U114" s="13"/>
      <c r="V114" s="15">
        <v>50</v>
      </c>
      <c r="W114" s="13">
        <f t="shared" si="19"/>
        <v>39.6</v>
      </c>
      <c r="X114" s="15">
        <v>60</v>
      </c>
      <c r="Y114" s="16">
        <f t="shared" si="20"/>
        <v>9.6717171717171713</v>
      </c>
      <c r="Z114" s="13">
        <f t="shared" si="21"/>
        <v>5.1262626262626263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55.2</v>
      </c>
      <c r="AF114" s="13">
        <f>VLOOKUP(A:A,[1]TDSheet!$A:$AF,32,0)</f>
        <v>50.4</v>
      </c>
      <c r="AG114" s="13">
        <f>VLOOKUP(A:A,[1]TDSheet!$A:$AG,33,0)</f>
        <v>42</v>
      </c>
      <c r="AH114" s="13">
        <f>VLOOKUP(A:A,[3]TDSheet!$A:$D,4,0)</f>
        <v>20</v>
      </c>
      <c r="AI114" s="13" t="e">
        <f>VLOOKUP(A:A,[1]TDSheet!$A:$AI,35,0)</f>
        <v>#N/A</v>
      </c>
      <c r="AJ114" s="13">
        <f t="shared" si="22"/>
        <v>25</v>
      </c>
      <c r="AK114" s="13">
        <f t="shared" si="23"/>
        <v>30</v>
      </c>
      <c r="AL114" s="13">
        <f t="shared" si="24"/>
        <v>0</v>
      </c>
      <c r="AM114" s="13"/>
    </row>
    <row r="115" spans="1:39" s="1" customFormat="1" ht="21.95" customHeight="1" outlineLevel="1" x14ac:dyDescent="0.2">
      <c r="A115" s="7" t="s">
        <v>117</v>
      </c>
      <c r="B115" s="7" t="s">
        <v>13</v>
      </c>
      <c r="C115" s="8">
        <v>416</v>
      </c>
      <c r="D115" s="8">
        <v>386</v>
      </c>
      <c r="E115" s="8">
        <v>247</v>
      </c>
      <c r="F115" s="8">
        <v>191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258</v>
      </c>
      <c r="K115" s="13">
        <f t="shared" si="18"/>
        <v>-11</v>
      </c>
      <c r="L115" s="13">
        <f>VLOOKUP(A:A,[1]TDSheet!$A:$M,13,0)</f>
        <v>80</v>
      </c>
      <c r="M115" s="13">
        <f>VLOOKUP(A:A,[1]TDSheet!$A:$N,14,0)</f>
        <v>100</v>
      </c>
      <c r="N115" s="13">
        <f>VLOOKUP(A:A,[1]TDSheet!$A:$O,15,0)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9"/>
        <v>49.4</v>
      </c>
      <c r="X115" s="15">
        <v>100</v>
      </c>
      <c r="Y115" s="16">
        <f t="shared" si="20"/>
        <v>9.5344129554655872</v>
      </c>
      <c r="Z115" s="13">
        <f t="shared" si="21"/>
        <v>3.8663967611336032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92.4</v>
      </c>
      <c r="AF115" s="13">
        <f>VLOOKUP(A:A,[1]TDSheet!$A:$AF,32,0)</f>
        <v>64</v>
      </c>
      <c r="AG115" s="13">
        <f>VLOOKUP(A:A,[1]TDSheet!$A:$AG,33,0)</f>
        <v>54.4</v>
      </c>
      <c r="AH115" s="13">
        <f>VLOOKUP(A:A,[3]TDSheet!$A:$D,4,0)</f>
        <v>35</v>
      </c>
      <c r="AI115" s="13" t="str">
        <f>VLOOKUP(A:A,[1]TDSheet!$A:$AI,35,0)</f>
        <v>увел</v>
      </c>
      <c r="AJ115" s="13">
        <f t="shared" si="22"/>
        <v>0</v>
      </c>
      <c r="AK115" s="13">
        <f t="shared" si="23"/>
        <v>40</v>
      </c>
      <c r="AL115" s="13">
        <f t="shared" si="24"/>
        <v>0</v>
      </c>
      <c r="AM115" s="13"/>
    </row>
    <row r="116" spans="1:39" s="1" customFormat="1" ht="11.1" customHeight="1" outlineLevel="1" x14ac:dyDescent="0.2">
      <c r="A116" s="7" t="s">
        <v>118</v>
      </c>
      <c r="B116" s="7" t="s">
        <v>8</v>
      </c>
      <c r="C116" s="8">
        <v>19.71</v>
      </c>
      <c r="D116" s="8"/>
      <c r="E116" s="8">
        <v>0</v>
      </c>
      <c r="F116" s="8">
        <v>19.71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8.1</v>
      </c>
      <c r="K116" s="13">
        <f t="shared" si="18"/>
        <v>-8.1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9"/>
        <v>0</v>
      </c>
      <c r="X116" s="15"/>
      <c r="Y116" s="16" t="e">
        <f t="shared" si="20"/>
        <v>#DIV/0!</v>
      </c>
      <c r="Z116" s="13" t="e">
        <f t="shared" si="21"/>
        <v>#DIV/0!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0.82680000000000009</v>
      </c>
      <c r="AF116" s="13">
        <f>VLOOKUP(A:A,[1]TDSheet!$A:$AF,32,0)</f>
        <v>2.2047999999999996</v>
      </c>
      <c r="AG116" s="13">
        <f>VLOOKUP(A:A,[1]TDSheet!$A:$AG,33,0)</f>
        <v>0</v>
      </c>
      <c r="AH116" s="13">
        <v>0</v>
      </c>
      <c r="AI116" s="13" t="str">
        <f>VLOOKUP(A:A,[1]TDSheet!$A:$AI,35,0)</f>
        <v>выв0609</v>
      </c>
      <c r="AJ116" s="13">
        <f t="shared" si="22"/>
        <v>0</v>
      </c>
      <c r="AK116" s="13">
        <f t="shared" si="23"/>
        <v>0</v>
      </c>
      <c r="AL116" s="13">
        <f t="shared" si="24"/>
        <v>0</v>
      </c>
      <c r="AM116" s="13"/>
    </row>
    <row r="117" spans="1:39" s="1" customFormat="1" ht="11.1" customHeight="1" outlineLevel="1" x14ac:dyDescent="0.2">
      <c r="A117" s="7" t="s">
        <v>119</v>
      </c>
      <c r="B117" s="7" t="s">
        <v>13</v>
      </c>
      <c r="C117" s="8">
        <v>7</v>
      </c>
      <c r="D117" s="8"/>
      <c r="E117" s="8">
        <v>0</v>
      </c>
      <c r="F117" s="8">
        <v>7</v>
      </c>
      <c r="G117" s="1" t="str">
        <f>VLOOKUP(A:A,[1]TDSheet!$A:$G,7,0)</f>
        <v>выв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</v>
      </c>
      <c r="K117" s="13">
        <f t="shared" si="18"/>
        <v>-2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9"/>
        <v>0</v>
      </c>
      <c r="X117" s="15"/>
      <c r="Y117" s="16" t="e">
        <f t="shared" si="20"/>
        <v>#DIV/0!</v>
      </c>
      <c r="Z117" s="13" t="e">
        <f t="shared" si="21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0.4</v>
      </c>
      <c r="AF117" s="13">
        <f>VLOOKUP(A:A,[1]TDSheet!$A:$AF,32,0)</f>
        <v>0.2</v>
      </c>
      <c r="AG117" s="13">
        <f>VLOOKUP(A:A,[1]TDSheet!$A:$AG,33,0)</f>
        <v>0</v>
      </c>
      <c r="AH117" s="13">
        <v>0</v>
      </c>
      <c r="AI117" s="13" t="str">
        <f>VLOOKUP(A:A,[1]TDSheet!$A:$AI,35,0)</f>
        <v>выв2709</v>
      </c>
      <c r="AJ117" s="13">
        <f t="shared" si="22"/>
        <v>0</v>
      </c>
      <c r="AK117" s="13">
        <f t="shared" si="23"/>
        <v>0</v>
      </c>
      <c r="AL117" s="13">
        <f t="shared" si="24"/>
        <v>0</v>
      </c>
      <c r="AM117" s="13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5</v>
      </c>
      <c r="D118" s="8"/>
      <c r="E118" s="8">
        <v>0</v>
      </c>
      <c r="F118" s="8"/>
      <c r="G118" s="1" t="str">
        <f>VLOOKUP(A:A,[1]TDSheet!$A:$G,7,0)</f>
        <v>выв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</v>
      </c>
      <c r="K118" s="13">
        <f t="shared" si="18"/>
        <v>-1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9"/>
        <v>0</v>
      </c>
      <c r="X118" s="15"/>
      <c r="Y118" s="16" t="e">
        <f t="shared" si="20"/>
        <v>#DIV/0!</v>
      </c>
      <c r="Z118" s="13" t="e">
        <f t="shared" si="21"/>
        <v>#DIV/0!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0.6</v>
      </c>
      <c r="AF118" s="13">
        <f>VLOOKUP(A:A,[1]TDSheet!$A:$AF,32,0)</f>
        <v>1</v>
      </c>
      <c r="AG118" s="13">
        <f>VLOOKUP(A:A,[1]TDSheet!$A:$AG,33,0)</f>
        <v>0</v>
      </c>
      <c r="AH118" s="13">
        <v>0</v>
      </c>
      <c r="AI118" s="13" t="str">
        <f>VLOOKUP(A:A,[1]TDSheet!$A:$AI,35,0)</f>
        <v>выв2709</v>
      </c>
      <c r="AJ118" s="13">
        <f t="shared" si="22"/>
        <v>0</v>
      </c>
      <c r="AK118" s="13">
        <f t="shared" si="23"/>
        <v>0</v>
      </c>
      <c r="AL118" s="13">
        <f t="shared" si="24"/>
        <v>0</v>
      </c>
      <c r="AM118" s="13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12</v>
      </c>
      <c r="D119" s="8"/>
      <c r="E119" s="8">
        <v>0</v>
      </c>
      <c r="F119" s="8">
        <v>9</v>
      </c>
      <c r="G119" s="1" t="str">
        <f>VLOOKUP(A:A,[1]TDSheet!$A:$G,7,0)</f>
        <v>нов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4</v>
      </c>
      <c r="K119" s="13">
        <f t="shared" si="18"/>
        <v>-4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9"/>
        <v>0</v>
      </c>
      <c r="X119" s="15"/>
      <c r="Y119" s="16" t="e">
        <f t="shared" si="20"/>
        <v>#DIV/0!</v>
      </c>
      <c r="Z119" s="13" t="e">
        <f t="shared" si="21"/>
        <v>#DIV/0!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0.8</v>
      </c>
      <c r="AF119" s="13">
        <f>VLOOKUP(A:A,[1]TDSheet!$A:$AF,32,0)</f>
        <v>1.8</v>
      </c>
      <c r="AG119" s="13">
        <f>VLOOKUP(A:A,[1]TDSheet!$A:$AG,33,0)</f>
        <v>0</v>
      </c>
      <c r="AH119" s="13">
        <v>0</v>
      </c>
      <c r="AI119" s="13" t="str">
        <f>VLOOKUP(A:A,[1]TDSheet!$A:$AI,35,0)</f>
        <v>выв0609</v>
      </c>
      <c r="AJ119" s="13">
        <f t="shared" si="22"/>
        <v>0</v>
      </c>
      <c r="AK119" s="13">
        <f t="shared" si="23"/>
        <v>0</v>
      </c>
      <c r="AL119" s="13">
        <f t="shared" si="24"/>
        <v>0</v>
      </c>
      <c r="AM119" s="13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8</v>
      </c>
      <c r="D120" s="8"/>
      <c r="E120" s="8">
        <v>0</v>
      </c>
      <c r="F120" s="8">
        <v>7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v>0</v>
      </c>
      <c r="K120" s="13">
        <f t="shared" si="18"/>
        <v>0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9"/>
        <v>0</v>
      </c>
      <c r="X120" s="15"/>
      <c r="Y120" s="16" t="e">
        <f t="shared" si="20"/>
        <v>#DIV/0!</v>
      </c>
      <c r="Z120" s="13" t="e">
        <f t="shared" si="21"/>
        <v>#DIV/0!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0.8</v>
      </c>
      <c r="AF120" s="13">
        <f>VLOOKUP(A:A,[1]TDSheet!$A:$AF,32,0)</f>
        <v>1.4</v>
      </c>
      <c r="AG120" s="13">
        <f>VLOOKUP(A:A,[1]TDSheet!$A:$AG,33,0)</f>
        <v>0</v>
      </c>
      <c r="AH120" s="13">
        <v>0</v>
      </c>
      <c r="AI120" s="13" t="str">
        <f>VLOOKUP(A:A,[1]TDSheet!$A:$AI,35,0)</f>
        <v>выв0609</v>
      </c>
      <c r="AJ120" s="13">
        <f t="shared" si="22"/>
        <v>0</v>
      </c>
      <c r="AK120" s="13">
        <f t="shared" si="23"/>
        <v>0</v>
      </c>
      <c r="AL120" s="13">
        <f t="shared" si="24"/>
        <v>0</v>
      </c>
      <c r="AM120" s="13"/>
    </row>
    <row r="121" spans="1:39" s="1" customFormat="1" ht="21.95" customHeight="1" outlineLevel="1" x14ac:dyDescent="0.2">
      <c r="A121" s="7" t="s">
        <v>123</v>
      </c>
      <c r="B121" s="7" t="s">
        <v>13</v>
      </c>
      <c r="C121" s="8">
        <v>469</v>
      </c>
      <c r="D121" s="8">
        <v>335</v>
      </c>
      <c r="E121" s="8">
        <v>207</v>
      </c>
      <c r="F121" s="8">
        <v>285</v>
      </c>
      <c r="G121" s="1">
        <f>VLOOKUP(A:A,[1]TDSheet!$A:$G,7,0)</f>
        <v>0</v>
      </c>
      <c r="H121" s="1">
        <f>VLOOKUP(A:A,[1]TDSheet!$A:$H,8,0)</f>
        <v>0.4</v>
      </c>
      <c r="I121" s="1" t="e">
        <f>VLOOKUP(A:A,[1]TDSheet!$A:$I,9,0)</f>
        <v>#N/A</v>
      </c>
      <c r="J121" s="13">
        <f>VLOOKUP(A:A,[2]TDSheet!$A:$F,6,0)</f>
        <v>219</v>
      </c>
      <c r="K121" s="13">
        <f t="shared" si="18"/>
        <v>-12</v>
      </c>
      <c r="L121" s="13">
        <f>VLOOKUP(A:A,[1]TDSheet!$A:$M,13,0)</f>
        <v>0</v>
      </c>
      <c r="M121" s="13">
        <f>VLOOKUP(A:A,[1]TDSheet!$A:$N,14,0)</f>
        <v>70</v>
      </c>
      <c r="N121" s="13">
        <f>VLOOKUP(A:A,[1]TDSheet!$A:$O,15,0)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9"/>
        <v>41.4</v>
      </c>
      <c r="X121" s="15">
        <v>50</v>
      </c>
      <c r="Y121" s="16">
        <f t="shared" si="20"/>
        <v>9.7826086956521738</v>
      </c>
      <c r="Z121" s="13">
        <f t="shared" si="21"/>
        <v>6.8840579710144931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86.6</v>
      </c>
      <c r="AF121" s="13">
        <f>VLOOKUP(A:A,[1]TDSheet!$A:$AF,32,0)</f>
        <v>58</v>
      </c>
      <c r="AG121" s="13">
        <f>VLOOKUP(A:A,[1]TDSheet!$A:$AG,33,0)</f>
        <v>53.4</v>
      </c>
      <c r="AH121" s="13">
        <f>VLOOKUP(A:A,[3]TDSheet!$A:$D,4,0)</f>
        <v>18</v>
      </c>
      <c r="AI121" s="13" t="str">
        <f>VLOOKUP(A:A,[1]TDSheet!$A:$AI,35,0)</f>
        <v>увел</v>
      </c>
      <c r="AJ121" s="13">
        <f t="shared" si="22"/>
        <v>0</v>
      </c>
      <c r="AK121" s="13">
        <f t="shared" si="23"/>
        <v>20</v>
      </c>
      <c r="AL121" s="13">
        <f t="shared" si="24"/>
        <v>0</v>
      </c>
      <c r="AM121" s="13"/>
    </row>
    <row r="122" spans="1:39" s="1" customFormat="1" ht="11.1" customHeight="1" outlineLevel="1" x14ac:dyDescent="0.2">
      <c r="A122" s="7" t="s">
        <v>124</v>
      </c>
      <c r="B122" s="7" t="s">
        <v>13</v>
      </c>
      <c r="C122" s="8">
        <v>225</v>
      </c>
      <c r="D122" s="8">
        <v>589</v>
      </c>
      <c r="E122" s="8">
        <v>220</v>
      </c>
      <c r="F122" s="8">
        <v>212</v>
      </c>
      <c r="G122" s="1" t="str">
        <f>VLOOKUP(A:A,[1]TDSheet!$A:$G,7,0)</f>
        <v>н</v>
      </c>
      <c r="H122" s="1">
        <f>VLOOKUP(A:A,[1]TDSheet!$A:$H,8,0)</f>
        <v>0.3</v>
      </c>
      <c r="I122" s="1" t="e">
        <f>VLOOKUP(A:A,[1]TDSheet!$A:$I,9,0)</f>
        <v>#N/A</v>
      </c>
      <c r="J122" s="13">
        <f>VLOOKUP(A:A,[2]TDSheet!$A:$F,6,0)</f>
        <v>239</v>
      </c>
      <c r="K122" s="13">
        <f t="shared" si="18"/>
        <v>-19</v>
      </c>
      <c r="L122" s="13">
        <f>VLOOKUP(A:A,[1]TDSheet!$A:$M,13,0)</f>
        <v>0</v>
      </c>
      <c r="M122" s="13">
        <f>VLOOKUP(A:A,[1]TDSheet!$A:$N,14,0)</f>
        <v>70</v>
      </c>
      <c r="N122" s="13">
        <f>VLOOKUP(A:A,[1]TDSheet!$A:$O,15,0)</f>
        <v>0</v>
      </c>
      <c r="O122" s="13"/>
      <c r="P122" s="13"/>
      <c r="Q122" s="13"/>
      <c r="R122" s="13"/>
      <c r="S122" s="13"/>
      <c r="T122" s="13"/>
      <c r="U122" s="13"/>
      <c r="V122" s="15">
        <v>50</v>
      </c>
      <c r="W122" s="13">
        <f t="shared" si="19"/>
        <v>44</v>
      </c>
      <c r="X122" s="15">
        <v>50</v>
      </c>
      <c r="Y122" s="16">
        <f t="shared" si="20"/>
        <v>8.6818181818181817</v>
      </c>
      <c r="Z122" s="13">
        <f t="shared" si="21"/>
        <v>4.8181818181818183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49.2</v>
      </c>
      <c r="AF122" s="13">
        <f>VLOOKUP(A:A,[1]TDSheet!$A:$AF,32,0)</f>
        <v>59.2</v>
      </c>
      <c r="AG122" s="13">
        <f>VLOOKUP(A:A,[1]TDSheet!$A:$AG,33,0)</f>
        <v>41.6</v>
      </c>
      <c r="AH122" s="13">
        <f>VLOOKUP(A:A,[3]TDSheet!$A:$D,4,0)</f>
        <v>26</v>
      </c>
      <c r="AI122" s="13" t="e">
        <f>VLOOKUP(A:A,[1]TDSheet!$A:$AI,35,0)</f>
        <v>#N/A</v>
      </c>
      <c r="AJ122" s="13">
        <f t="shared" si="22"/>
        <v>15</v>
      </c>
      <c r="AK122" s="13">
        <f t="shared" si="23"/>
        <v>15</v>
      </c>
      <c r="AL122" s="13">
        <f t="shared" si="24"/>
        <v>0</v>
      </c>
      <c r="AM122" s="13"/>
    </row>
    <row r="123" spans="1:39" s="1" customFormat="1" ht="11.1" customHeight="1" outlineLevel="1" x14ac:dyDescent="0.2">
      <c r="A123" s="7" t="s">
        <v>125</v>
      </c>
      <c r="B123" s="7" t="s">
        <v>13</v>
      </c>
      <c r="C123" s="8">
        <v>208</v>
      </c>
      <c r="D123" s="8">
        <v>943</v>
      </c>
      <c r="E123" s="8">
        <v>350</v>
      </c>
      <c r="F123" s="8">
        <v>249</v>
      </c>
      <c r="G123" s="1" t="str">
        <f>VLOOKUP(A:A,[1]TDSheet!$A:$G,7,0)</f>
        <v>н</v>
      </c>
      <c r="H123" s="1">
        <f>VLOOKUP(A:A,[1]TDSheet!$A:$H,8,0)</f>
        <v>0.3</v>
      </c>
      <c r="I123" s="1" t="e">
        <f>VLOOKUP(A:A,[1]TDSheet!$A:$I,9,0)</f>
        <v>#N/A</v>
      </c>
      <c r="J123" s="13">
        <f>VLOOKUP(A:A,[2]TDSheet!$A:$F,6,0)</f>
        <v>377</v>
      </c>
      <c r="K123" s="13">
        <f t="shared" si="18"/>
        <v>-27</v>
      </c>
      <c r="L123" s="13">
        <f>VLOOKUP(A:A,[1]TDSheet!$A:$M,13,0)</f>
        <v>80</v>
      </c>
      <c r="M123" s="13">
        <f>VLOOKUP(A:A,[1]TDSheet!$A:$N,14,0)</f>
        <v>120</v>
      </c>
      <c r="N123" s="13">
        <f>VLOOKUP(A:A,[1]TDSheet!$A:$O,15,0)</f>
        <v>0</v>
      </c>
      <c r="O123" s="13"/>
      <c r="P123" s="13"/>
      <c r="Q123" s="13"/>
      <c r="R123" s="13"/>
      <c r="S123" s="13"/>
      <c r="T123" s="13"/>
      <c r="U123" s="13"/>
      <c r="V123" s="15">
        <v>80</v>
      </c>
      <c r="W123" s="13">
        <f t="shared" si="19"/>
        <v>70</v>
      </c>
      <c r="X123" s="15">
        <v>70</v>
      </c>
      <c r="Y123" s="16">
        <f t="shared" si="20"/>
        <v>8.5571428571428569</v>
      </c>
      <c r="Z123" s="13">
        <f t="shared" si="21"/>
        <v>3.5571428571428569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63.4</v>
      </c>
      <c r="AF123" s="13">
        <f>VLOOKUP(A:A,[1]TDSheet!$A:$AF,32,0)</f>
        <v>87.8</v>
      </c>
      <c r="AG123" s="13">
        <f>VLOOKUP(A:A,[1]TDSheet!$A:$AG,33,0)</f>
        <v>67.400000000000006</v>
      </c>
      <c r="AH123" s="13">
        <f>VLOOKUP(A:A,[3]TDSheet!$A:$D,4,0)</f>
        <v>42</v>
      </c>
      <c r="AI123" s="13" t="e">
        <f>VLOOKUP(A:A,[1]TDSheet!$A:$AI,35,0)</f>
        <v>#N/A</v>
      </c>
      <c r="AJ123" s="13">
        <f t="shared" si="22"/>
        <v>24</v>
      </c>
      <c r="AK123" s="13">
        <f t="shared" si="23"/>
        <v>21</v>
      </c>
      <c r="AL123" s="13">
        <f t="shared" si="24"/>
        <v>0</v>
      </c>
      <c r="AM123" s="13"/>
    </row>
    <row r="124" spans="1:39" s="1" customFormat="1" ht="11.1" customHeight="1" outlineLevel="1" x14ac:dyDescent="0.2">
      <c r="A124" s="7" t="s">
        <v>126</v>
      </c>
      <c r="B124" s="7" t="s">
        <v>13</v>
      </c>
      <c r="C124" s="8">
        <v>261</v>
      </c>
      <c r="D124" s="8">
        <v>721</v>
      </c>
      <c r="E124" s="8">
        <v>317</v>
      </c>
      <c r="F124" s="8">
        <v>250</v>
      </c>
      <c r="G124" s="1" t="str">
        <f>VLOOKUP(A:A,[1]TDSheet!$A:$G,7,0)</f>
        <v>н</v>
      </c>
      <c r="H124" s="1">
        <f>VLOOKUP(A:A,[1]TDSheet!$A:$H,8,0)</f>
        <v>0.3</v>
      </c>
      <c r="I124" s="1" t="e">
        <f>VLOOKUP(A:A,[1]TDSheet!$A:$I,9,0)</f>
        <v>#N/A</v>
      </c>
      <c r="J124" s="13">
        <f>VLOOKUP(A:A,[2]TDSheet!$A:$F,6,0)</f>
        <v>338</v>
      </c>
      <c r="K124" s="13">
        <f t="shared" si="18"/>
        <v>-21</v>
      </c>
      <c r="L124" s="13">
        <f>VLOOKUP(A:A,[1]TDSheet!$A:$M,13,0)</f>
        <v>70</v>
      </c>
      <c r="M124" s="13">
        <f>VLOOKUP(A:A,[1]TDSheet!$A:$N,14,0)</f>
        <v>110</v>
      </c>
      <c r="N124" s="13">
        <f>VLOOKUP(A:A,[1]TDSheet!$A:$O,15,0)</f>
        <v>0</v>
      </c>
      <c r="O124" s="13"/>
      <c r="P124" s="13"/>
      <c r="Q124" s="13"/>
      <c r="R124" s="13"/>
      <c r="S124" s="13"/>
      <c r="T124" s="13"/>
      <c r="U124" s="13"/>
      <c r="V124" s="15">
        <v>60</v>
      </c>
      <c r="W124" s="13">
        <f t="shared" si="19"/>
        <v>63.4</v>
      </c>
      <c r="X124" s="15">
        <v>70</v>
      </c>
      <c r="Y124" s="16">
        <f t="shared" si="20"/>
        <v>8.8328075709779181</v>
      </c>
      <c r="Z124" s="13">
        <f t="shared" si="21"/>
        <v>3.9432176656151419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72.2</v>
      </c>
      <c r="AF124" s="13">
        <f>VLOOKUP(A:A,[1]TDSheet!$A:$AF,32,0)</f>
        <v>84.8</v>
      </c>
      <c r="AG124" s="13">
        <f>VLOOKUP(A:A,[1]TDSheet!$A:$AG,33,0)</f>
        <v>56.4</v>
      </c>
      <c r="AH124" s="13">
        <f>VLOOKUP(A:A,[3]TDSheet!$A:$D,4,0)</f>
        <v>34</v>
      </c>
      <c r="AI124" s="13" t="e">
        <f>VLOOKUP(A:A,[1]TDSheet!$A:$AI,35,0)</f>
        <v>#N/A</v>
      </c>
      <c r="AJ124" s="13">
        <f t="shared" si="22"/>
        <v>18</v>
      </c>
      <c r="AK124" s="13">
        <f t="shared" si="23"/>
        <v>21</v>
      </c>
      <c r="AL124" s="13">
        <f t="shared" si="24"/>
        <v>0</v>
      </c>
      <c r="AM124" s="13"/>
    </row>
    <row r="125" spans="1:39" s="1" customFormat="1" ht="11.1" customHeight="1" outlineLevel="1" x14ac:dyDescent="0.2">
      <c r="A125" s="7" t="s">
        <v>132</v>
      </c>
      <c r="B125" s="7" t="s">
        <v>8</v>
      </c>
      <c r="C125" s="8">
        <v>65.376999999999995</v>
      </c>
      <c r="D125" s="8">
        <v>29.242000000000001</v>
      </c>
      <c r="E125" s="8">
        <v>22.605</v>
      </c>
      <c r="F125" s="8">
        <v>65.114000000000004</v>
      </c>
      <c r="G125" s="1" t="str">
        <f>VLOOKUP(A:A,[1]TDSheet!$A:$G,7,0)</f>
        <v>нов041,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32.305</v>
      </c>
      <c r="K125" s="13">
        <f t="shared" si="18"/>
        <v>-9.6999999999999993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VLOOKUP(A:A,[1]TDSheet!$A:$O,15,0)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9"/>
        <v>4.5209999999999999</v>
      </c>
      <c r="X125" s="15"/>
      <c r="Y125" s="16">
        <f t="shared" si="20"/>
        <v>14.402565804025659</v>
      </c>
      <c r="Z125" s="13">
        <f t="shared" si="21"/>
        <v>14.402565804025659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0.42000000000000004</v>
      </c>
      <c r="AG125" s="13">
        <f>VLOOKUP(A:A,[1]TDSheet!$A:$AG,33,0)</f>
        <v>7.3895999999999997</v>
      </c>
      <c r="AH125" s="13">
        <f>VLOOKUP(A:A,[3]TDSheet!$A:$D,4,0)</f>
        <v>5.6</v>
      </c>
      <c r="AI125" s="19" t="s">
        <v>165</v>
      </c>
      <c r="AJ125" s="13">
        <f t="shared" si="22"/>
        <v>0</v>
      </c>
      <c r="AK125" s="13">
        <f t="shared" si="23"/>
        <v>0</v>
      </c>
      <c r="AL125" s="13">
        <f t="shared" si="24"/>
        <v>0</v>
      </c>
      <c r="AM125" s="13"/>
    </row>
    <row r="126" spans="1:39" s="1" customFormat="1" ht="11.1" customHeight="1" outlineLevel="1" x14ac:dyDescent="0.2">
      <c r="A126" s="7" t="s">
        <v>133</v>
      </c>
      <c r="B126" s="7" t="s">
        <v>8</v>
      </c>
      <c r="C126" s="8">
        <v>62.771000000000001</v>
      </c>
      <c r="D126" s="8">
        <v>25.701000000000001</v>
      </c>
      <c r="E126" s="8">
        <v>25.404</v>
      </c>
      <c r="F126" s="8">
        <v>56.167000000000002</v>
      </c>
      <c r="G126" s="1" t="str">
        <f>VLOOKUP(A:A,[1]TDSheet!$A:$G,7,0)</f>
        <v>нов041,</v>
      </c>
      <c r="H126" s="1">
        <f>VLOOKUP(A:A,[1]TDSheet!$A:$H,8,0)</f>
        <v>1</v>
      </c>
      <c r="I126" s="1" t="e">
        <f>VLOOKUP(A:A,[1]TDSheet!$A:$I,9,0)</f>
        <v>#N/A</v>
      </c>
      <c r="J126" s="13">
        <f>VLOOKUP(A:A,[2]TDSheet!$A:$F,6,0)</f>
        <v>36.506</v>
      </c>
      <c r="K126" s="13">
        <f t="shared" si="18"/>
        <v>-11.102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VLOOKUP(A:A,[1]TDSheet!$A:$O,15,0)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9"/>
        <v>5.0808</v>
      </c>
      <c r="X126" s="15"/>
      <c r="Y126" s="16">
        <f t="shared" si="20"/>
        <v>11.054755156668241</v>
      </c>
      <c r="Z126" s="13">
        <f t="shared" si="21"/>
        <v>11.054755156668241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0</v>
      </c>
      <c r="AF126" s="13">
        <f>VLOOKUP(A:A,[1]TDSheet!$A:$AF,32,0)</f>
        <v>0.27999999999999997</v>
      </c>
      <c r="AG126" s="13">
        <f>VLOOKUP(A:A,[1]TDSheet!$A:$AG,33,0)</f>
        <v>7.3529999999999998</v>
      </c>
      <c r="AH126" s="13">
        <f>VLOOKUP(A:A,[3]TDSheet!$A:$D,4,0)</f>
        <v>4.9000000000000004</v>
      </c>
      <c r="AI126" s="19" t="s">
        <v>165</v>
      </c>
      <c r="AJ126" s="13">
        <f t="shared" si="22"/>
        <v>0</v>
      </c>
      <c r="AK126" s="13">
        <f t="shared" si="23"/>
        <v>0</v>
      </c>
      <c r="AL126" s="13">
        <f t="shared" si="24"/>
        <v>0</v>
      </c>
      <c r="AM126" s="13"/>
    </row>
    <row r="127" spans="1:39" s="1" customFormat="1" ht="21.95" customHeight="1" outlineLevel="1" x14ac:dyDescent="0.2">
      <c r="A127" s="7" t="s">
        <v>134</v>
      </c>
      <c r="B127" s="7" t="s">
        <v>13</v>
      </c>
      <c r="C127" s="8">
        <v>2</v>
      </c>
      <c r="D127" s="8">
        <v>568</v>
      </c>
      <c r="E127" s="8">
        <v>349</v>
      </c>
      <c r="F127" s="8">
        <v>210</v>
      </c>
      <c r="G127" s="1" t="str">
        <f>VLOOKUP(A:A,[1]TDSheet!$A:$G,7,0)</f>
        <v>нов041,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447</v>
      </c>
      <c r="K127" s="13">
        <f t="shared" si="18"/>
        <v>-98</v>
      </c>
      <c r="L127" s="13">
        <f>VLOOKUP(A:A,[1]TDSheet!$A:$M,13,0)</f>
        <v>0</v>
      </c>
      <c r="M127" s="13">
        <f>VLOOKUP(A:A,[1]TDSheet!$A:$N,14,0)</f>
        <v>250</v>
      </c>
      <c r="N127" s="13">
        <f>VLOOKUP(A:A,[1]TDSheet!$A:$O,15,0)</f>
        <v>0</v>
      </c>
      <c r="O127" s="13"/>
      <c r="P127" s="13"/>
      <c r="Q127" s="13"/>
      <c r="R127" s="13"/>
      <c r="S127" s="13"/>
      <c r="T127" s="13"/>
      <c r="U127" s="13"/>
      <c r="V127" s="15">
        <v>90</v>
      </c>
      <c r="W127" s="13">
        <f t="shared" si="19"/>
        <v>69.8</v>
      </c>
      <c r="X127" s="15">
        <v>100</v>
      </c>
      <c r="Y127" s="16">
        <f t="shared" si="20"/>
        <v>9.3123209169054437</v>
      </c>
      <c r="Z127" s="13">
        <f t="shared" si="21"/>
        <v>3.0085959885386822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8</v>
      </c>
      <c r="AG127" s="13">
        <f>VLOOKUP(A:A,[1]TDSheet!$A:$AG,33,0)</f>
        <v>51.2</v>
      </c>
      <c r="AH127" s="13">
        <f>VLOOKUP(A:A,[3]TDSheet!$A:$D,4,0)</f>
        <v>62</v>
      </c>
      <c r="AI127" s="13" t="e">
        <f>VLOOKUP(A:A,[1]TDSheet!$A:$AI,35,0)</f>
        <v>#N/A</v>
      </c>
      <c r="AJ127" s="13">
        <f t="shared" si="22"/>
        <v>27</v>
      </c>
      <c r="AK127" s="13">
        <f t="shared" si="23"/>
        <v>30</v>
      </c>
      <c r="AL127" s="13">
        <f t="shared" si="24"/>
        <v>0</v>
      </c>
      <c r="AM127" s="13"/>
    </row>
    <row r="128" spans="1:39" s="1" customFormat="1" ht="11.1" customHeight="1" outlineLevel="1" x14ac:dyDescent="0.2">
      <c r="A128" s="7" t="s">
        <v>135</v>
      </c>
      <c r="B128" s="7" t="s">
        <v>13</v>
      </c>
      <c r="C128" s="8">
        <v>1</v>
      </c>
      <c r="D128" s="8">
        <v>566</v>
      </c>
      <c r="E128" s="8">
        <v>337</v>
      </c>
      <c r="F128" s="8">
        <v>218</v>
      </c>
      <c r="G128" s="1" t="str">
        <f>VLOOKUP(A:A,[1]TDSheet!$A:$G,7,0)</f>
        <v>нов041,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419</v>
      </c>
      <c r="K128" s="13">
        <f t="shared" si="18"/>
        <v>-82</v>
      </c>
      <c r="L128" s="13">
        <f>VLOOKUP(A:A,[1]TDSheet!$A:$M,13,0)</f>
        <v>0</v>
      </c>
      <c r="M128" s="13">
        <f>VLOOKUP(A:A,[1]TDSheet!$A:$N,14,0)</f>
        <v>250</v>
      </c>
      <c r="N128" s="13">
        <f>VLOOKUP(A:A,[1]TDSheet!$A:$O,15,0)</f>
        <v>0</v>
      </c>
      <c r="O128" s="13"/>
      <c r="P128" s="13"/>
      <c r="Q128" s="13"/>
      <c r="R128" s="13"/>
      <c r="S128" s="13"/>
      <c r="T128" s="13"/>
      <c r="U128" s="13"/>
      <c r="V128" s="15">
        <v>80</v>
      </c>
      <c r="W128" s="13">
        <f t="shared" si="19"/>
        <v>67.400000000000006</v>
      </c>
      <c r="X128" s="15">
        <v>90</v>
      </c>
      <c r="Y128" s="16">
        <f t="shared" si="20"/>
        <v>9.4658753709198802</v>
      </c>
      <c r="Z128" s="13">
        <f t="shared" si="21"/>
        <v>3.2344213649851628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0</v>
      </c>
      <c r="AF128" s="13">
        <f>VLOOKUP(A:A,[1]TDSheet!$A:$AF,32,0)</f>
        <v>7.4</v>
      </c>
      <c r="AG128" s="13">
        <f>VLOOKUP(A:A,[1]TDSheet!$A:$AG,33,0)</f>
        <v>52.2</v>
      </c>
      <c r="AH128" s="13">
        <f>VLOOKUP(A:A,[3]TDSheet!$A:$D,4,0)</f>
        <v>35</v>
      </c>
      <c r="AI128" s="13" t="e">
        <f>VLOOKUP(A:A,[1]TDSheet!$A:$AI,35,0)</f>
        <v>#N/A</v>
      </c>
      <c r="AJ128" s="13">
        <f t="shared" si="22"/>
        <v>24</v>
      </c>
      <c r="AK128" s="13">
        <f t="shared" si="23"/>
        <v>27</v>
      </c>
      <c r="AL128" s="13">
        <f t="shared" si="24"/>
        <v>0</v>
      </c>
      <c r="AM128" s="13"/>
    </row>
    <row r="129" spans="1:39" s="1" customFormat="1" ht="11.1" customHeight="1" outlineLevel="1" x14ac:dyDescent="0.2">
      <c r="A129" s="7" t="s">
        <v>136</v>
      </c>
      <c r="B129" s="7" t="s">
        <v>13</v>
      </c>
      <c r="C129" s="8"/>
      <c r="D129" s="8">
        <v>572</v>
      </c>
      <c r="E129" s="8">
        <v>341</v>
      </c>
      <c r="F129" s="8">
        <v>213</v>
      </c>
      <c r="G129" s="1" t="str">
        <f>VLOOKUP(A:A,[1]TDSheet!$A:$G,7,0)</f>
        <v>нов041,</v>
      </c>
      <c r="H129" s="1">
        <f>VLOOKUP(A:A,[1]TDSheet!$A:$H,8,0)</f>
        <v>0.3</v>
      </c>
      <c r="I129" s="1" t="e">
        <f>VLOOKUP(A:A,[1]TDSheet!$A:$I,9,0)</f>
        <v>#N/A</v>
      </c>
      <c r="J129" s="13">
        <f>VLOOKUP(A:A,[2]TDSheet!$A:$F,6,0)</f>
        <v>474</v>
      </c>
      <c r="K129" s="13">
        <f t="shared" si="18"/>
        <v>-133</v>
      </c>
      <c r="L129" s="13">
        <f>VLOOKUP(A:A,[1]TDSheet!$A:$M,13,0)</f>
        <v>0</v>
      </c>
      <c r="M129" s="13">
        <f>VLOOKUP(A:A,[1]TDSheet!$A:$N,14,0)</f>
        <v>250</v>
      </c>
      <c r="N129" s="13">
        <f>VLOOKUP(A:A,[1]TDSheet!$A:$O,15,0)</f>
        <v>0</v>
      </c>
      <c r="O129" s="13"/>
      <c r="P129" s="13"/>
      <c r="Q129" s="13"/>
      <c r="R129" s="13"/>
      <c r="S129" s="13"/>
      <c r="T129" s="13"/>
      <c r="U129" s="13"/>
      <c r="V129" s="15">
        <v>90</v>
      </c>
      <c r="W129" s="13">
        <f t="shared" si="19"/>
        <v>68.2</v>
      </c>
      <c r="X129" s="15">
        <v>90</v>
      </c>
      <c r="Y129" s="16">
        <f t="shared" si="20"/>
        <v>9.4281524926686213</v>
      </c>
      <c r="Z129" s="13">
        <f t="shared" si="21"/>
        <v>3.1231671554252198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0</v>
      </c>
      <c r="AF129" s="13">
        <f>VLOOKUP(A:A,[1]TDSheet!$A:$AF,32,0)</f>
        <v>9.4</v>
      </c>
      <c r="AG129" s="13">
        <f>VLOOKUP(A:A,[1]TDSheet!$A:$AG,33,0)</f>
        <v>49.8</v>
      </c>
      <c r="AH129" s="13">
        <f>VLOOKUP(A:A,[3]TDSheet!$A:$D,4,0)</f>
        <v>45</v>
      </c>
      <c r="AI129" s="13" t="e">
        <f>VLOOKUP(A:A,[1]TDSheet!$A:$AI,35,0)</f>
        <v>#N/A</v>
      </c>
      <c r="AJ129" s="13">
        <f t="shared" si="22"/>
        <v>27</v>
      </c>
      <c r="AK129" s="13">
        <f t="shared" si="23"/>
        <v>27</v>
      </c>
      <c r="AL129" s="13">
        <f t="shared" si="24"/>
        <v>0</v>
      </c>
      <c r="AM129" s="13"/>
    </row>
    <row r="130" spans="1:39" s="1" customFormat="1" ht="11.1" customHeight="1" outlineLevel="1" x14ac:dyDescent="0.2">
      <c r="A130" s="7" t="s">
        <v>137</v>
      </c>
      <c r="B130" s="7" t="s">
        <v>13</v>
      </c>
      <c r="C130" s="8">
        <v>6</v>
      </c>
      <c r="D130" s="8">
        <v>573</v>
      </c>
      <c r="E130" s="8">
        <v>340</v>
      </c>
      <c r="F130" s="8">
        <v>221</v>
      </c>
      <c r="G130" s="1" t="str">
        <f>VLOOKUP(A:A,[1]TDSheet!$A:$G,7,0)</f>
        <v>нов041,</v>
      </c>
      <c r="H130" s="1">
        <f>VLOOKUP(A:A,[1]TDSheet!$A:$H,8,0)</f>
        <v>0.3</v>
      </c>
      <c r="I130" s="1" t="e">
        <f>VLOOKUP(A:A,[1]TDSheet!$A:$I,9,0)</f>
        <v>#N/A</v>
      </c>
      <c r="J130" s="13">
        <f>VLOOKUP(A:A,[2]TDSheet!$A:$F,6,0)</f>
        <v>444</v>
      </c>
      <c r="K130" s="13">
        <f t="shared" si="18"/>
        <v>-104</v>
      </c>
      <c r="L130" s="13">
        <f>VLOOKUP(A:A,[1]TDSheet!$A:$M,13,0)</f>
        <v>0</v>
      </c>
      <c r="M130" s="13">
        <f>VLOOKUP(A:A,[1]TDSheet!$A:$N,14,0)</f>
        <v>250</v>
      </c>
      <c r="N130" s="13">
        <f>VLOOKUP(A:A,[1]TDSheet!$A:$O,15,0)</f>
        <v>0</v>
      </c>
      <c r="O130" s="13"/>
      <c r="P130" s="13"/>
      <c r="Q130" s="13"/>
      <c r="R130" s="13"/>
      <c r="S130" s="13"/>
      <c r="T130" s="13"/>
      <c r="U130" s="13"/>
      <c r="V130" s="15">
        <v>80</v>
      </c>
      <c r="W130" s="13">
        <f t="shared" si="19"/>
        <v>68</v>
      </c>
      <c r="X130" s="15">
        <v>90</v>
      </c>
      <c r="Y130" s="16">
        <f t="shared" si="20"/>
        <v>9.4264705882352935</v>
      </c>
      <c r="Z130" s="13">
        <f t="shared" si="21"/>
        <v>3.25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0</v>
      </c>
      <c r="AF130" s="13">
        <f>VLOOKUP(A:A,[1]TDSheet!$A:$AF,32,0)</f>
        <v>7.2</v>
      </c>
      <c r="AG130" s="13">
        <f>VLOOKUP(A:A,[1]TDSheet!$A:$AG,33,0)</f>
        <v>52.4</v>
      </c>
      <c r="AH130" s="13">
        <f>VLOOKUP(A:A,[3]TDSheet!$A:$D,4,0)</f>
        <v>58</v>
      </c>
      <c r="AI130" s="13" t="e">
        <f>VLOOKUP(A:A,[1]TDSheet!$A:$AI,35,0)</f>
        <v>#N/A</v>
      </c>
      <c r="AJ130" s="13">
        <f t="shared" si="22"/>
        <v>24</v>
      </c>
      <c r="AK130" s="13">
        <f t="shared" si="23"/>
        <v>27</v>
      </c>
      <c r="AL130" s="13">
        <f t="shared" si="24"/>
        <v>0</v>
      </c>
      <c r="AM130" s="13"/>
    </row>
    <row r="131" spans="1:39" s="1" customFormat="1" ht="21.95" customHeight="1" outlineLevel="1" x14ac:dyDescent="0.2">
      <c r="A131" s="7" t="s">
        <v>138</v>
      </c>
      <c r="B131" s="7" t="s">
        <v>8</v>
      </c>
      <c r="C131" s="8">
        <v>65.262</v>
      </c>
      <c r="D131" s="8">
        <v>375.98399999999998</v>
      </c>
      <c r="E131" s="8">
        <v>151.12799999999999</v>
      </c>
      <c r="F131" s="8">
        <v>284.21800000000002</v>
      </c>
      <c r="G131" s="1" t="str">
        <f>VLOOKUP(A:A,[1]TDSheet!$A:$G,7,0)</f>
        <v>нов041,</v>
      </c>
      <c r="H131" s="1">
        <f>VLOOKUP(A:A,[1]TDSheet!$A:$H,8,0)</f>
        <v>1</v>
      </c>
      <c r="I131" s="1" t="e">
        <f>VLOOKUP(A:A,[1]TDSheet!$A:$I,9,0)</f>
        <v>#N/A</v>
      </c>
      <c r="J131" s="13">
        <f>VLOOKUP(A:A,[2]TDSheet!$A:$F,6,0)</f>
        <v>249.761</v>
      </c>
      <c r="K131" s="13">
        <f t="shared" si="18"/>
        <v>-98.63300000000001</v>
      </c>
      <c r="L131" s="13">
        <f>VLOOKUP(A:A,[1]TDSheet!$A:$M,13,0)</f>
        <v>0</v>
      </c>
      <c r="M131" s="13">
        <f>VLOOKUP(A:A,[1]TDSheet!$A:$N,14,0)</f>
        <v>80</v>
      </c>
      <c r="N131" s="13">
        <f>VLOOKUP(A:A,[1]TDSheet!$A:$O,15,0)</f>
        <v>0</v>
      </c>
      <c r="O131" s="13"/>
      <c r="P131" s="13"/>
      <c r="Q131" s="13"/>
      <c r="R131" s="13"/>
      <c r="S131" s="13"/>
      <c r="T131" s="13"/>
      <c r="U131" s="13"/>
      <c r="V131" s="15"/>
      <c r="W131" s="13">
        <f t="shared" si="19"/>
        <v>30.225599999999996</v>
      </c>
      <c r="X131" s="15">
        <v>30</v>
      </c>
      <c r="Y131" s="16">
        <f t="shared" si="20"/>
        <v>13.04252024773702</v>
      </c>
      <c r="Z131" s="13">
        <f t="shared" si="21"/>
        <v>9.4032211105817609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67.04679999999999</v>
      </c>
      <c r="AH131" s="13">
        <f>VLOOKUP(A:A,[3]TDSheet!$A:$D,4,0)</f>
        <v>53.13</v>
      </c>
      <c r="AI131" s="13" t="e">
        <f>VLOOKUP(A:A,[1]TDSheet!$A:$AI,35,0)</f>
        <v>#N/A</v>
      </c>
      <c r="AJ131" s="13">
        <f t="shared" si="22"/>
        <v>0</v>
      </c>
      <c r="AK131" s="13">
        <f t="shared" si="23"/>
        <v>30</v>
      </c>
      <c r="AL131" s="13">
        <f t="shared" si="24"/>
        <v>0</v>
      </c>
      <c r="AM131" s="13"/>
    </row>
    <row r="132" spans="1:39" s="1" customFormat="1" ht="11.1" customHeight="1" outlineLevel="1" x14ac:dyDescent="0.2">
      <c r="A132" s="7" t="s">
        <v>139</v>
      </c>
      <c r="B132" s="7" t="s">
        <v>8</v>
      </c>
      <c r="C132" s="8">
        <v>39.597000000000001</v>
      </c>
      <c r="D132" s="8">
        <v>40.628</v>
      </c>
      <c r="E132" s="8">
        <v>5.29</v>
      </c>
      <c r="F132" s="8">
        <v>61.156999999999996</v>
      </c>
      <c r="G132" s="1" t="str">
        <f>VLOOKUP(A:A,[1]TDSheet!$A:$G,7,0)</f>
        <v>нов11,10,</v>
      </c>
      <c r="H132" s="1">
        <f>VLOOKUP(A:A,[1]TDSheet!$A:$H,8,0)</f>
        <v>1</v>
      </c>
      <c r="I132" s="1" t="e">
        <f>VLOOKUP(A:A,[1]TDSheet!$A:$I,9,0)</f>
        <v>#N/A</v>
      </c>
      <c r="J132" s="13">
        <f>VLOOKUP(A:A,[2]TDSheet!$A:$F,6,0)</f>
        <v>19.747</v>
      </c>
      <c r="K132" s="13">
        <f t="shared" si="18"/>
        <v>-14.457000000000001</v>
      </c>
      <c r="L132" s="13">
        <f>VLOOKUP(A:A,[1]TDSheet!$A:$M,13,0)</f>
        <v>0</v>
      </c>
      <c r="M132" s="13">
        <f>VLOOKUP(A:A,[1]TDSheet!$A:$N,14,0)</f>
        <v>0</v>
      </c>
      <c r="N132" s="13">
        <f>VLOOKUP(A:A,[1]TDSheet!$A:$O,15,0)</f>
        <v>0</v>
      </c>
      <c r="O132" s="13"/>
      <c r="P132" s="13"/>
      <c r="Q132" s="13"/>
      <c r="R132" s="13"/>
      <c r="S132" s="13"/>
      <c r="T132" s="13"/>
      <c r="U132" s="13"/>
      <c r="V132" s="15"/>
      <c r="W132" s="13">
        <f t="shared" si="19"/>
        <v>1.0580000000000001</v>
      </c>
      <c r="X132" s="15"/>
      <c r="Y132" s="16">
        <f t="shared" si="20"/>
        <v>57.804347826086953</v>
      </c>
      <c r="Z132" s="13">
        <f t="shared" si="21"/>
        <v>57.804347826086953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0</v>
      </c>
      <c r="AF132" s="13">
        <f>VLOOKUP(A:A,[1]TDSheet!$A:$AF,32,0)</f>
        <v>0</v>
      </c>
      <c r="AG132" s="13">
        <f>VLOOKUP(A:A,[1]TDSheet!$A:$AG,33,0)</f>
        <v>0</v>
      </c>
      <c r="AH132" s="13">
        <v>0</v>
      </c>
      <c r="AI132" s="19" t="s">
        <v>165</v>
      </c>
      <c r="AJ132" s="13">
        <f t="shared" si="22"/>
        <v>0</v>
      </c>
      <c r="AK132" s="13">
        <f t="shared" si="23"/>
        <v>0</v>
      </c>
      <c r="AL132" s="13">
        <f t="shared" si="24"/>
        <v>0</v>
      </c>
      <c r="AM132" s="13"/>
    </row>
    <row r="133" spans="1:39" s="1" customFormat="1" ht="11.1" customHeight="1" outlineLevel="1" x14ac:dyDescent="0.2">
      <c r="A133" s="7" t="s">
        <v>127</v>
      </c>
      <c r="B133" s="7" t="s">
        <v>8</v>
      </c>
      <c r="C133" s="8">
        <v>-109.62</v>
      </c>
      <c r="D133" s="8">
        <v>132.27799999999999</v>
      </c>
      <c r="E133" s="17">
        <v>774.928</v>
      </c>
      <c r="F133" s="18">
        <v>-774.82799999999997</v>
      </c>
      <c r="G133" s="1" t="str">
        <f>VLOOKUP(A:A,[1]TDSheet!$A:$G,7,0)</f>
        <v>ак</v>
      </c>
      <c r="H133" s="1">
        <f>VLOOKUP(A:A,[1]TDSheet!$A:$H,8,0)</f>
        <v>0</v>
      </c>
      <c r="I133" s="1" t="e">
        <f>VLOOKUP(A:A,[1]TDSheet!$A:$I,9,0)</f>
        <v>#N/A</v>
      </c>
      <c r="J133" s="13">
        <f>VLOOKUP(A:A,[2]TDSheet!$A:$F,6,0)</f>
        <v>802.55200000000002</v>
      </c>
      <c r="K133" s="13">
        <f t="shared" si="18"/>
        <v>-27.624000000000024</v>
      </c>
      <c r="L133" s="13">
        <f>VLOOKUP(A:A,[1]TDSheet!$A:$M,13,0)</f>
        <v>0</v>
      </c>
      <c r="M133" s="13">
        <f>VLOOKUP(A:A,[1]TDSheet!$A:$N,14,0)</f>
        <v>0</v>
      </c>
      <c r="N133" s="13">
        <f>VLOOKUP(A:A,[1]TDSheet!$A:$O,15,0)</f>
        <v>0</v>
      </c>
      <c r="O133" s="13"/>
      <c r="P133" s="13"/>
      <c r="Q133" s="13"/>
      <c r="R133" s="13"/>
      <c r="S133" s="13"/>
      <c r="T133" s="13"/>
      <c r="U133" s="13"/>
      <c r="V133" s="15"/>
      <c r="W133" s="13">
        <f t="shared" si="19"/>
        <v>154.98560000000001</v>
      </c>
      <c r="X133" s="15"/>
      <c r="Y133" s="16">
        <f t="shared" si="20"/>
        <v>-4.9993547787665431</v>
      </c>
      <c r="Z133" s="13">
        <f t="shared" si="21"/>
        <v>-4.9993547787665431</v>
      </c>
      <c r="AA133" s="13"/>
      <c r="AB133" s="13"/>
      <c r="AC133" s="13"/>
      <c r="AD133" s="13">
        <f>VLOOKUP(A:A,[1]TDSheet!$A:$AD,30,0)</f>
        <v>0</v>
      </c>
      <c r="AE133" s="13">
        <f>VLOOKUP(A:A,[1]TDSheet!$A:$AE,31,0)</f>
        <v>192.989</v>
      </c>
      <c r="AF133" s="13">
        <f>VLOOKUP(A:A,[1]TDSheet!$A:$AF,32,0)</f>
        <v>171.52159999999998</v>
      </c>
      <c r="AG133" s="13">
        <f>VLOOKUP(A:A,[1]TDSheet!$A:$AG,33,0)</f>
        <v>180.67959999999999</v>
      </c>
      <c r="AH133" s="13">
        <f>VLOOKUP(A:A,[3]TDSheet!$A:$D,4,0)</f>
        <v>125</v>
      </c>
      <c r="AI133" s="13" t="e">
        <f>VLOOKUP(A:A,[1]TDSheet!$A:$AI,35,0)</f>
        <v>#N/A</v>
      </c>
      <c r="AJ133" s="13">
        <f t="shared" si="22"/>
        <v>0</v>
      </c>
      <c r="AK133" s="13">
        <f t="shared" si="23"/>
        <v>0</v>
      </c>
      <c r="AL133" s="13">
        <f t="shared" si="24"/>
        <v>0</v>
      </c>
      <c r="AM133" s="13"/>
    </row>
    <row r="134" spans="1:39" s="1" customFormat="1" ht="11.1" customHeight="1" outlineLevel="1" x14ac:dyDescent="0.2">
      <c r="A134" s="7" t="s">
        <v>128</v>
      </c>
      <c r="B134" s="7" t="s">
        <v>13</v>
      </c>
      <c r="C134" s="8">
        <v>-1588</v>
      </c>
      <c r="D134" s="8">
        <v>1616</v>
      </c>
      <c r="E134" s="17">
        <v>1126</v>
      </c>
      <c r="F134" s="18">
        <v>-1119</v>
      </c>
      <c r="G134" s="1" t="str">
        <f>VLOOKUP(A:A,[1]TDSheet!$A:$G,7,0)</f>
        <v>ак</v>
      </c>
      <c r="H134" s="1">
        <f>VLOOKUP(A:A,[1]TDSheet!$A:$H,8,0)</f>
        <v>0</v>
      </c>
      <c r="I134" s="1">
        <f>VLOOKUP(A:A,[1]TDSheet!$A:$I,9,0)</f>
        <v>0</v>
      </c>
      <c r="J134" s="13">
        <f>VLOOKUP(A:A,[2]TDSheet!$A:$F,6,0)</f>
        <v>1181</v>
      </c>
      <c r="K134" s="13">
        <f t="shared" si="18"/>
        <v>-55</v>
      </c>
      <c r="L134" s="13">
        <f>VLOOKUP(A:A,[1]TDSheet!$A:$M,13,0)</f>
        <v>0</v>
      </c>
      <c r="M134" s="13">
        <f>VLOOKUP(A:A,[1]TDSheet!$A:$N,14,0)</f>
        <v>0</v>
      </c>
      <c r="N134" s="13">
        <f>VLOOKUP(A:A,[1]TDSheet!$A:$O,15,0)</f>
        <v>0</v>
      </c>
      <c r="O134" s="13"/>
      <c r="P134" s="13"/>
      <c r="Q134" s="13"/>
      <c r="R134" s="13"/>
      <c r="S134" s="13"/>
      <c r="T134" s="13"/>
      <c r="U134" s="13"/>
      <c r="V134" s="15"/>
      <c r="W134" s="13">
        <f t="shared" si="19"/>
        <v>225.2</v>
      </c>
      <c r="X134" s="15"/>
      <c r="Y134" s="16">
        <f t="shared" si="20"/>
        <v>-4.9689165186500892</v>
      </c>
      <c r="Z134" s="13">
        <f t="shared" si="21"/>
        <v>-4.9689165186500892</v>
      </c>
      <c r="AA134" s="13"/>
      <c r="AB134" s="13"/>
      <c r="AC134" s="13"/>
      <c r="AD134" s="13">
        <f>VLOOKUP(A:A,[1]TDSheet!$A:$AD,30,0)</f>
        <v>0</v>
      </c>
      <c r="AE134" s="13">
        <f>VLOOKUP(A:A,[1]TDSheet!$A:$AE,31,0)</f>
        <v>229.8</v>
      </c>
      <c r="AF134" s="13">
        <f>VLOOKUP(A:A,[1]TDSheet!$A:$AF,32,0)</f>
        <v>230.6</v>
      </c>
      <c r="AG134" s="13">
        <f>VLOOKUP(A:A,[1]TDSheet!$A:$AG,33,0)</f>
        <v>229.8</v>
      </c>
      <c r="AH134" s="13">
        <f>VLOOKUP(A:A,[3]TDSheet!$A:$D,4,0)</f>
        <v>181</v>
      </c>
      <c r="AI134" s="13" t="e">
        <f>VLOOKUP(A:A,[1]TDSheet!$A:$AI,35,0)</f>
        <v>#N/A</v>
      </c>
      <c r="AJ134" s="13">
        <f t="shared" si="22"/>
        <v>0</v>
      </c>
      <c r="AK134" s="13">
        <f t="shared" si="23"/>
        <v>0</v>
      </c>
      <c r="AL134" s="13">
        <f t="shared" si="24"/>
        <v>0</v>
      </c>
      <c r="AM134" s="13"/>
    </row>
    <row r="135" spans="1:39" s="1" customFormat="1" ht="11.1" customHeight="1" outlineLevel="1" x14ac:dyDescent="0.2">
      <c r="A135" s="7" t="s">
        <v>129</v>
      </c>
      <c r="B135" s="7" t="s">
        <v>8</v>
      </c>
      <c r="C135" s="8">
        <v>-479.49599999999998</v>
      </c>
      <c r="D135" s="8">
        <v>491.69200000000001</v>
      </c>
      <c r="E135" s="17">
        <v>350.56700000000001</v>
      </c>
      <c r="F135" s="18">
        <v>-347.78100000000001</v>
      </c>
      <c r="G135" s="1" t="str">
        <f>VLOOKUP(A:A,[1]TDSheet!$A:$G,7,0)</f>
        <v>ак</v>
      </c>
      <c r="H135" s="1">
        <f>VLOOKUP(A:A,[1]TDSheet!$A:$H,8,0)</f>
        <v>0</v>
      </c>
      <c r="I135" s="1" t="e">
        <f>VLOOKUP(A:A,[1]TDSheet!$A:$I,9,0)</f>
        <v>#N/A</v>
      </c>
      <c r="J135" s="13">
        <f>VLOOKUP(A:A,[2]TDSheet!$A:$F,6,0)</f>
        <v>353.589</v>
      </c>
      <c r="K135" s="13">
        <f t="shared" si="18"/>
        <v>-3.0219999999999914</v>
      </c>
      <c r="L135" s="13">
        <f>VLOOKUP(A:A,[1]TDSheet!$A:$M,13,0)</f>
        <v>0</v>
      </c>
      <c r="M135" s="13">
        <f>VLOOKUP(A:A,[1]TDSheet!$A:$N,14,0)</f>
        <v>0</v>
      </c>
      <c r="N135" s="13">
        <f>VLOOKUP(A:A,[1]TDSheet!$A:$O,15,0)</f>
        <v>0</v>
      </c>
      <c r="O135" s="13"/>
      <c r="P135" s="13"/>
      <c r="Q135" s="13"/>
      <c r="R135" s="13"/>
      <c r="S135" s="13"/>
      <c r="T135" s="13"/>
      <c r="U135" s="13"/>
      <c r="V135" s="15"/>
      <c r="W135" s="13">
        <f t="shared" si="19"/>
        <v>70.113399999999999</v>
      </c>
      <c r="X135" s="15"/>
      <c r="Y135" s="16">
        <f t="shared" si="20"/>
        <v>-4.960264371717817</v>
      </c>
      <c r="Z135" s="13">
        <f t="shared" si="21"/>
        <v>-4.960264371717817</v>
      </c>
      <c r="AA135" s="13"/>
      <c r="AB135" s="13"/>
      <c r="AC135" s="13"/>
      <c r="AD135" s="13">
        <f>VLOOKUP(A:A,[1]TDSheet!$A:$AD,30,0)</f>
        <v>0</v>
      </c>
      <c r="AE135" s="13">
        <f>VLOOKUP(A:A,[1]TDSheet!$A:$AE,31,0)</f>
        <v>70.991200000000006</v>
      </c>
      <c r="AF135" s="13">
        <f>VLOOKUP(A:A,[1]TDSheet!$A:$AF,32,0)</f>
        <v>76.958799999999997</v>
      </c>
      <c r="AG135" s="13">
        <f>VLOOKUP(A:A,[1]TDSheet!$A:$AG,33,0)</f>
        <v>69.360199999999992</v>
      </c>
      <c r="AH135" s="13">
        <f>VLOOKUP(A:A,[3]TDSheet!$A:$D,4,0)</f>
        <v>86.58</v>
      </c>
      <c r="AI135" s="13" t="e">
        <f>VLOOKUP(A:A,[1]TDSheet!$A:$AI,35,0)</f>
        <v>#N/A</v>
      </c>
      <c r="AJ135" s="13">
        <f t="shared" si="22"/>
        <v>0</v>
      </c>
      <c r="AK135" s="13">
        <f t="shared" si="23"/>
        <v>0</v>
      </c>
      <c r="AL135" s="13">
        <f t="shared" si="24"/>
        <v>0</v>
      </c>
      <c r="AM135" s="13"/>
    </row>
    <row r="136" spans="1:39" s="1" customFormat="1" ht="11.1" customHeight="1" outlineLevel="1" x14ac:dyDescent="0.2">
      <c r="A136" s="7" t="s">
        <v>130</v>
      </c>
      <c r="B136" s="7" t="s">
        <v>13</v>
      </c>
      <c r="C136" s="8">
        <v>-587</v>
      </c>
      <c r="D136" s="8">
        <v>592</v>
      </c>
      <c r="E136" s="17">
        <v>410</v>
      </c>
      <c r="F136" s="18">
        <v>-411</v>
      </c>
      <c r="G136" s="1" t="str">
        <f>VLOOKUP(A:A,[1]TDSheet!$A:$G,7,0)</f>
        <v>ак</v>
      </c>
      <c r="H136" s="1">
        <f>VLOOKUP(A:A,[1]TDSheet!$A:$H,8,0)</f>
        <v>0</v>
      </c>
      <c r="I136" s="1">
        <f>VLOOKUP(A:A,[1]TDSheet!$A:$I,9,0)</f>
        <v>0</v>
      </c>
      <c r="J136" s="13">
        <f>VLOOKUP(A:A,[2]TDSheet!$A:$F,6,0)</f>
        <v>429</v>
      </c>
      <c r="K136" s="13">
        <f t="shared" ref="K136" si="25">E136-J136</f>
        <v>-19</v>
      </c>
      <c r="L136" s="13">
        <f>VLOOKUP(A:A,[1]TDSheet!$A:$M,13,0)</f>
        <v>0</v>
      </c>
      <c r="M136" s="13">
        <f>VLOOKUP(A:A,[1]TDSheet!$A:$N,14,0)</f>
        <v>0</v>
      </c>
      <c r="N136" s="13">
        <f>VLOOKUP(A:A,[1]TDSheet!$A:$O,15,0)</f>
        <v>0</v>
      </c>
      <c r="O136" s="13"/>
      <c r="P136" s="13"/>
      <c r="Q136" s="13"/>
      <c r="R136" s="13"/>
      <c r="S136" s="13"/>
      <c r="T136" s="13"/>
      <c r="U136" s="13"/>
      <c r="V136" s="15"/>
      <c r="W136" s="13">
        <f t="shared" ref="W136" si="26">(E136-AD136)/5</f>
        <v>82</v>
      </c>
      <c r="X136" s="15"/>
      <c r="Y136" s="16">
        <f t="shared" ref="Y136" si="27">(F136+L136+M136+N136+V136+X136)/W136</f>
        <v>-5.0121951219512191</v>
      </c>
      <c r="Z136" s="13">
        <f t="shared" ref="Z136" si="28">F136/W136</f>
        <v>-5.0121951219512191</v>
      </c>
      <c r="AA136" s="13"/>
      <c r="AB136" s="13"/>
      <c r="AC136" s="13"/>
      <c r="AD136" s="13">
        <f>VLOOKUP(A:A,[1]TDSheet!$A:$AD,30,0)</f>
        <v>0</v>
      </c>
      <c r="AE136" s="13">
        <f>VLOOKUP(A:A,[1]TDSheet!$A:$AE,31,0)</f>
        <v>84.6</v>
      </c>
      <c r="AF136" s="13">
        <f>VLOOKUP(A:A,[1]TDSheet!$A:$AF,32,0)</f>
        <v>97</v>
      </c>
      <c r="AG136" s="13">
        <f>VLOOKUP(A:A,[1]TDSheet!$A:$AG,33,0)</f>
        <v>77.599999999999994</v>
      </c>
      <c r="AH136" s="13">
        <f>VLOOKUP(A:A,[3]TDSheet!$A:$D,4,0)</f>
        <v>57</v>
      </c>
      <c r="AI136" s="13" t="e">
        <f>VLOOKUP(A:A,[1]TDSheet!$A:$AI,35,0)</f>
        <v>#N/A</v>
      </c>
      <c r="AJ136" s="13">
        <f t="shared" ref="AJ136" si="29">V136*H136</f>
        <v>0</v>
      </c>
      <c r="AK136" s="13">
        <f t="shared" ref="AK136" si="30">X136*H136</f>
        <v>0</v>
      </c>
      <c r="AL136" s="13">
        <f t="shared" ref="AL136" si="31">O136*H136</f>
        <v>0</v>
      </c>
      <c r="AM13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2024-10-21T10:44:53Z</dcterms:modified>
</cp:coreProperties>
</file>