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D537865-5DB2-4BA2-B788-6C515C4EBC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Y601" i="1"/>
  <c r="X601" i="1"/>
  <c r="BP600" i="1"/>
  <c r="BO600" i="1"/>
  <c r="BN600" i="1"/>
  <c r="BM600" i="1"/>
  <c r="Z600" i="1"/>
  <c r="Z601" i="1" s="1"/>
  <c r="Y600" i="1"/>
  <c r="Y602" i="1" s="1"/>
  <c r="X598" i="1"/>
  <c r="X597" i="1"/>
  <c r="BO596" i="1"/>
  <c r="BM596" i="1"/>
  <c r="Y596" i="1"/>
  <c r="X594" i="1"/>
  <c r="Y593" i="1"/>
  <c r="X593" i="1"/>
  <c r="BP592" i="1"/>
  <c r="BO592" i="1"/>
  <c r="BN592" i="1"/>
  <c r="BM592" i="1"/>
  <c r="Z592" i="1"/>
  <c r="Z593" i="1" s="1"/>
  <c r="Y592" i="1"/>
  <c r="Y594" i="1" s="1"/>
  <c r="X590" i="1"/>
  <c r="X589" i="1"/>
  <c r="BO588" i="1"/>
  <c r="BM588" i="1"/>
  <c r="Y588" i="1"/>
  <c r="BO587" i="1"/>
  <c r="BM587" i="1"/>
  <c r="Y587" i="1"/>
  <c r="X584" i="1"/>
  <c r="Y583" i="1"/>
  <c r="X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BP579" i="1"/>
  <c r="BO579" i="1"/>
  <c r="BN579" i="1"/>
  <c r="BM579" i="1"/>
  <c r="Z579" i="1"/>
  <c r="Z583" i="1" s="1"/>
  <c r="Y579" i="1"/>
  <c r="Y584" i="1" s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Y569" i="1"/>
  <c r="X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Z569" i="1" s="1"/>
  <c r="Y562" i="1"/>
  <c r="Y570" i="1" s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Y552" i="1"/>
  <c r="X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Z552" i="1" s="1"/>
  <c r="Y545" i="1"/>
  <c r="AD613" i="1" s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3" i="1"/>
  <c r="Y502" i="1"/>
  <c r="X502" i="1"/>
  <c r="BP501" i="1"/>
  <c r="BO501" i="1"/>
  <c r="BN501" i="1"/>
  <c r="BM501" i="1"/>
  <c r="Z501" i="1"/>
  <c r="Z502" i="1" s="1"/>
  <c r="Y501" i="1"/>
  <c r="AB613" i="1" s="1"/>
  <c r="P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Y423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Y396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Y375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Y345" i="1" s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6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P322" i="1"/>
  <c r="BP321" i="1"/>
  <c r="BO321" i="1"/>
  <c r="BN321" i="1"/>
  <c r="BM321" i="1"/>
  <c r="Z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Y169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Y100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0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Z206" i="1" l="1"/>
  <c r="Z157" i="1"/>
  <c r="Z469" i="1"/>
  <c r="H9" i="1"/>
  <c r="A10" i="1"/>
  <c r="F9" i="1"/>
  <c r="J9" i="1"/>
  <c r="Z22" i="1"/>
  <c r="Z23" i="1" s="1"/>
  <c r="BN22" i="1"/>
  <c r="BP22" i="1"/>
  <c r="Y23" i="1"/>
  <c r="X603" i="1"/>
  <c r="Z27" i="1"/>
  <c r="Z35" i="1" s="1"/>
  <c r="BN27" i="1"/>
  <c r="BP27" i="1"/>
  <c r="Z29" i="1"/>
  <c r="BN29" i="1"/>
  <c r="Z33" i="1"/>
  <c r="BN33" i="1"/>
  <c r="C61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Y71" i="1"/>
  <c r="Z64" i="1"/>
  <c r="Z70" i="1" s="1"/>
  <c r="BN64" i="1"/>
  <c r="BP64" i="1"/>
  <c r="Z66" i="1"/>
  <c r="BN66" i="1"/>
  <c r="Z67" i="1"/>
  <c r="BN67" i="1"/>
  <c r="BP68" i="1"/>
  <c r="BN68" i="1"/>
  <c r="Z68" i="1"/>
  <c r="Y78" i="1"/>
  <c r="BP75" i="1"/>
  <c r="BN75" i="1"/>
  <c r="Z75" i="1"/>
  <c r="Y86" i="1"/>
  <c r="BP83" i="1"/>
  <c r="BN83" i="1"/>
  <c r="Z83" i="1"/>
  <c r="Y95" i="1"/>
  <c r="BP98" i="1"/>
  <c r="BN98" i="1"/>
  <c r="Z98" i="1"/>
  <c r="Z100" i="1" s="1"/>
  <c r="BP111" i="1"/>
  <c r="BN111" i="1"/>
  <c r="Z111" i="1"/>
  <c r="Z115" i="1" s="1"/>
  <c r="Y115" i="1"/>
  <c r="Z124" i="1"/>
  <c r="BP120" i="1"/>
  <c r="BN120" i="1"/>
  <c r="Z120" i="1"/>
  <c r="Y124" i="1"/>
  <c r="Y131" i="1"/>
  <c r="BP127" i="1"/>
  <c r="BN127" i="1"/>
  <c r="Z127" i="1"/>
  <c r="BP137" i="1"/>
  <c r="BN137" i="1"/>
  <c r="Z137" i="1"/>
  <c r="BP145" i="1"/>
  <c r="BN145" i="1"/>
  <c r="Z145" i="1"/>
  <c r="Z146" i="1" s="1"/>
  <c r="Y147" i="1"/>
  <c r="G613" i="1"/>
  <c r="Y153" i="1"/>
  <c r="BP150" i="1"/>
  <c r="BN150" i="1"/>
  <c r="Z150" i="1"/>
  <c r="Z152" i="1" s="1"/>
  <c r="Y157" i="1"/>
  <c r="Z169" i="1"/>
  <c r="BP167" i="1"/>
  <c r="BN167" i="1"/>
  <c r="Z167" i="1"/>
  <c r="Y178" i="1"/>
  <c r="BP175" i="1"/>
  <c r="BN175" i="1"/>
  <c r="Z175" i="1"/>
  <c r="Y184" i="1"/>
  <c r="I613" i="1"/>
  <c r="Y189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5" i="1"/>
  <c r="BN205" i="1"/>
  <c r="Z205" i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Z329" i="1" s="1"/>
  <c r="Y329" i="1"/>
  <c r="BP333" i="1"/>
  <c r="BN333" i="1"/>
  <c r="Z333" i="1"/>
  <c r="Z336" i="1" s="1"/>
  <c r="BP341" i="1"/>
  <c r="BN341" i="1"/>
  <c r="Z341" i="1"/>
  <c r="Z351" i="1"/>
  <c r="BP349" i="1"/>
  <c r="BN349" i="1"/>
  <c r="Z349" i="1"/>
  <c r="BP355" i="1"/>
  <c r="BN355" i="1"/>
  <c r="Z355" i="1"/>
  <c r="BP363" i="1"/>
  <c r="BN363" i="1"/>
  <c r="Z363" i="1"/>
  <c r="BP381" i="1"/>
  <c r="BN381" i="1"/>
  <c r="Z381" i="1"/>
  <c r="Y391" i="1"/>
  <c r="BP385" i="1"/>
  <c r="BN385" i="1"/>
  <c r="Z385" i="1"/>
  <c r="BP389" i="1"/>
  <c r="BN389" i="1"/>
  <c r="Z389" i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Y470" i="1"/>
  <c r="Y473" i="1"/>
  <c r="BP472" i="1"/>
  <c r="BN472" i="1"/>
  <c r="Z472" i="1"/>
  <c r="Z473" i="1" s="1"/>
  <c r="Y474" i="1"/>
  <c r="Z613" i="1"/>
  <c r="Y478" i="1"/>
  <c r="BP477" i="1"/>
  <c r="BN477" i="1"/>
  <c r="Z477" i="1"/>
  <c r="Z478" i="1" s="1"/>
  <c r="Y479" i="1"/>
  <c r="Y487" i="1"/>
  <c r="BP481" i="1"/>
  <c r="BN481" i="1"/>
  <c r="Z481" i="1"/>
  <c r="Y486" i="1"/>
  <c r="BP484" i="1"/>
  <c r="BN484" i="1"/>
  <c r="Z484" i="1"/>
  <c r="Y24" i="1"/>
  <c r="Z77" i="1"/>
  <c r="BP74" i="1"/>
  <c r="BN74" i="1"/>
  <c r="Z74" i="1"/>
  <c r="Y77" i="1"/>
  <c r="BP81" i="1"/>
  <c r="BN81" i="1"/>
  <c r="Z81" i="1"/>
  <c r="BP85" i="1"/>
  <c r="BN85" i="1"/>
  <c r="Z85" i="1"/>
  <c r="Z86" i="1" s="1"/>
  <c r="Y87" i="1"/>
  <c r="Z94" i="1"/>
  <c r="BP92" i="1"/>
  <c r="BN92" i="1"/>
  <c r="Z92" i="1"/>
  <c r="Z107" i="1"/>
  <c r="BP105" i="1"/>
  <c r="BN105" i="1"/>
  <c r="Z105" i="1"/>
  <c r="BP113" i="1"/>
  <c r="BN113" i="1"/>
  <c r="Z113" i="1"/>
  <c r="BP122" i="1"/>
  <c r="BN122" i="1"/>
  <c r="Z122" i="1"/>
  <c r="BP130" i="1"/>
  <c r="BN130" i="1"/>
  <c r="Z130" i="1"/>
  <c r="Y132" i="1"/>
  <c r="Y142" i="1"/>
  <c r="BP134" i="1"/>
  <c r="BN134" i="1"/>
  <c r="Z134" i="1"/>
  <c r="BP139" i="1"/>
  <c r="BN139" i="1"/>
  <c r="Z139" i="1"/>
  <c r="BP156" i="1"/>
  <c r="BN156" i="1"/>
  <c r="Z156" i="1"/>
  <c r="Y158" i="1"/>
  <c r="Y163" i="1"/>
  <c r="BP160" i="1"/>
  <c r="BN160" i="1"/>
  <c r="Z160" i="1"/>
  <c r="Z162" i="1" s="1"/>
  <c r="BP173" i="1"/>
  <c r="BN173" i="1"/>
  <c r="Z173" i="1"/>
  <c r="Z177" i="1" s="1"/>
  <c r="Y177" i="1"/>
  <c r="Z183" i="1"/>
  <c r="BP181" i="1"/>
  <c r="BN181" i="1"/>
  <c r="Z181" i="1"/>
  <c r="BP194" i="1"/>
  <c r="BN194" i="1"/>
  <c r="Z194" i="1"/>
  <c r="BP198" i="1"/>
  <c r="BN198" i="1"/>
  <c r="Z198" i="1"/>
  <c r="BP215" i="1"/>
  <c r="BN215" i="1"/>
  <c r="Z215" i="1"/>
  <c r="Z222" i="1" s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Z302" i="1" s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27" i="1"/>
  <c r="BN327" i="1"/>
  <c r="Z327" i="1"/>
  <c r="BP335" i="1"/>
  <c r="BN335" i="1"/>
  <c r="Z335" i="1"/>
  <c r="Y337" i="1"/>
  <c r="Y346" i="1"/>
  <c r="BP339" i="1"/>
  <c r="BN339" i="1"/>
  <c r="Z339" i="1"/>
  <c r="Z345" i="1" s="1"/>
  <c r="BP343" i="1"/>
  <c r="BN343" i="1"/>
  <c r="Z343" i="1"/>
  <c r="Y358" i="1"/>
  <c r="BP354" i="1"/>
  <c r="BN354" i="1"/>
  <c r="Z354" i="1"/>
  <c r="BP357" i="1"/>
  <c r="BN357" i="1"/>
  <c r="Z357" i="1"/>
  <c r="Y359" i="1"/>
  <c r="Y364" i="1"/>
  <c r="BP361" i="1"/>
  <c r="BN361" i="1"/>
  <c r="Z361" i="1"/>
  <c r="Z364" i="1" s="1"/>
  <c r="BP401" i="1"/>
  <c r="BN401" i="1"/>
  <c r="Z401" i="1"/>
  <c r="Y403" i="1"/>
  <c r="Y408" i="1"/>
  <c r="BP405" i="1"/>
  <c r="BN405" i="1"/>
  <c r="Z405" i="1"/>
  <c r="Z407" i="1" s="1"/>
  <c r="Y407" i="1"/>
  <c r="BP508" i="1"/>
  <c r="BN508" i="1"/>
  <c r="Z508" i="1"/>
  <c r="Y516" i="1"/>
  <c r="BP512" i="1"/>
  <c r="BN512" i="1"/>
  <c r="Z512" i="1"/>
  <c r="Z529" i="1"/>
  <c r="BP524" i="1"/>
  <c r="BN524" i="1"/>
  <c r="Z524" i="1"/>
  <c r="E613" i="1"/>
  <c r="Y108" i="1"/>
  <c r="F613" i="1"/>
  <c r="Y125" i="1"/>
  <c r="H613" i="1"/>
  <c r="Y170" i="1"/>
  <c r="J613" i="1"/>
  <c r="Y206" i="1"/>
  <c r="K613" i="1"/>
  <c r="Y255" i="1"/>
  <c r="U613" i="1"/>
  <c r="Y330" i="1"/>
  <c r="Z375" i="1"/>
  <c r="BP373" i="1"/>
  <c r="BN373" i="1"/>
  <c r="Z373" i="1"/>
  <c r="BP383" i="1"/>
  <c r="BN383" i="1"/>
  <c r="Z383" i="1"/>
  <c r="Z391" i="1" s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BP413" i="1"/>
  <c r="BN413" i="1"/>
  <c r="Z413" i="1"/>
  <c r="Z418" i="1" s="1"/>
  <c r="BP417" i="1"/>
  <c r="BN417" i="1"/>
  <c r="Z417" i="1"/>
  <c r="Y419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Z464" i="1" s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BP483" i="1"/>
  <c r="BN483" i="1"/>
  <c r="Z483" i="1"/>
  <c r="BP495" i="1"/>
  <c r="BN495" i="1"/>
  <c r="Z495" i="1"/>
  <c r="Z497" i="1" s="1"/>
  <c r="BP510" i="1"/>
  <c r="BN510" i="1"/>
  <c r="Z510" i="1"/>
  <c r="BP514" i="1"/>
  <c r="BN514" i="1"/>
  <c r="Z514" i="1"/>
  <c r="Z515" i="1" s="1"/>
  <c r="Y521" i="1"/>
  <c r="BP518" i="1"/>
  <c r="BN518" i="1"/>
  <c r="Z518" i="1"/>
  <c r="Z520" i="1" s="1"/>
  <c r="BP526" i="1"/>
  <c r="BN526" i="1"/>
  <c r="Z526" i="1"/>
  <c r="BP534" i="1"/>
  <c r="BN534" i="1"/>
  <c r="Z534" i="1"/>
  <c r="Y536" i="1"/>
  <c r="Y540" i="1"/>
  <c r="BP538" i="1"/>
  <c r="BN538" i="1"/>
  <c r="Z538" i="1"/>
  <c r="Y541" i="1"/>
  <c r="BP556" i="1"/>
  <c r="BN556" i="1"/>
  <c r="Z556" i="1"/>
  <c r="BP558" i="1"/>
  <c r="BN558" i="1"/>
  <c r="Z558" i="1"/>
  <c r="Y560" i="1"/>
  <c r="Y576" i="1"/>
  <c r="BP572" i="1"/>
  <c r="BN572" i="1"/>
  <c r="Z572" i="1"/>
  <c r="Y577" i="1"/>
  <c r="BP574" i="1"/>
  <c r="BN574" i="1"/>
  <c r="Z574" i="1"/>
  <c r="BP588" i="1"/>
  <c r="BN588" i="1"/>
  <c r="Z588" i="1"/>
  <c r="Y590" i="1"/>
  <c r="Y597" i="1"/>
  <c r="BP596" i="1"/>
  <c r="BN596" i="1"/>
  <c r="Z596" i="1"/>
  <c r="Z597" i="1" s="1"/>
  <c r="Y598" i="1"/>
  <c r="V613" i="1"/>
  <c r="Y370" i="1"/>
  <c r="W613" i="1"/>
  <c r="Y392" i="1"/>
  <c r="X613" i="1"/>
  <c r="Y418" i="1"/>
  <c r="Y613" i="1"/>
  <c r="Y442" i="1"/>
  <c r="AA613" i="1"/>
  <c r="Y498" i="1"/>
  <c r="Y503" i="1"/>
  <c r="AC613" i="1"/>
  <c r="Y515" i="1"/>
  <c r="Y529" i="1"/>
  <c r="BP528" i="1"/>
  <c r="BN528" i="1"/>
  <c r="Z528" i="1"/>
  <c r="Y530" i="1"/>
  <c r="Y535" i="1"/>
  <c r="BP532" i="1"/>
  <c r="BN532" i="1"/>
  <c r="Z532" i="1"/>
  <c r="Z535" i="1" s="1"/>
  <c r="BP539" i="1"/>
  <c r="BN539" i="1"/>
  <c r="Z539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AE613" i="1"/>
  <c r="Y589" i="1"/>
  <c r="BP587" i="1"/>
  <c r="BN587" i="1"/>
  <c r="Z587" i="1"/>
  <c r="Y553" i="1"/>
  <c r="Y603" i="1" l="1"/>
  <c r="Z293" i="1"/>
  <c r="Z200" i="1"/>
  <c r="Z608" i="1" s="1"/>
  <c r="Z131" i="1"/>
  <c r="Y607" i="1"/>
  <c r="Y604" i="1"/>
  <c r="Z589" i="1"/>
  <c r="Z559" i="1"/>
  <c r="Z576" i="1"/>
  <c r="Z540" i="1"/>
  <c r="Z402" i="1"/>
  <c r="Z358" i="1"/>
  <c r="Z243" i="1"/>
  <c r="Z141" i="1"/>
  <c r="Z486" i="1"/>
  <c r="Z281" i="1"/>
  <c r="Z267" i="1"/>
  <c r="Z236" i="1"/>
  <c r="Y605" i="1"/>
  <c r="Y606" i="1" l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<sst xmlns="http://schemas.openxmlformats.org/spreadsheetml/2006/main" count="2803" uniqueCount="991">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</sst>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5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45583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Пятница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0.375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188</v>
      </c>
      <c r="Y51" s="702">
        <f t="shared" si="6"/>
        <v>188</v>
      </c>
      <c r="Z51" s="36">
        <f>IFERROR(IF(Y51=0,"",ROUNDUP(Y51/H51,0)*0.00902),"")</f>
        <v>0.42393999999999998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197.87</v>
      </c>
      <c r="BN51" s="64">
        <f t="shared" si="8"/>
        <v>197.87</v>
      </c>
      <c r="BO51" s="64">
        <f t="shared" si="9"/>
        <v>0.35606060606060608</v>
      </c>
      <c r="BP51" s="64">
        <f t="shared" si="10"/>
        <v>0.35606060606060608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47</v>
      </c>
      <c r="Y54" s="703">
        <f>IFERROR(Y48/H48,"0")+IFERROR(Y49/H49,"0")+IFERROR(Y50/H50,"0")+IFERROR(Y51/H51,"0")+IFERROR(Y52/H52,"0")+IFERROR(Y53/H53,"0")</f>
        <v>47</v>
      </c>
      <c r="Z54" s="703">
        <f>IFERROR(IF(Z48="",0,Z48),"0")+IFERROR(IF(Z49="",0,Z49),"0")+IFERROR(IF(Z50="",0,Z50),"0")+IFERROR(IF(Z51="",0,Z51),"0")+IFERROR(IF(Z52="",0,Z52),"0")+IFERROR(IF(Z53="",0,Z53),"0")</f>
        <v>0.42393999999999998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188</v>
      </c>
      <c r="Y55" s="703">
        <f>IFERROR(SUM(Y48:Y53),"0")</f>
        <v>188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454.5</v>
      </c>
      <c r="Y69" s="702">
        <f t="shared" si="11"/>
        <v>454.5</v>
      </c>
      <c r="Z69" s="36">
        <f>IFERROR(IF(Y69=0,"",ROUNDUP(Y69/H69,0)*0.00902),"")</f>
        <v>0.91102000000000005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475.71000000000004</v>
      </c>
      <c r="BN69" s="64">
        <f t="shared" si="13"/>
        <v>475.71000000000004</v>
      </c>
      <c r="BO69" s="64">
        <f t="shared" si="14"/>
        <v>0.76515151515151514</v>
      </c>
      <c r="BP69" s="64">
        <f t="shared" si="15"/>
        <v>0.76515151515151514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101</v>
      </c>
      <c r="Y70" s="703">
        <f>IFERROR(Y63/H63,"0")+IFERROR(Y64/H64,"0")+IFERROR(Y65/H65,"0")+IFERROR(Y66/H66,"0")+IFERROR(Y67/H67,"0")+IFERROR(Y68/H68,"0")+IFERROR(Y69/H69,"0")</f>
        <v>101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0.91102000000000005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454.5</v>
      </c>
      <c r="Y71" s="703">
        <f>IFERROR(SUM(Y63:Y69),"0")</f>
        <v>454.5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387</v>
      </c>
      <c r="Y106" s="702">
        <f>IFERROR(IF(X106="",0,CEILING((X106/$H106),1)*$H106),"")</f>
        <v>387</v>
      </c>
      <c r="Z106" s="36">
        <f>IFERROR(IF(Y106=0,"",ROUNDUP(Y106/H106,0)*0.00902),"")</f>
        <v>0.77571999999999997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405.06</v>
      </c>
      <c r="BN106" s="64">
        <f>IFERROR(Y106*I106/H106,"0")</f>
        <v>405.06</v>
      </c>
      <c r="BO106" s="64">
        <f>IFERROR(1/J106*(X106/H106),"0")</f>
        <v>0.65151515151515149</v>
      </c>
      <c r="BP106" s="64">
        <f>IFERROR(1/J106*(Y106/H106),"0")</f>
        <v>0.65151515151515149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86</v>
      </c>
      <c r="Y107" s="703">
        <f>IFERROR(Y104/H104,"0")+IFERROR(Y105/H105,"0")+IFERROR(Y106/H106,"0")</f>
        <v>86</v>
      </c>
      <c r="Z107" s="703">
        <f>IFERROR(IF(Z104="",0,Z104),"0")+IFERROR(IF(Z105="",0,Z105),"0")+IFERROR(IF(Z106="",0,Z106),"0")</f>
        <v>0.77571999999999997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387</v>
      </c>
      <c r="Y108" s="703">
        <f>IFERROR(SUM(Y104:Y106),"0")</f>
        <v>387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162</v>
      </c>
      <c r="Y112" s="702">
        <f>IFERROR(IF(X112="",0,CEILING((X112/$H112),1)*$H112),"")</f>
        <v>162</v>
      </c>
      <c r="Z112" s="36">
        <f>IFERROR(IF(Y112=0,"",ROUNDUP(Y112/H112,0)*0.00753),"")</f>
        <v>0.45180000000000003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178.32</v>
      </c>
      <c r="BN112" s="64">
        <f>IFERROR(Y112*I112/H112,"0")</f>
        <v>178.32</v>
      </c>
      <c r="BO112" s="64">
        <f>IFERROR(1/J112*(X112/H112),"0")</f>
        <v>0.38461538461538458</v>
      </c>
      <c r="BP112" s="64">
        <f>IFERROR(1/J112*(Y112/H112),"0")</f>
        <v>0.38461538461538458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59.999999999999993</v>
      </c>
      <c r="Y115" s="703">
        <f>IFERROR(Y110/H110,"0")+IFERROR(Y111/H111,"0")+IFERROR(Y112/H112,"0")+IFERROR(Y113/H113,"0")+IFERROR(Y114/H114,"0")</f>
        <v>59.999999999999993</v>
      </c>
      <c r="Z115" s="703">
        <f>IFERROR(IF(Z110="",0,Z110),"0")+IFERROR(IF(Z111="",0,Z111),"0")+IFERROR(IF(Z112="",0,Z112),"0")+IFERROR(IF(Z113="",0,Z113),"0")+IFERROR(IF(Z114="",0,Z114),"0")</f>
        <v>0.45180000000000003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162</v>
      </c>
      <c r="Y116" s="703">
        <f>IFERROR(SUM(Y110:Y114),"0")</f>
        <v>162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810</v>
      </c>
      <c r="Y122" s="702">
        <f>IFERROR(IF(X122="",0,CEILING((X122/$H122),1)*$H122),"")</f>
        <v>810</v>
      </c>
      <c r="Z122" s="36">
        <f>IFERROR(IF(Y122=0,"",ROUNDUP(Y122/H122,0)*0.00902),"")</f>
        <v>1.6236000000000002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847.8</v>
      </c>
      <c r="BN122" s="64">
        <f>IFERROR(Y122*I122/H122,"0")</f>
        <v>847.8</v>
      </c>
      <c r="BO122" s="64">
        <f>IFERROR(1/J122*(X122/H122),"0")</f>
        <v>1.3636363636363638</v>
      </c>
      <c r="BP122" s="64">
        <f>IFERROR(1/J122*(Y122/H122),"0")</f>
        <v>1.3636363636363638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180</v>
      </c>
      <c r="Y124" s="703">
        <f>IFERROR(Y119/H119,"0")+IFERROR(Y120/H120,"0")+IFERROR(Y121/H121,"0")+IFERROR(Y122/H122,"0")+IFERROR(Y123/H123,"0")</f>
        <v>180</v>
      </c>
      <c r="Z124" s="703">
        <f>IFERROR(IF(Z119="",0,Z119),"0")+IFERROR(IF(Z120="",0,Z120),"0")+IFERROR(IF(Z121="",0,Z121),"0")+IFERROR(IF(Z122="",0,Z122),"0")+IFERROR(IF(Z123="",0,Z123),"0")</f>
        <v>1.6236000000000002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810</v>
      </c>
      <c r="Y125" s="703">
        <f>IFERROR(SUM(Y119:Y123),"0")</f>
        <v>810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4301020345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1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248</v>
      </c>
      <c r="C128" s="31">
        <v>4301020235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353.7</v>
      </c>
      <c r="Y138" s="702">
        <f t="shared" si="21"/>
        <v>353.70000000000005</v>
      </c>
      <c r="Z138" s="36">
        <f>IFERROR(IF(Y138=0,"",ROUNDUP(Y138/H138,0)*0.00753),"")</f>
        <v>0.98643000000000003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389.33199999999999</v>
      </c>
      <c r="BN138" s="64">
        <f t="shared" si="23"/>
        <v>389.33199999999999</v>
      </c>
      <c r="BO138" s="64">
        <f t="shared" si="24"/>
        <v>0.83974358974358976</v>
      </c>
      <c r="BP138" s="64">
        <f t="shared" si="25"/>
        <v>0.83974358974358976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131</v>
      </c>
      <c r="Y141" s="703">
        <f>IFERROR(Y134/H134,"0")+IFERROR(Y135/H135,"0")+IFERROR(Y136/H136,"0")+IFERROR(Y137/H137,"0")+IFERROR(Y138/H138,"0")+IFERROR(Y139/H139,"0")+IFERROR(Y140/H140,"0")</f>
        <v>131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0.98643000000000003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353.7</v>
      </c>
      <c r="Y142" s="703">
        <f>IFERROR(SUM(Y134:Y140),"0")</f>
        <v>353.70000000000005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499.2</v>
      </c>
      <c r="Y229" s="702">
        <f t="shared" si="36"/>
        <v>499.2</v>
      </c>
      <c r="Z229" s="36">
        <f t="shared" ref="Z229:Z235" si="41">IFERROR(IF(Y229=0,"",ROUNDUP(Y229/H229,0)*0.00753),"")</f>
        <v>1.5662400000000001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559.52</v>
      </c>
      <c r="BN229" s="64">
        <f t="shared" si="38"/>
        <v>559.52</v>
      </c>
      <c r="BO229" s="64">
        <f t="shared" si="39"/>
        <v>1.3333333333333333</v>
      </c>
      <c r="BP229" s="64">
        <f t="shared" si="40"/>
        <v>1.3333333333333333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292.8</v>
      </c>
      <c r="Y231" s="702">
        <f t="shared" si="36"/>
        <v>292.8</v>
      </c>
      <c r="Z231" s="36">
        <f t="shared" si="41"/>
        <v>0.91866000000000003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325.98400000000004</v>
      </c>
      <c r="BN231" s="64">
        <f t="shared" si="38"/>
        <v>325.98400000000004</v>
      </c>
      <c r="BO231" s="64">
        <f t="shared" si="39"/>
        <v>0.78205128205128216</v>
      </c>
      <c r="BP231" s="64">
        <f t="shared" si="40"/>
        <v>0.78205128205128216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330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330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2.4849000000000001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792</v>
      </c>
      <c r="Y237" s="703">
        <f>IFERROR(SUM(Y225:Y235),"0")</f>
        <v>792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470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5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525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13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630</v>
      </c>
      <c r="Y373" s="702">
        <f>IFERROR(IF(X373="",0,CEILING((X373/$H373),1)*$H373),"")</f>
        <v>630</v>
      </c>
      <c r="Z373" s="36">
        <f>IFERROR(IF(Y373=0,"",ROUNDUP(Y373/H373,0)*0.00753),"")</f>
        <v>2.2589999999999999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711.59999999999991</v>
      </c>
      <c r="BN373" s="64">
        <f>IFERROR(Y373*I373/H373,"0")</f>
        <v>711.59999999999991</v>
      </c>
      <c r="BO373" s="64">
        <f>IFERROR(1/J373*(X373/H373),"0")</f>
        <v>1.9230769230769229</v>
      </c>
      <c r="BP373" s="64">
        <f>IFERROR(1/J373*(Y373/H373),"0")</f>
        <v>1.9230769230769229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216.3</v>
      </c>
      <c r="Y374" s="702">
        <f>IFERROR(IF(X374="",0,CEILING((X374/$H374),1)*$H374),"")</f>
        <v>216.3</v>
      </c>
      <c r="Z374" s="36">
        <f>IFERROR(IF(Y374=0,"",ROUNDUP(Y374/H374,0)*0.00753),"")</f>
        <v>0.77559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243.07999999999998</v>
      </c>
      <c r="BN374" s="64">
        <f>IFERROR(Y374*I374/H374,"0")</f>
        <v>243.07999999999998</v>
      </c>
      <c r="BO374" s="64">
        <f>IFERROR(1/J374*(X374/H374),"0")</f>
        <v>0.66025641025641024</v>
      </c>
      <c r="BP374" s="64">
        <f>IFERROR(1/J374*(Y374/H374),"0")</f>
        <v>0.66025641025641024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403</v>
      </c>
      <c r="Y375" s="703">
        <f>IFERROR(Y372/H372,"0")+IFERROR(Y373/H373,"0")+IFERROR(Y374/H374,"0")</f>
        <v>403</v>
      </c>
      <c r="Z375" s="703">
        <f>IFERROR(IF(Z372="",0,Z372),"0")+IFERROR(IF(Z373="",0,Z373),"0")+IFERROR(IF(Z374="",0,Z374),"0")</f>
        <v>3.0345899999999997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846.3</v>
      </c>
      <c r="Y376" s="703">
        <f>IFERROR(SUM(Y372:Y374),"0")</f>
        <v>846.3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0</v>
      </c>
      <c r="Y392" s="703">
        <f>IFERROR(SUM(Y380:Y390),"0")</f>
        <v>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664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718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14.7</v>
      </c>
      <c r="Y455" s="702">
        <f t="shared" si="78"/>
        <v>14.700000000000001</v>
      </c>
      <c r="Z455" s="36">
        <f t="shared" si="83"/>
        <v>3.5140000000000005E-2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15.61</v>
      </c>
      <c r="BN455" s="64">
        <f t="shared" si="80"/>
        <v>15.61</v>
      </c>
      <c r="BO455" s="64">
        <f t="shared" si="81"/>
        <v>2.9914529914529912E-2</v>
      </c>
      <c r="BP455" s="64">
        <f t="shared" si="82"/>
        <v>2.9914529914529919E-2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743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6.9999999999999991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7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3.5140000000000005E-2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14.7</v>
      </c>
      <c r="Y465" s="703">
        <f>IFERROR(SUM(Y444:Y463),"0")</f>
        <v>14.700000000000001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113.4</v>
      </c>
      <c r="Y484" s="702">
        <f>IFERROR(IF(X484="",0,CEILING((X484/$H484),1)*$H484),"")</f>
        <v>113.4</v>
      </c>
      <c r="Z484" s="36">
        <f>IFERROR(IF(Y484=0,"",ROUNDUP(Y484/H484,0)*0.00502),"")</f>
        <v>0.27107999999999999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120.42</v>
      </c>
      <c r="BN484" s="64">
        <f>IFERROR(Y484*I484/H484,"0")</f>
        <v>120.42</v>
      </c>
      <c r="BO484" s="64">
        <f>IFERROR(1/J484*(X484/H484),"0")</f>
        <v>0.23076923076923078</v>
      </c>
      <c r="BP484" s="64">
        <f>IFERROR(1/J484*(Y484/H484),"0")</f>
        <v>0.23076923076923078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54</v>
      </c>
      <c r="Y486" s="703">
        <f>IFERROR(Y481/H481,"0")+IFERROR(Y482/H482,"0")+IFERROR(Y483/H483,"0")+IFERROR(Y484/H484,"0")+IFERROR(Y485/H485,"0")</f>
        <v>54</v>
      </c>
      <c r="Z486" s="703">
        <f>IFERROR(IF(Z481="",0,Z481),"0")+IFERROR(IF(Z482="",0,Z482),"0")+IFERROR(IF(Z483="",0,Z483),"0")+IFERROR(IF(Z484="",0,Z484),"0")+IFERROR(IF(Z485="",0,Z485),"0")</f>
        <v>0.27107999999999999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113.4</v>
      </c>
      <c r="Y487" s="703">
        <f>IFERROR(SUM(Y481:Y485),"0")</f>
        <v>113.4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4121.5999999999995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4121.5999999999995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4470.3059999999996</v>
      </c>
      <c r="Y604" s="703">
        <f>IFERROR(SUM(BN22:BN600),"0")</f>
        <v>4470.3059999999996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10</v>
      </c>
      <c r="Y605" s="38">
        <f>ROUNDUP(SUM(BP22:BP600),0)</f>
        <v>10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4720.3059999999996</v>
      </c>
      <c r="Y606" s="703">
        <f>GrossWeightTotalR+PalletQtyTotalR*25</f>
        <v>4720.3059999999996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1399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1399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10.99822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188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454.5</v>
      </c>
      <c r="E613" s="46">
        <f>IFERROR(Y104*1,"0")+IFERROR(Y105*1,"0")+IFERROR(Y106*1,"0")+IFERROR(Y110*1,"0")+IFERROR(Y111*1,"0")+IFERROR(Y112*1,"0")+IFERROR(Y113*1,"0")+IFERROR(Y114*1,"0")</f>
        <v>549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1163.7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792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846.3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14.700000000000001</v>
      </c>
      <c r="Z613" s="46">
        <f>IFERROR(Y477*1,"0")+IFERROR(Y481*1,"0")+IFERROR(Y482*1,"0")+IFERROR(Y483*1,"0")+IFERROR(Y484*1,"0")+IFERROR(Y485*1,"0")+IFERROR(Y489*1,"0")</f>
        <v>113.4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2024-10-23T07:26:48Z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