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2CC90F0-408F-4D9D-A143-FD0D663C3B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Y552" i="1" s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Y535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Y529" i="1" s="1"/>
  <c r="P523" i="1"/>
  <c r="X521" i="1"/>
  <c r="X520" i="1"/>
  <c r="BO519" i="1"/>
  <c r="BM519" i="1"/>
  <c r="Y519" i="1"/>
  <c r="Y521" i="1" s="1"/>
  <c r="P519" i="1"/>
  <c r="BP518" i="1"/>
  <c r="BO518" i="1"/>
  <c r="BN518" i="1"/>
  <c r="BM518" i="1"/>
  <c r="Z518" i="1"/>
  <c r="Y518" i="1"/>
  <c r="Y520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AC613" i="1" s="1"/>
  <c r="P507" i="1"/>
  <c r="X503" i="1"/>
  <c r="X502" i="1"/>
  <c r="BO501" i="1"/>
  <c r="BM501" i="1"/>
  <c r="Y501" i="1"/>
  <c r="Y503" i="1" s="1"/>
  <c r="P501" i="1"/>
  <c r="X498" i="1"/>
  <c r="X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AA613" i="1" s="1"/>
  <c r="P494" i="1"/>
  <c r="X491" i="1"/>
  <c r="X490" i="1"/>
  <c r="BO489" i="1"/>
  <c r="BM489" i="1"/>
  <c r="Y489" i="1"/>
  <c r="Y491" i="1" s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Y487" i="1" s="1"/>
  <c r="P481" i="1"/>
  <c r="X479" i="1"/>
  <c r="Y478" i="1"/>
  <c r="X478" i="1"/>
  <c r="BP477" i="1"/>
  <c r="BO477" i="1"/>
  <c r="BN477" i="1"/>
  <c r="BM477" i="1"/>
  <c r="Z477" i="1"/>
  <c r="Z478" i="1" s="1"/>
  <c r="Y477" i="1"/>
  <c r="P477" i="1"/>
  <c r="X474" i="1"/>
  <c r="Y473" i="1"/>
  <c r="X473" i="1"/>
  <c r="BP472" i="1"/>
  <c r="BO472" i="1"/>
  <c r="BN472" i="1"/>
  <c r="BM472" i="1"/>
  <c r="Z472" i="1"/>
  <c r="Z473" i="1" s="1"/>
  <c r="Y472" i="1"/>
  <c r="Y474" i="1" s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Y470" i="1" s="1"/>
  <c r="P467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Y464" i="1" s="1"/>
  <c r="P444" i="1"/>
  <c r="X442" i="1"/>
  <c r="X441" i="1"/>
  <c r="BO440" i="1"/>
  <c r="BM440" i="1"/>
  <c r="Y440" i="1"/>
  <c r="Y613" i="1" s="1"/>
  <c r="P440" i="1"/>
  <c r="X436" i="1"/>
  <c r="X435" i="1"/>
  <c r="BO434" i="1"/>
  <c r="BM434" i="1"/>
  <c r="Y434" i="1"/>
  <c r="Y435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Y423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Y403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Y392" i="1" s="1"/>
  <c r="P380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BP322" i="1" s="1"/>
  <c r="P322" i="1"/>
  <c r="BP321" i="1"/>
  <c r="BO321" i="1"/>
  <c r="BN321" i="1"/>
  <c r="BM321" i="1"/>
  <c r="Z321" i="1"/>
  <c r="Y321" i="1"/>
  <c r="Y329" i="1" s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Q613" i="1" s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O613" i="1" s="1"/>
  <c r="P275" i="1"/>
  <c r="X272" i="1"/>
  <c r="X271" i="1"/>
  <c r="BO270" i="1"/>
  <c r="BM270" i="1"/>
  <c r="Y270" i="1"/>
  <c r="Y271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13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4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6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1" i="1" s="1"/>
  <c r="P192" i="1"/>
  <c r="X190" i="1"/>
  <c r="X189" i="1"/>
  <c r="BO188" i="1"/>
  <c r="BM188" i="1"/>
  <c r="Y188" i="1"/>
  <c r="I613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3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Y131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BP74" i="1" s="1"/>
  <c r="P74" i="1"/>
  <c r="BP73" i="1"/>
  <c r="BO73" i="1"/>
  <c r="BN73" i="1"/>
  <c r="BM73" i="1"/>
  <c r="Z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206" i="1" l="1"/>
  <c r="Z407" i="1"/>
  <c r="F9" i="1"/>
  <c r="J9" i="1"/>
  <c r="F10" i="1"/>
  <c r="Y36" i="1"/>
  <c r="Y40" i="1"/>
  <c r="Y44" i="1"/>
  <c r="Y54" i="1"/>
  <c r="Y607" i="1" s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Y200" i="1"/>
  <c r="Y207" i="1"/>
  <c r="Y211" i="1"/>
  <c r="Y223" i="1"/>
  <c r="Y237" i="1"/>
  <c r="Y243" i="1"/>
  <c r="Y256" i="1"/>
  <c r="Y267" i="1"/>
  <c r="Y272" i="1"/>
  <c r="Y282" i="1"/>
  <c r="Y287" i="1"/>
  <c r="Y294" i="1"/>
  <c r="Y303" i="1"/>
  <c r="Y308" i="1"/>
  <c r="Y313" i="1"/>
  <c r="Y317" i="1"/>
  <c r="BP323" i="1"/>
  <c r="BN323" i="1"/>
  <c r="BP325" i="1"/>
  <c r="BN325" i="1"/>
  <c r="Z325" i="1"/>
  <c r="BP333" i="1"/>
  <c r="BN333" i="1"/>
  <c r="Z333" i="1"/>
  <c r="Z336" i="1" s="1"/>
  <c r="BP341" i="1"/>
  <c r="BN341" i="1"/>
  <c r="Z341" i="1"/>
  <c r="Y345" i="1"/>
  <c r="BP349" i="1"/>
  <c r="BN349" i="1"/>
  <c r="Z349" i="1"/>
  <c r="Z351" i="1" s="1"/>
  <c r="BP355" i="1"/>
  <c r="BN355" i="1"/>
  <c r="Z355" i="1"/>
  <c r="BP363" i="1"/>
  <c r="BN363" i="1"/>
  <c r="Z363" i="1"/>
  <c r="Y365" i="1"/>
  <c r="V613" i="1"/>
  <c r="Y369" i="1"/>
  <c r="BP368" i="1"/>
  <c r="BN368" i="1"/>
  <c r="Z368" i="1"/>
  <c r="Z369" i="1" s="1"/>
  <c r="Y370" i="1"/>
  <c r="Y375" i="1"/>
  <c r="BP372" i="1"/>
  <c r="BN372" i="1"/>
  <c r="Z372" i="1"/>
  <c r="BP382" i="1"/>
  <c r="BN382" i="1"/>
  <c r="Z382" i="1"/>
  <c r="BP386" i="1"/>
  <c r="BN386" i="1"/>
  <c r="Z386" i="1"/>
  <c r="BP390" i="1"/>
  <c r="BN390" i="1"/>
  <c r="Z390" i="1"/>
  <c r="Y397" i="1"/>
  <c r="BP394" i="1"/>
  <c r="BN394" i="1"/>
  <c r="Z394" i="1"/>
  <c r="Z396" i="1" s="1"/>
  <c r="BP406" i="1"/>
  <c r="BN406" i="1"/>
  <c r="Z406" i="1"/>
  <c r="Y408" i="1"/>
  <c r="X613" i="1"/>
  <c r="Y419" i="1"/>
  <c r="BP411" i="1"/>
  <c r="BN411" i="1"/>
  <c r="Z411" i="1"/>
  <c r="BP414" i="1"/>
  <c r="BN414" i="1"/>
  <c r="Z414" i="1"/>
  <c r="Y418" i="1"/>
  <c r="BP422" i="1"/>
  <c r="BN422" i="1"/>
  <c r="Z422" i="1"/>
  <c r="Z423" i="1" s="1"/>
  <c r="Y424" i="1"/>
  <c r="Y431" i="1"/>
  <c r="BP426" i="1"/>
  <c r="BN426" i="1"/>
  <c r="Z426" i="1"/>
  <c r="Y432" i="1"/>
  <c r="H9" i="1"/>
  <c r="B613" i="1"/>
  <c r="X604" i="1"/>
  <c r="X605" i="1"/>
  <c r="X607" i="1"/>
  <c r="Y24" i="1"/>
  <c r="Z26" i="1"/>
  <c r="BN26" i="1"/>
  <c r="Y604" i="1" s="1"/>
  <c r="BP26" i="1"/>
  <c r="Y605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0" i="1" s="1"/>
  <c r="BN63" i="1"/>
  <c r="BP63" i="1"/>
  <c r="Z65" i="1"/>
  <c r="BN65" i="1"/>
  <c r="Z68" i="1"/>
  <c r="BN68" i="1"/>
  <c r="Y71" i="1"/>
  <c r="Z74" i="1"/>
  <c r="Z77" i="1" s="1"/>
  <c r="BN74" i="1"/>
  <c r="Z75" i="1"/>
  <c r="BN75" i="1"/>
  <c r="Z81" i="1"/>
  <c r="Z86" i="1" s="1"/>
  <c r="BN81" i="1"/>
  <c r="Z83" i="1"/>
  <c r="BN83" i="1"/>
  <c r="Z85" i="1"/>
  <c r="BN85" i="1"/>
  <c r="Z92" i="1"/>
  <c r="Z94" i="1" s="1"/>
  <c r="BN92" i="1"/>
  <c r="Z98" i="1"/>
  <c r="Z100" i="1" s="1"/>
  <c r="BN98" i="1"/>
  <c r="E613" i="1"/>
  <c r="Z105" i="1"/>
  <c r="Z107" i="1" s="1"/>
  <c r="BN105" i="1"/>
  <c r="Y108" i="1"/>
  <c r="Z111" i="1"/>
  <c r="Z115" i="1" s="1"/>
  <c r="BN111" i="1"/>
  <c r="Z113" i="1"/>
  <c r="BN113" i="1"/>
  <c r="F613" i="1"/>
  <c r="Z120" i="1"/>
  <c r="Z124" i="1" s="1"/>
  <c r="BN120" i="1"/>
  <c r="Z122" i="1"/>
  <c r="BN122" i="1"/>
  <c r="Y125" i="1"/>
  <c r="Z127" i="1"/>
  <c r="Z131" i="1" s="1"/>
  <c r="BN127" i="1"/>
  <c r="BP127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13" i="1"/>
  <c r="Z167" i="1"/>
  <c r="Z169" i="1" s="1"/>
  <c r="BN167" i="1"/>
  <c r="Y170" i="1"/>
  <c r="Z173" i="1"/>
  <c r="Z177" i="1" s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13" i="1"/>
  <c r="Z205" i="1"/>
  <c r="BN205" i="1"/>
  <c r="Y206" i="1"/>
  <c r="Z209" i="1"/>
  <c r="Z211" i="1" s="1"/>
  <c r="BN209" i="1"/>
  <c r="BP209" i="1"/>
  <c r="Z215" i="1"/>
  <c r="Z222" i="1" s="1"/>
  <c r="BN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Z243" i="1" s="1"/>
  <c r="BN239" i="1"/>
  <c r="BP239" i="1"/>
  <c r="Z241" i="1"/>
  <c r="BN241" i="1"/>
  <c r="K613" i="1"/>
  <c r="Z248" i="1"/>
  <c r="Z255" i="1" s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Z275" i="1"/>
  <c r="Z281" i="1" s="1"/>
  <c r="BN275" i="1"/>
  <c r="BP275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2" i="1" s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U613" i="1"/>
  <c r="Y330" i="1"/>
  <c r="Z322" i="1"/>
  <c r="BN322" i="1"/>
  <c r="Z323" i="1"/>
  <c r="BP327" i="1"/>
  <c r="BN327" i="1"/>
  <c r="Z327" i="1"/>
  <c r="Z329" i="1" s="1"/>
  <c r="Y336" i="1"/>
  <c r="BP335" i="1"/>
  <c r="BN335" i="1"/>
  <c r="Z335" i="1"/>
  <c r="Y337" i="1"/>
  <c r="Y346" i="1"/>
  <c r="BP339" i="1"/>
  <c r="BN339" i="1"/>
  <c r="Z339" i="1"/>
  <c r="BP343" i="1"/>
  <c r="BN343" i="1"/>
  <c r="Z343" i="1"/>
  <c r="Y352" i="1"/>
  <c r="Y351" i="1"/>
  <c r="Y358" i="1"/>
  <c r="BP354" i="1"/>
  <c r="BN354" i="1"/>
  <c r="Z354" i="1"/>
  <c r="Z358" i="1" s="1"/>
  <c r="BP357" i="1"/>
  <c r="BN357" i="1"/>
  <c r="Z357" i="1"/>
  <c r="Y359" i="1"/>
  <c r="Y364" i="1"/>
  <c r="BP361" i="1"/>
  <c r="BN361" i="1"/>
  <c r="Z361" i="1"/>
  <c r="Z364" i="1" s="1"/>
  <c r="BP374" i="1"/>
  <c r="BN374" i="1"/>
  <c r="Z374" i="1"/>
  <c r="Y376" i="1"/>
  <c r="W613" i="1"/>
  <c r="Y391" i="1"/>
  <c r="BP380" i="1"/>
  <c r="BN380" i="1"/>
  <c r="Z380" i="1"/>
  <c r="BP384" i="1"/>
  <c r="BN384" i="1"/>
  <c r="Z384" i="1"/>
  <c r="BP388" i="1"/>
  <c r="BN388" i="1"/>
  <c r="Z388" i="1"/>
  <c r="Y396" i="1"/>
  <c r="BP400" i="1"/>
  <c r="BN400" i="1"/>
  <c r="Z400" i="1"/>
  <c r="Z402" i="1" s="1"/>
  <c r="Y407" i="1"/>
  <c r="BP412" i="1"/>
  <c r="BN412" i="1"/>
  <c r="Z412" i="1"/>
  <c r="BP416" i="1"/>
  <c r="BN416" i="1"/>
  <c r="Z416" i="1"/>
  <c r="Y436" i="1"/>
  <c r="Y442" i="1"/>
  <c r="Y465" i="1"/>
  <c r="Y469" i="1"/>
  <c r="BP485" i="1"/>
  <c r="BN485" i="1"/>
  <c r="Z485" i="1"/>
  <c r="Z428" i="1"/>
  <c r="BN428" i="1"/>
  <c r="Z430" i="1"/>
  <c r="BN430" i="1"/>
  <c r="Z434" i="1"/>
  <c r="Z435" i="1" s="1"/>
  <c r="BN434" i="1"/>
  <c r="BP434" i="1"/>
  <c r="Z440" i="1"/>
  <c r="Z441" i="1" s="1"/>
  <c r="BN440" i="1"/>
  <c r="BP440" i="1"/>
  <c r="Y441" i="1"/>
  <c r="Z444" i="1"/>
  <c r="Z464" i="1" s="1"/>
  <c r="BN444" i="1"/>
  <c r="BP444" i="1"/>
  <c r="Z446" i="1"/>
  <c r="BN446" i="1"/>
  <c r="Z448" i="1"/>
  <c r="BN448" i="1"/>
  <c r="Z450" i="1"/>
  <c r="BN450" i="1"/>
  <c r="Z452" i="1"/>
  <c r="BN452" i="1"/>
  <c r="Z454" i="1"/>
  <c r="BN454" i="1"/>
  <c r="Z457" i="1"/>
  <c r="BN457" i="1"/>
  <c r="Z459" i="1"/>
  <c r="BN459" i="1"/>
  <c r="Z461" i="1"/>
  <c r="BN461" i="1"/>
  <c r="Z463" i="1"/>
  <c r="BN463" i="1"/>
  <c r="Z467" i="1"/>
  <c r="Z469" i="1" s="1"/>
  <c r="BN467" i="1"/>
  <c r="BP467" i="1"/>
  <c r="Z613" i="1"/>
  <c r="Y479" i="1"/>
  <c r="Z486" i="1"/>
  <c r="BP482" i="1"/>
  <c r="BN482" i="1"/>
  <c r="Z482" i="1"/>
  <c r="Y486" i="1"/>
  <c r="Z489" i="1"/>
  <c r="Z490" i="1" s="1"/>
  <c r="BN489" i="1"/>
  <c r="BP489" i="1"/>
  <c r="Y490" i="1"/>
  <c r="Z494" i="1"/>
  <c r="BN494" i="1"/>
  <c r="BP494" i="1"/>
  <c r="Z496" i="1"/>
  <c r="BN496" i="1"/>
  <c r="Y497" i="1"/>
  <c r="Z501" i="1"/>
  <c r="Z502" i="1" s="1"/>
  <c r="BN501" i="1"/>
  <c r="BP501" i="1"/>
  <c r="Y502" i="1"/>
  <c r="Z507" i="1"/>
  <c r="BN507" i="1"/>
  <c r="BP507" i="1"/>
  <c r="Z509" i="1"/>
  <c r="BN509" i="1"/>
  <c r="Z511" i="1"/>
  <c r="BN511" i="1"/>
  <c r="Z513" i="1"/>
  <c r="BN513" i="1"/>
  <c r="Y516" i="1"/>
  <c r="Z519" i="1"/>
  <c r="Z520" i="1" s="1"/>
  <c r="BN519" i="1"/>
  <c r="BP519" i="1"/>
  <c r="Z523" i="1"/>
  <c r="Z529" i="1" s="1"/>
  <c r="BN523" i="1"/>
  <c r="BP523" i="1"/>
  <c r="Z525" i="1"/>
  <c r="BN525" i="1"/>
  <c r="Z527" i="1"/>
  <c r="BN527" i="1"/>
  <c r="Y530" i="1"/>
  <c r="Z533" i="1"/>
  <c r="Z535" i="1" s="1"/>
  <c r="BN533" i="1"/>
  <c r="Y536" i="1"/>
  <c r="Z545" i="1"/>
  <c r="BN545" i="1"/>
  <c r="BP545" i="1"/>
  <c r="Z546" i="1"/>
  <c r="BN546" i="1"/>
  <c r="Z547" i="1"/>
  <c r="BN547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Y498" i="1"/>
  <c r="Y515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BP581" i="1"/>
  <c r="BN581" i="1"/>
  <c r="Z581" i="1"/>
  <c r="AE613" i="1"/>
  <c r="AD613" i="1"/>
  <c r="Y590" i="1"/>
  <c r="Y606" i="1" l="1"/>
  <c r="Y603" i="1"/>
  <c r="Z583" i="1"/>
  <c r="Z569" i="1"/>
  <c r="Z552" i="1"/>
  <c r="Z515" i="1"/>
  <c r="Z497" i="1"/>
  <c r="Z391" i="1"/>
  <c r="Z345" i="1"/>
  <c r="Z267" i="1"/>
  <c r="Z236" i="1"/>
  <c r="Z200" i="1"/>
  <c r="Z141" i="1"/>
  <c r="Z35" i="1"/>
  <c r="X606" i="1"/>
  <c r="Z431" i="1"/>
  <c r="Z418" i="1"/>
  <c r="Z375" i="1"/>
  <c r="Z608" i="1" l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<sst xmlns="http://schemas.openxmlformats.org/spreadsheetml/2006/main" count="2803" uniqueCount="991">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</sst>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600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45583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Пятница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0.375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170</v>
      </c>
      <c r="Y48" s="702">
        <f t="shared" ref="Y48:Y53" si="6">IFERROR(IF(X48="",0,CEILING((X48/$H48),1)*$H48),"")</f>
        <v>172.8</v>
      </c>
      <c r="Z48" s="36">
        <f>IFERROR(IF(Y48=0,"",ROUNDUP(Y48/H48,0)*0.02175),"")</f>
        <v>0.34799999999999998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177.55555555555554</v>
      </c>
      <c r="BN48" s="64">
        <f t="shared" ref="BN48:BN53" si="8">IFERROR(Y48*I48/H48,"0")</f>
        <v>180.48</v>
      </c>
      <c r="BO48" s="64">
        <f t="shared" ref="BO48:BO53" si="9">IFERROR(1/J48*(X48/H48),"0")</f>
        <v>0.28108465608465605</v>
      </c>
      <c r="BP48" s="64">
        <f t="shared" ref="BP48:BP53" si="10">IFERROR(1/J48*(Y48/H48),"0")</f>
        <v>0.2857142857142857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240</v>
      </c>
      <c r="Y51" s="702">
        <f t="shared" si="6"/>
        <v>240</v>
      </c>
      <c r="Z51" s="36">
        <f>IFERROR(IF(Y51=0,"",ROUNDUP(Y51/H51,0)*0.00902),"")</f>
        <v>0.54120000000000001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252.6</v>
      </c>
      <c r="BN51" s="64">
        <f t="shared" si="8"/>
        <v>252.6</v>
      </c>
      <c r="BO51" s="64">
        <f t="shared" si="9"/>
        <v>0.45454545454545459</v>
      </c>
      <c r="BP51" s="64">
        <f t="shared" si="10"/>
        <v>0.45454545454545459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75.740740740740733</v>
      </c>
      <c r="Y54" s="703">
        <f>IFERROR(Y48/H48,"0")+IFERROR(Y49/H49,"0")+IFERROR(Y50/H50,"0")+IFERROR(Y51/H51,"0")+IFERROR(Y52/H52,"0")+IFERROR(Y53/H53,"0")</f>
        <v>76</v>
      </c>
      <c r="Z54" s="703">
        <f>IFERROR(IF(Z48="",0,Z48),"0")+IFERROR(IF(Z49="",0,Z49),"0")+IFERROR(IF(Z50="",0,Z50),"0")+IFERROR(IF(Z51="",0,Z51),"0")+IFERROR(IF(Z52="",0,Z52),"0")+IFERROR(IF(Z53="",0,Z53),"0")</f>
        <v>0.88919999999999999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410</v>
      </c>
      <c r="Y55" s="703">
        <f>IFERROR(SUM(Y48:Y53),"0")</f>
        <v>412.8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300</v>
      </c>
      <c r="Y63" s="702">
        <f t="shared" ref="Y63:Y69" si="11">IFERROR(IF(X63="",0,CEILING((X63/$H63),1)*$H63),"")</f>
        <v>302.40000000000003</v>
      </c>
      <c r="Z63" s="36">
        <f>IFERROR(IF(Y63=0,"",ROUNDUP(Y63/H63,0)*0.02175),"")</f>
        <v>0.60899999999999999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313.33333333333331</v>
      </c>
      <c r="BN63" s="64">
        <f t="shared" ref="BN63:BN69" si="13">IFERROR(Y63*I63/H63,"0")</f>
        <v>315.83999999999997</v>
      </c>
      <c r="BO63" s="64">
        <f t="shared" ref="BO63:BO69" si="14">IFERROR(1/J63*(X63/H63),"0")</f>
        <v>0.49603174603174593</v>
      </c>
      <c r="BP63" s="64">
        <f t="shared" ref="BP63:BP69" si="15">IFERROR(1/J63*(Y63/H63),"0")</f>
        <v>0.5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270</v>
      </c>
      <c r="Y69" s="702">
        <f t="shared" si="11"/>
        <v>270</v>
      </c>
      <c r="Z69" s="36">
        <f>IFERROR(IF(Y69=0,"",ROUNDUP(Y69/H69,0)*0.00902),"")</f>
        <v>0.54120000000000001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282.60000000000002</v>
      </c>
      <c r="BN69" s="64">
        <f t="shared" si="13"/>
        <v>282.60000000000002</v>
      </c>
      <c r="BO69" s="64">
        <f t="shared" si="14"/>
        <v>0.45454545454545459</v>
      </c>
      <c r="BP69" s="64">
        <f t="shared" si="15"/>
        <v>0.45454545454545459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87.777777777777771</v>
      </c>
      <c r="Y70" s="703">
        <f>IFERROR(Y63/H63,"0")+IFERROR(Y64/H64,"0")+IFERROR(Y65/H65,"0")+IFERROR(Y66/H66,"0")+IFERROR(Y67/H67,"0")+IFERROR(Y68/H68,"0")+IFERROR(Y69/H69,"0")</f>
        <v>88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1.1501999999999999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570</v>
      </c>
      <c r="Y71" s="703">
        <f>IFERROR(SUM(Y63:Y69),"0")</f>
        <v>572.40000000000009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100</v>
      </c>
      <c r="Y73" s="702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157.5</v>
      </c>
      <c r="Y76" s="702">
        <f>IFERROR(IF(X76="",0,CEILING((X76/$H76),1)*$H76),"")</f>
        <v>159.30000000000001</v>
      </c>
      <c r="Z76" s="36">
        <f>IFERROR(IF(Y76=0,"",ROUNDUP(Y76/H76,0)*0.00753),"")</f>
        <v>0.44427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169.16666666666666</v>
      </c>
      <c r="BN76" s="64">
        <f>IFERROR(Y76*I76/H76,"0")</f>
        <v>171.1</v>
      </c>
      <c r="BO76" s="64">
        <f>IFERROR(1/J76*(X76/H76),"0")</f>
        <v>0.37393162393162388</v>
      </c>
      <c r="BP76" s="64">
        <f>IFERROR(1/J76*(Y76/H76),"0")</f>
        <v>0.37820512820512819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67.592592592592581</v>
      </c>
      <c r="Y77" s="703">
        <f>IFERROR(Y73/H73,"0")+IFERROR(Y74/H74,"0")+IFERROR(Y75/H75,"0")+IFERROR(Y76/H76,"0")</f>
        <v>69</v>
      </c>
      <c r="Z77" s="703">
        <f>IFERROR(IF(Z73="",0,Z73),"0")+IFERROR(IF(Z74="",0,Z74),"0")+IFERROR(IF(Z75="",0,Z75),"0")+IFERROR(IF(Z76="",0,Z76),"0")</f>
        <v>0.66176999999999997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257.5</v>
      </c>
      <c r="Y78" s="703">
        <f>IFERROR(SUM(Y73:Y76),"0")</f>
        <v>267.3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12</v>
      </c>
      <c r="Y85" s="702">
        <f t="shared" si="16"/>
        <v>12.6</v>
      </c>
      <c r="Z85" s="36">
        <f>IFERROR(IF(Y85=0,"",ROUNDUP(Y85/H85,0)*0.00502),"")</f>
        <v>3.5140000000000005E-2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12.666666666666664</v>
      </c>
      <c r="BN85" s="64">
        <f t="shared" si="18"/>
        <v>13.299999999999999</v>
      </c>
      <c r="BO85" s="64">
        <f t="shared" si="19"/>
        <v>2.8490028490028491E-2</v>
      </c>
      <c r="BP85" s="64">
        <f t="shared" si="20"/>
        <v>2.9914529914529919E-2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6.6666666666666661</v>
      </c>
      <c r="Y86" s="703">
        <f>IFERROR(Y80/H80,"0")+IFERROR(Y81/H81,"0")+IFERROR(Y82/H82,"0")+IFERROR(Y83/H83,"0")+IFERROR(Y84/H84,"0")+IFERROR(Y85/H85,"0")</f>
        <v>7</v>
      </c>
      <c r="Z86" s="703">
        <f>IFERROR(IF(Z80="",0,Z80),"0")+IFERROR(IF(Z81="",0,Z81),"0")+IFERROR(IF(Z82="",0,Z82),"0")+IFERROR(IF(Z83="",0,Z83),"0")+IFERROR(IF(Z84="",0,Z84),"0")+IFERROR(IF(Z85="",0,Z85),"0")</f>
        <v>3.5140000000000005E-2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12</v>
      </c>
      <c r="Y87" s="703">
        <f>IFERROR(SUM(Y80:Y85),"0")</f>
        <v>12.6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30</v>
      </c>
      <c r="Y98" s="702">
        <f>IFERROR(IF(X98="",0,CEILING((X98/$H98),1)*$H98),"")</f>
        <v>33.6</v>
      </c>
      <c r="Z98" s="36">
        <f>IFERROR(IF(Y98=0,"",ROUNDUP(Y98/H98,0)*0.02175),"")</f>
        <v>8.6999999999999994E-2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32.014285714285712</v>
      </c>
      <c r="BN98" s="64">
        <f>IFERROR(Y98*I98/H98,"0")</f>
        <v>35.856000000000002</v>
      </c>
      <c r="BO98" s="64">
        <f>IFERROR(1/J98*(X98/H98),"0")</f>
        <v>6.377551020408162E-2</v>
      </c>
      <c r="BP98" s="64">
        <f>IFERROR(1/J98*(Y98/H98),"0")</f>
        <v>7.1428571428571425E-2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3.5714285714285712</v>
      </c>
      <c r="Y100" s="703">
        <f>IFERROR(Y97/H97,"0")+IFERROR(Y98/H98,"0")+IFERROR(Y99/H99,"0")</f>
        <v>4</v>
      </c>
      <c r="Z100" s="703">
        <f>IFERROR(IF(Z97="",0,Z97),"0")+IFERROR(IF(Z98="",0,Z98),"0")+IFERROR(IF(Z99="",0,Z99),"0")</f>
        <v>8.6999999999999994E-2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30</v>
      </c>
      <c r="Y101" s="703">
        <f>IFERROR(SUM(Y97:Y99),"0")</f>
        <v>33.6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150</v>
      </c>
      <c r="Y104" s="702">
        <f>IFERROR(IF(X104="",0,CEILING((X104/$H104),1)*$H104),"")</f>
        <v>151.20000000000002</v>
      </c>
      <c r="Z104" s="36">
        <f>IFERROR(IF(Y104=0,"",ROUNDUP(Y104/H104,0)*0.02175),"")</f>
        <v>0.30449999999999999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156.66666666666666</v>
      </c>
      <c r="BN104" s="64">
        <f>IFERROR(Y104*I104/H104,"0")</f>
        <v>157.91999999999999</v>
      </c>
      <c r="BO104" s="64">
        <f>IFERROR(1/J104*(X104/H104),"0")</f>
        <v>0.24801587301587297</v>
      </c>
      <c r="BP104" s="64">
        <f>IFERROR(1/J104*(Y104/H104),"0")</f>
        <v>0.25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270</v>
      </c>
      <c r="Y106" s="702">
        <f>IFERROR(IF(X106="",0,CEILING((X106/$H106),1)*$H106),"")</f>
        <v>270</v>
      </c>
      <c r="Z106" s="36">
        <f>IFERROR(IF(Y106=0,"",ROUNDUP(Y106/H106,0)*0.00902),"")</f>
        <v>0.54120000000000001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0.45454545454545459</v>
      </c>
      <c r="BP106" s="64">
        <f>IFERROR(1/J106*(Y106/H106),"0")</f>
        <v>0.45454545454545459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73.888888888888886</v>
      </c>
      <c r="Y107" s="703">
        <f>IFERROR(Y104/H104,"0")+IFERROR(Y105/H105,"0")+IFERROR(Y106/H106,"0")</f>
        <v>74</v>
      </c>
      <c r="Z107" s="703">
        <f>IFERROR(IF(Z104="",0,Z104),"0")+IFERROR(IF(Z105="",0,Z105),"0")+IFERROR(IF(Z106="",0,Z106),"0")</f>
        <v>0.84570000000000001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420</v>
      </c>
      <c r="Y108" s="703">
        <f>IFERROR(SUM(Y104:Y106),"0")</f>
        <v>421.20000000000005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220</v>
      </c>
      <c r="Y111" s="702">
        <f>IFERROR(IF(X111="",0,CEILING((X111/$H111),1)*$H111),"")</f>
        <v>226.8</v>
      </c>
      <c r="Z111" s="36">
        <f>IFERROR(IF(Y111=0,"",ROUNDUP(Y111/H111,0)*0.02175),"")</f>
        <v>0.58724999999999994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234.77142857142857</v>
      </c>
      <c r="BN111" s="64">
        <f>IFERROR(Y111*I111/H111,"0")</f>
        <v>242.02800000000002</v>
      </c>
      <c r="BO111" s="64">
        <f>IFERROR(1/J111*(X111/H111),"0")</f>
        <v>0.46768707482993194</v>
      </c>
      <c r="BP111" s="64">
        <f>IFERROR(1/J111*(Y111/H111),"0")</f>
        <v>0.4821428571428571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405</v>
      </c>
      <c r="Y112" s="702">
        <f>IFERROR(IF(X112="",0,CEILING((X112/$H112),1)*$H112),"")</f>
        <v>405</v>
      </c>
      <c r="Z112" s="36">
        <f>IFERROR(IF(Y112=0,"",ROUNDUP(Y112/H112,0)*0.00753),"")</f>
        <v>1.1294999999999999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445.8</v>
      </c>
      <c r="BN112" s="64">
        <f>IFERROR(Y112*I112/H112,"0")</f>
        <v>445.8</v>
      </c>
      <c r="BO112" s="64">
        <f>IFERROR(1/J112*(X112/H112),"0")</f>
        <v>0.96153846153846145</v>
      </c>
      <c r="BP112" s="64">
        <f>IFERROR(1/J112*(Y112/H112),"0")</f>
        <v>0.96153846153846145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176.1904761904762</v>
      </c>
      <c r="Y115" s="703">
        <f>IFERROR(Y110/H110,"0")+IFERROR(Y111/H111,"0")+IFERROR(Y112/H112,"0")+IFERROR(Y113/H113,"0")+IFERROR(Y114/H114,"0")</f>
        <v>177</v>
      </c>
      <c r="Z115" s="703">
        <f>IFERROR(IF(Z110="",0,Z110),"0")+IFERROR(IF(Z111="",0,Z111),"0")+IFERROR(IF(Z112="",0,Z112),"0")+IFERROR(IF(Z113="",0,Z113),"0")+IFERROR(IF(Z114="",0,Z114),"0")</f>
        <v>1.7167499999999998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625</v>
      </c>
      <c r="Y116" s="703">
        <f>IFERROR(SUM(Y110:Y114),"0")</f>
        <v>631.79999999999995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80</v>
      </c>
      <c r="Y120" s="702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83.428571428571431</v>
      </c>
      <c r="BN120" s="64">
        <f>IFERROR(Y120*I120/H120,"0")</f>
        <v>93.440000000000012</v>
      </c>
      <c r="BO120" s="64">
        <f>IFERROR(1/J120*(X120/H120),"0")</f>
        <v>0.12755102040816327</v>
      </c>
      <c r="BP120" s="64">
        <f>IFERROR(1/J120*(Y120/H120),"0")</f>
        <v>0.14285714285714285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630</v>
      </c>
      <c r="Y122" s="702">
        <f>IFERROR(IF(X122="",0,CEILING((X122/$H122),1)*$H122),"")</f>
        <v>630</v>
      </c>
      <c r="Z122" s="36">
        <f>IFERROR(IF(Y122=0,"",ROUNDUP(Y122/H122,0)*0.00902),"")</f>
        <v>1.2627999999999999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659.40000000000009</v>
      </c>
      <c r="BN122" s="64">
        <f>IFERROR(Y122*I122/H122,"0")</f>
        <v>659.40000000000009</v>
      </c>
      <c r="BO122" s="64">
        <f>IFERROR(1/J122*(X122/H122),"0")</f>
        <v>1.0606060606060606</v>
      </c>
      <c r="BP122" s="64">
        <f>IFERROR(1/J122*(Y122/H122),"0")</f>
        <v>1.0606060606060606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147.14285714285714</v>
      </c>
      <c r="Y124" s="703">
        <f>IFERROR(Y119/H119,"0")+IFERROR(Y120/H120,"0")+IFERROR(Y121/H121,"0")+IFERROR(Y122/H122,"0")+IFERROR(Y123/H123,"0")</f>
        <v>148</v>
      </c>
      <c r="Z124" s="703">
        <f>IFERROR(IF(Z119="",0,Z119),"0")+IFERROR(IF(Z120="",0,Z120),"0")+IFERROR(IF(Z121="",0,Z121),"0")+IFERROR(IF(Z122="",0,Z122),"0")+IFERROR(IF(Z123="",0,Z123),"0")</f>
        <v>1.4367999999999999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710</v>
      </c>
      <c r="Y125" s="703">
        <f>IFERROR(SUM(Y119:Y123),"0")</f>
        <v>719.6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4301020345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1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248</v>
      </c>
      <c r="C128" s="31">
        <v>4301020235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500</v>
      </c>
      <c r="Y135" s="702">
        <f t="shared" si="21"/>
        <v>504</v>
      </c>
      <c r="Z135" s="36">
        <f>IFERROR(IF(Y135=0,"",ROUNDUP(Y135/H135,0)*0.02175),"")</f>
        <v>1.3049999999999999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533.21428571428567</v>
      </c>
      <c r="BN135" s="64">
        <f t="shared" si="23"/>
        <v>537.48</v>
      </c>
      <c r="BO135" s="64">
        <f t="shared" si="24"/>
        <v>1.0629251700680271</v>
      </c>
      <c r="BP135" s="64">
        <f t="shared" si="25"/>
        <v>1.0714285714285714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630</v>
      </c>
      <c r="Y138" s="702">
        <f t="shared" si="21"/>
        <v>631.80000000000007</v>
      </c>
      <c r="Z138" s="36">
        <f>IFERROR(IF(Y138=0,"",ROUNDUP(Y138/H138,0)*0.00753),"")</f>
        <v>1.7620200000000001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693.46666666666658</v>
      </c>
      <c r="BN138" s="64">
        <f t="shared" si="23"/>
        <v>695.44799999999998</v>
      </c>
      <c r="BO138" s="64">
        <f t="shared" si="24"/>
        <v>1.4957264957264955</v>
      </c>
      <c r="BP138" s="64">
        <f t="shared" si="25"/>
        <v>1.5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292.85714285714283</v>
      </c>
      <c r="Y141" s="703">
        <f>IFERROR(Y134/H134,"0")+IFERROR(Y135/H135,"0")+IFERROR(Y136/H136,"0")+IFERROR(Y137/H137,"0")+IFERROR(Y138/H138,"0")+IFERROR(Y139/H139,"0")+IFERROR(Y140/H140,"0")</f>
        <v>294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3.0670200000000003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1130</v>
      </c>
      <c r="Y142" s="703">
        <f>IFERROR(SUM(Y134:Y140),"0")</f>
        <v>1135.8000000000002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23.1</v>
      </c>
      <c r="Y145" s="702">
        <f>IFERROR(IF(X145="",0,CEILING((X145/$H145),1)*$H145),"")</f>
        <v>23.759999999999998</v>
      </c>
      <c r="Z145" s="36">
        <f>IFERROR(IF(Y145=0,"",ROUNDUP(Y145/H145,0)*0.00753),"")</f>
        <v>9.0359999999999996E-2</v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26.343333333333337</v>
      </c>
      <c r="BN145" s="64">
        <f>IFERROR(Y145*I145/H145,"0")</f>
        <v>27.095999999999997</v>
      </c>
      <c r="BO145" s="64">
        <f>IFERROR(1/J145*(X145/H145),"0")</f>
        <v>7.4786324786324798E-2</v>
      </c>
      <c r="BP145" s="64">
        <f>IFERROR(1/J145*(Y145/H145),"0")</f>
        <v>7.6923076923076913E-2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11.666666666666668</v>
      </c>
      <c r="Y146" s="703">
        <f>IFERROR(Y144/H144,"0")+IFERROR(Y145/H145,"0")</f>
        <v>11.999999999999998</v>
      </c>
      <c r="Z146" s="703">
        <f>IFERROR(IF(Z144="",0,Z144),"0")+IFERROR(IF(Z145="",0,Z145),"0")</f>
        <v>9.0359999999999996E-2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23.1</v>
      </c>
      <c r="Y147" s="703">
        <f>IFERROR(SUM(Y144:Y145),"0")</f>
        <v>23.759999999999998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140</v>
      </c>
      <c r="Y150" s="702">
        <f>IFERROR(IF(X150="",0,CEILING((X150/$H150),1)*$H150),"")</f>
        <v>140.80000000000001</v>
      </c>
      <c r="Z150" s="36">
        <f>IFERROR(IF(Y150=0,"",ROUNDUP(Y150/H150,0)*0.00753),"")</f>
        <v>0.33132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148.75</v>
      </c>
      <c r="BN150" s="64">
        <f>IFERROR(Y150*I150/H150,"0")</f>
        <v>149.6</v>
      </c>
      <c r="BO150" s="64">
        <f>IFERROR(1/J150*(X150/H150),"0")</f>
        <v>0.28044871794871795</v>
      </c>
      <c r="BP150" s="64">
        <f>IFERROR(1/J150*(Y150/H150),"0")</f>
        <v>0.28205128205128205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43.75</v>
      </c>
      <c r="Y152" s="703">
        <f>IFERROR(Y150/H150,"0")+IFERROR(Y151/H151,"0")</f>
        <v>44</v>
      </c>
      <c r="Z152" s="703">
        <f>IFERROR(IF(Z150="",0,Z150),"0")+IFERROR(IF(Z151="",0,Z151),"0")</f>
        <v>0.33132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140</v>
      </c>
      <c r="Y153" s="703">
        <f>IFERROR(SUM(Y150:Y151),"0")</f>
        <v>140.80000000000001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70</v>
      </c>
      <c r="Y155" s="702">
        <f>IFERROR(IF(X155="",0,CEILING((X155/$H155),1)*$H155),"")</f>
        <v>70</v>
      </c>
      <c r="Z155" s="36">
        <f>IFERROR(IF(Y155=0,"",ROUNDUP(Y155/H155,0)*0.00753),"")</f>
        <v>0.18825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77.2</v>
      </c>
      <c r="BN155" s="64">
        <f>IFERROR(Y155*I155/H155,"0")</f>
        <v>77.2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25</v>
      </c>
      <c r="Y157" s="703">
        <f>IFERROR(Y155/H155,"0")+IFERROR(Y156/H156,"0")</f>
        <v>25</v>
      </c>
      <c r="Z157" s="703">
        <f>IFERROR(IF(Z155="",0,Z155),"0")+IFERROR(IF(Z156="",0,Z156),"0")</f>
        <v>0.18825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70</v>
      </c>
      <c r="Y158" s="703">
        <f>IFERROR(SUM(Y155:Y156),"0")</f>
        <v>70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82.5</v>
      </c>
      <c r="Y161" s="702">
        <f>IFERROR(IF(X161="",0,CEILING((X161/$H161),1)*$H161),"")</f>
        <v>84.48</v>
      </c>
      <c r="Z161" s="36">
        <f>IFERROR(IF(Y161=0,"",ROUNDUP(Y161/H161,0)*0.00753),"")</f>
        <v>0.24096000000000001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91.5</v>
      </c>
      <c r="BN161" s="64">
        <f>IFERROR(Y161*I161/H161,"0")</f>
        <v>93.695999999999998</v>
      </c>
      <c r="BO161" s="64">
        <f>IFERROR(1/J161*(X161/H161),"0")</f>
        <v>0.2003205128205128</v>
      </c>
      <c r="BP161" s="64">
        <f>IFERROR(1/J161*(Y161/H161),"0")</f>
        <v>0.20512820512820512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31.25</v>
      </c>
      <c r="Y162" s="703">
        <f>IFERROR(Y160/H160,"0")+IFERROR(Y161/H161,"0")</f>
        <v>32</v>
      </c>
      <c r="Z162" s="703">
        <f>IFERROR(IF(Z160="",0,Z160),"0")+IFERROR(IF(Z161="",0,Z161),"0")</f>
        <v>0.24096000000000001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82.5</v>
      </c>
      <c r="Y163" s="703">
        <f>IFERROR(SUM(Y160:Y161),"0")</f>
        <v>84.48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80</v>
      </c>
      <c r="Y192" s="702">
        <f t="shared" ref="Y192:Y199" si="26">IFERROR(IF(X192="",0,CEILING((X192/$H192),1)*$H192),"")</f>
        <v>84</v>
      </c>
      <c r="Z192" s="36">
        <f>IFERROR(IF(Y192=0,"",ROUNDUP(Y192/H192,0)*0.00753),"")</f>
        <v>0.15060000000000001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84.952380952380949</v>
      </c>
      <c r="BN192" s="64">
        <f t="shared" ref="BN192:BN199" si="28">IFERROR(Y192*I192/H192,"0")</f>
        <v>89.199999999999989</v>
      </c>
      <c r="BO192" s="64">
        <f t="shared" ref="BO192:BO199" si="29">IFERROR(1/J192*(X192/H192),"0")</f>
        <v>0.1221001221001221</v>
      </c>
      <c r="BP192" s="64">
        <f t="shared" ref="BP192:BP199" si="30">IFERROR(1/J192*(Y192/H192),"0")</f>
        <v>0.12820512820512819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140</v>
      </c>
      <c r="Y195" s="702">
        <f t="shared" si="26"/>
        <v>140.70000000000002</v>
      </c>
      <c r="Z195" s="36">
        <f>IFERROR(IF(Y195=0,"",ROUNDUP(Y195/H195,0)*0.00502),"")</f>
        <v>0.33634000000000003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148.66666666666666</v>
      </c>
      <c r="BN195" s="64">
        <f t="shared" si="28"/>
        <v>149.41</v>
      </c>
      <c r="BO195" s="64">
        <f t="shared" si="29"/>
        <v>0.28490028490028491</v>
      </c>
      <c r="BP195" s="64">
        <f t="shared" si="30"/>
        <v>0.28632478632478636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105</v>
      </c>
      <c r="Y196" s="702">
        <f t="shared" si="26"/>
        <v>105</v>
      </c>
      <c r="Z196" s="36">
        <f>IFERROR(IF(Y196=0,"",ROUNDUP(Y196/H196,0)*0.00502),"")</f>
        <v>0.251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111.5</v>
      </c>
      <c r="BN196" s="64">
        <f t="shared" si="28"/>
        <v>111.5</v>
      </c>
      <c r="BO196" s="64">
        <f t="shared" si="29"/>
        <v>0.21367521367521369</v>
      </c>
      <c r="BP196" s="64">
        <f t="shared" si="30"/>
        <v>0.21367521367521369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175</v>
      </c>
      <c r="Y197" s="702">
        <f t="shared" si="26"/>
        <v>176.4</v>
      </c>
      <c r="Z197" s="36">
        <f>IFERROR(IF(Y197=0,"",ROUNDUP(Y197/H197,0)*0.00502),"")</f>
        <v>0.42168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183.33333333333334</v>
      </c>
      <c r="BN197" s="64">
        <f t="shared" si="28"/>
        <v>184.8</v>
      </c>
      <c r="BO197" s="64">
        <f t="shared" si="29"/>
        <v>0.35612535612535612</v>
      </c>
      <c r="BP197" s="64">
        <f t="shared" si="30"/>
        <v>0.35897435897435903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219.04761904761904</v>
      </c>
      <c r="Y200" s="703">
        <f>IFERROR(Y192/H192,"0")+IFERROR(Y193/H193,"0")+IFERROR(Y194/H194,"0")+IFERROR(Y195/H195,"0")+IFERROR(Y196/H196,"0")+IFERROR(Y197/H197,"0")+IFERROR(Y198/H198,"0")+IFERROR(Y199/H199,"0")</f>
        <v>221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1.1596200000000001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500</v>
      </c>
      <c r="Y201" s="703">
        <f>IFERROR(SUM(Y192:Y199),"0")</f>
        <v>506.1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130</v>
      </c>
      <c r="Y214" s="702">
        <f t="shared" ref="Y214:Y221" si="31">IFERROR(IF(X214="",0,CEILING((X214/$H214),1)*$H214),"")</f>
        <v>135</v>
      </c>
      <c r="Z214" s="36">
        <f>IFERROR(IF(Y214=0,"",ROUNDUP(Y214/H214,0)*0.00902),"")</f>
        <v>0.22550000000000001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135.05555555555557</v>
      </c>
      <c r="BN214" s="64">
        <f t="shared" ref="BN214:BN221" si="33">IFERROR(Y214*I214/H214,"0")</f>
        <v>140.25</v>
      </c>
      <c r="BO214" s="64">
        <f t="shared" ref="BO214:BO221" si="34">IFERROR(1/J214*(X214/H214),"0")</f>
        <v>0.18237934904601572</v>
      </c>
      <c r="BP214" s="64">
        <f t="shared" ref="BP214:BP221" si="35">IFERROR(1/J214*(Y214/H214),"0")</f>
        <v>0.18939393939393939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90</v>
      </c>
      <c r="Y215" s="702">
        <f t="shared" si="31"/>
        <v>91.800000000000011</v>
      </c>
      <c r="Z215" s="36">
        <f>IFERROR(IF(Y215=0,"",ROUNDUP(Y215/H215,0)*0.00902),"")</f>
        <v>0.15334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93.5</v>
      </c>
      <c r="BN215" s="64">
        <f t="shared" si="33"/>
        <v>95.37</v>
      </c>
      <c r="BO215" s="64">
        <f t="shared" si="34"/>
        <v>0.12626262626262624</v>
      </c>
      <c r="BP215" s="64">
        <f t="shared" si="35"/>
        <v>0.12878787878787878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170</v>
      </c>
      <c r="Y216" s="702">
        <f t="shared" si="31"/>
        <v>172.8</v>
      </c>
      <c r="Z216" s="36">
        <f>IFERROR(IF(Y216=0,"",ROUNDUP(Y216/H216,0)*0.00902),"")</f>
        <v>0.28864000000000001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176.61111111111111</v>
      </c>
      <c r="BN216" s="64">
        <f t="shared" si="33"/>
        <v>179.52</v>
      </c>
      <c r="BO216" s="64">
        <f t="shared" si="34"/>
        <v>0.23849607182940516</v>
      </c>
      <c r="BP216" s="64">
        <f t="shared" si="35"/>
        <v>0.24242424242424243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150</v>
      </c>
      <c r="Y217" s="702">
        <f t="shared" si="31"/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155.83333333333331</v>
      </c>
      <c r="BN217" s="64">
        <f t="shared" si="33"/>
        <v>157.08000000000001</v>
      </c>
      <c r="BO217" s="64">
        <f t="shared" si="34"/>
        <v>0.21043771043771042</v>
      </c>
      <c r="BP217" s="64">
        <f t="shared" si="35"/>
        <v>0.21212121212121213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90</v>
      </c>
      <c r="Y218" s="702">
        <f t="shared" si="31"/>
        <v>90</v>
      </c>
      <c r="Z218" s="36">
        <f>IFERROR(IF(Y218=0,"",ROUNDUP(Y218/H218,0)*0.00502),"")</f>
        <v>0.251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96.499999999999986</v>
      </c>
      <c r="BN218" s="64">
        <f t="shared" si="33"/>
        <v>96.499999999999986</v>
      </c>
      <c r="BO218" s="64">
        <f t="shared" si="34"/>
        <v>0.21367521367521369</v>
      </c>
      <c r="BP218" s="64">
        <f t="shared" si="35"/>
        <v>0.21367521367521369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75</v>
      </c>
      <c r="Y219" s="702">
        <f t="shared" si="3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79.166666666666671</v>
      </c>
      <c r="BN219" s="64">
        <f t="shared" si="33"/>
        <v>79.800000000000011</v>
      </c>
      <c r="BO219" s="64">
        <f t="shared" si="34"/>
        <v>0.17806267806267806</v>
      </c>
      <c r="BP219" s="64">
        <f t="shared" si="35"/>
        <v>0.17948717948717954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90</v>
      </c>
      <c r="Y220" s="702">
        <f t="shared" si="31"/>
        <v>90</v>
      </c>
      <c r="Z220" s="36">
        <f>IFERROR(IF(Y220=0,"",ROUNDUP(Y220/H220,0)*0.00502),"")</f>
        <v>0.251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95</v>
      </c>
      <c r="BN220" s="64">
        <f t="shared" si="33"/>
        <v>95</v>
      </c>
      <c r="BO220" s="64">
        <f t="shared" si="34"/>
        <v>0.21367521367521369</v>
      </c>
      <c r="BP220" s="64">
        <f t="shared" si="35"/>
        <v>0.21367521367521369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90</v>
      </c>
      <c r="Y221" s="702">
        <f t="shared" si="31"/>
        <v>90</v>
      </c>
      <c r="Z221" s="36">
        <f>IFERROR(IF(Y221=0,"",ROUNDUP(Y221/H221,0)*0.00502),"")</f>
        <v>0.251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95</v>
      </c>
      <c r="BN221" s="64">
        <f t="shared" si="33"/>
        <v>95</v>
      </c>
      <c r="BO221" s="64">
        <f t="shared" si="34"/>
        <v>0.21367521367521369</v>
      </c>
      <c r="BP221" s="64">
        <f t="shared" si="35"/>
        <v>0.21367521367521369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291.66666666666663</v>
      </c>
      <c r="Y222" s="703">
        <f>IFERROR(Y214/H214,"0")+IFERROR(Y215/H215,"0")+IFERROR(Y216/H216,"0")+IFERROR(Y217/H217,"0")+IFERROR(Y218/H218,"0")+IFERROR(Y219/H219,"0")+IFERROR(Y220/H220,"0")+IFERROR(Y221/H221,"0")</f>
        <v>294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1.88388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885</v>
      </c>
      <c r="Y223" s="703">
        <f>IFERROR(SUM(Y214:Y221),"0")</f>
        <v>896.40000000000009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200</v>
      </c>
      <c r="Y228" s="702">
        <f t="shared" si="36"/>
        <v>200.1</v>
      </c>
      <c r="Z228" s="36">
        <f>IFERROR(IF(Y228=0,"",ROUNDUP(Y228/H228,0)*0.02175),"")</f>
        <v>0.50024999999999997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212.96551724137933</v>
      </c>
      <c r="BN228" s="64">
        <f t="shared" si="38"/>
        <v>213.072</v>
      </c>
      <c r="BO228" s="64">
        <f t="shared" si="39"/>
        <v>0.41050903119868637</v>
      </c>
      <c r="BP228" s="64">
        <f t="shared" si="40"/>
        <v>0.4107142857142857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320</v>
      </c>
      <c r="Y229" s="702">
        <f t="shared" si="36"/>
        <v>321.59999999999997</v>
      </c>
      <c r="Z229" s="36">
        <f t="shared" ref="Z229:Z235" si="41">IFERROR(IF(Y229=0,"",ROUNDUP(Y229/H229,0)*0.00753),"")</f>
        <v>1.00902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358.66666666666669</v>
      </c>
      <c r="BN229" s="64">
        <f t="shared" si="38"/>
        <v>360.46</v>
      </c>
      <c r="BO229" s="64">
        <f t="shared" si="39"/>
        <v>0.85470085470085477</v>
      </c>
      <c r="BP229" s="64">
        <f t="shared" si="40"/>
        <v>0.85897435897435892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440</v>
      </c>
      <c r="Y231" s="702">
        <f t="shared" si="36"/>
        <v>441.59999999999997</v>
      </c>
      <c r="Z231" s="36">
        <f t="shared" si="41"/>
        <v>1.3855200000000001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489.86666666666673</v>
      </c>
      <c r="BN231" s="64">
        <f t="shared" si="38"/>
        <v>491.64799999999997</v>
      </c>
      <c r="BO231" s="64">
        <f t="shared" si="39"/>
        <v>1.1752136752136753</v>
      </c>
      <c r="BP231" s="64">
        <f t="shared" si="40"/>
        <v>1.1794871794871795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132</v>
      </c>
      <c r="Y234" s="702">
        <f t="shared" si="36"/>
        <v>132</v>
      </c>
      <c r="Z234" s="36">
        <f t="shared" si="41"/>
        <v>0.41415000000000002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146.96</v>
      </c>
      <c r="BN234" s="64">
        <f t="shared" si="38"/>
        <v>146.96</v>
      </c>
      <c r="BO234" s="64">
        <f t="shared" si="39"/>
        <v>0.35256410256410253</v>
      </c>
      <c r="BP234" s="64">
        <f t="shared" si="40"/>
        <v>0.35256410256410253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260</v>
      </c>
      <c r="Y235" s="702">
        <f t="shared" si="36"/>
        <v>261.59999999999997</v>
      </c>
      <c r="Z235" s="36">
        <f t="shared" si="41"/>
        <v>0.82077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290.11666666666667</v>
      </c>
      <c r="BN235" s="64">
        <f t="shared" si="38"/>
        <v>291.90199999999999</v>
      </c>
      <c r="BO235" s="64">
        <f t="shared" si="39"/>
        <v>0.69444444444444453</v>
      </c>
      <c r="BP235" s="64">
        <f t="shared" si="40"/>
        <v>0.69871794871794857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502.98850574712651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505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4.1297099999999993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1352</v>
      </c>
      <c r="Y237" s="703">
        <f>IFERROR(SUM(Y225:Y235),"0")</f>
        <v>1356.8999999999999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56</v>
      </c>
      <c r="Y241" s="702">
        <f>IFERROR(IF(X241="",0,CEILING((X241/$H241),1)*$H241),"")</f>
        <v>57.599999999999994</v>
      </c>
      <c r="Z241" s="36">
        <f>IFERROR(IF(Y241=0,"",ROUNDUP(Y241/H241,0)*0.00753),"")</f>
        <v>0.18071999999999999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62.346666666666671</v>
      </c>
      <c r="BN241" s="64">
        <f>IFERROR(Y241*I241/H241,"0")</f>
        <v>64.128</v>
      </c>
      <c r="BO241" s="64">
        <f>IFERROR(1/J241*(X241/H241),"0")</f>
        <v>0.1495726495726496</v>
      </c>
      <c r="BP241" s="64">
        <f>IFERROR(1/J241*(Y241/H241),"0")</f>
        <v>0.15384615384615385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72</v>
      </c>
      <c r="Y242" s="702">
        <f>IFERROR(IF(X242="",0,CEILING((X242/$H242),1)*$H242),"")</f>
        <v>72</v>
      </c>
      <c r="Z242" s="36">
        <f>IFERROR(IF(Y242=0,"",ROUNDUP(Y242/H242,0)*0.00753),"")</f>
        <v>0.22590000000000002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80.160000000000011</v>
      </c>
      <c r="BN242" s="64">
        <f>IFERROR(Y242*I242/H242,"0")</f>
        <v>80.160000000000011</v>
      </c>
      <c r="BO242" s="64">
        <f>IFERROR(1/J242*(X242/H242),"0")</f>
        <v>0.19230769230769229</v>
      </c>
      <c r="BP242" s="64">
        <f>IFERROR(1/J242*(Y242/H242),"0")</f>
        <v>0.19230769230769229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53.333333333333336</v>
      </c>
      <c r="Y243" s="703">
        <f>IFERROR(Y239/H239,"0")+IFERROR(Y240/H240,"0")+IFERROR(Y241/H241,"0")+IFERROR(Y242/H242,"0")</f>
        <v>54</v>
      </c>
      <c r="Z243" s="703">
        <f>IFERROR(IF(Z239="",0,Z239),"0")+IFERROR(IF(Z240="",0,Z240),"0")+IFERROR(IF(Z241="",0,Z241),"0")+IFERROR(IF(Z242="",0,Z242),"0")</f>
        <v>0.40661999999999998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128</v>
      </c>
      <c r="Y244" s="703">
        <f>IFERROR(SUM(Y239:Y242),"0")</f>
        <v>129.6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40</v>
      </c>
      <c r="Y266" s="702">
        <f t="shared" si="47"/>
        <v>40</v>
      </c>
      <c r="Z266" s="36">
        <f>IFERROR(IF(Y266=0,"",ROUNDUP(Y266/H266,0)*0.00902),"")</f>
        <v>9.0200000000000002E-2</v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42.1</v>
      </c>
      <c r="BN266" s="64">
        <f t="shared" si="49"/>
        <v>42.1</v>
      </c>
      <c r="BO266" s="64">
        <f t="shared" si="50"/>
        <v>7.575757575757576E-2</v>
      </c>
      <c r="BP266" s="64">
        <f t="shared" si="51"/>
        <v>7.575757575757576E-2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10</v>
      </c>
      <c r="Y267" s="703">
        <f>IFERROR(Y259/H259,"0")+IFERROR(Y260/H260,"0")+IFERROR(Y261/H261,"0")+IFERROR(Y262/H262,"0")+IFERROR(Y263/H263,"0")+IFERROR(Y264/H264,"0")+IFERROR(Y265/H265,"0")+IFERROR(Y266/H266,"0")</f>
        <v>10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9.0200000000000002E-2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40</v>
      </c>
      <c r="Y268" s="703">
        <f>IFERROR(SUM(Y259:Y266),"0")</f>
        <v>40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470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5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200</v>
      </c>
      <c r="Y299" s="702">
        <f>IFERROR(IF(X299="",0,CEILING((X299/$H299),1)*$H299),"")</f>
        <v>201.6</v>
      </c>
      <c r="Z299" s="36">
        <f>IFERROR(IF(Y299=0,"",ROUNDUP(Y299/H299,0)*0.00753),"")</f>
        <v>0.63251999999999997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222.66666666666666</v>
      </c>
      <c r="BN299" s="64">
        <f>IFERROR(Y299*I299/H299,"0")</f>
        <v>224.44800000000001</v>
      </c>
      <c r="BO299" s="64">
        <f>IFERROR(1/J299*(X299/H299),"0")</f>
        <v>0.53418803418803418</v>
      </c>
      <c r="BP299" s="64">
        <f>IFERROR(1/J299*(Y299/H299),"0")</f>
        <v>0.53846153846153844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360</v>
      </c>
      <c r="Y300" s="702">
        <f>IFERROR(IF(X300="",0,CEILING((X300/$H300),1)*$H300),"")</f>
        <v>360</v>
      </c>
      <c r="Z300" s="36">
        <f>IFERROR(IF(Y300=0,"",ROUNDUP(Y300/H300,0)*0.00753),"")</f>
        <v>1.1294999999999999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390</v>
      </c>
      <c r="BN300" s="64">
        <f>IFERROR(Y300*I300/H300,"0")</f>
        <v>390</v>
      </c>
      <c r="BO300" s="64">
        <f>IFERROR(1/J300*(X300/H300),"0")</f>
        <v>0.96153846153846145</v>
      </c>
      <c r="BP300" s="64">
        <f>IFERROR(1/J300*(Y300/H300),"0")</f>
        <v>0.96153846153846145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233.33333333333334</v>
      </c>
      <c r="Y302" s="703">
        <f>IFERROR(Y297/H297,"0")+IFERROR(Y298/H298,"0")+IFERROR(Y299/H299,"0")+IFERROR(Y300/H300,"0")+IFERROR(Y301/H301,"0")</f>
        <v>234</v>
      </c>
      <c r="Z302" s="703">
        <f>IFERROR(IF(Z297="",0,Z297),"0")+IFERROR(IF(Z298="",0,Z298),"0")+IFERROR(IF(Z299="",0,Z299),"0")+IFERROR(IF(Z300="",0,Z300),"0")+IFERROR(IF(Z301="",0,Z301),"0")</f>
        <v>1.7620199999999999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560</v>
      </c>
      <c r="Y303" s="703">
        <f>IFERROR(SUM(Y297:Y301),"0")</f>
        <v>561.6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210</v>
      </c>
      <c r="Y315" s="702">
        <f>IFERROR(IF(X315="",0,CEILING((X315/$H315),1)*$H315),"")</f>
        <v>210</v>
      </c>
      <c r="Z315" s="36">
        <f>IFERROR(IF(Y315=0,"",ROUNDUP(Y315/H315,0)*0.00502),"")</f>
        <v>0.502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220.00000000000003</v>
      </c>
      <c r="BN315" s="64">
        <f>IFERROR(Y315*I315/H315,"0")</f>
        <v>220.00000000000003</v>
      </c>
      <c r="BO315" s="64">
        <f>IFERROR(1/J315*(X315/H315),"0")</f>
        <v>0.42735042735042739</v>
      </c>
      <c r="BP315" s="64">
        <f>IFERROR(1/J315*(Y315/H315),"0")</f>
        <v>0.42735042735042739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100</v>
      </c>
      <c r="Y317" s="703">
        <f>IFERROR(Y315/H315,"0")+IFERROR(Y316/H316,"0")</f>
        <v>100</v>
      </c>
      <c r="Z317" s="703">
        <f>IFERROR(IF(Z315="",0,Z315),"0")+IFERROR(IF(Z316="",0,Z316),"0")</f>
        <v>0.502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210</v>
      </c>
      <c r="Y318" s="703">
        <f>IFERROR(SUM(Y315:Y316),"0")</f>
        <v>210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525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13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20</v>
      </c>
      <c r="Y348" s="702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21.342857142857142</v>
      </c>
      <c r="BN348" s="64">
        <f>IFERROR(Y348*I348/H348,"0")</f>
        <v>26.892000000000003</v>
      </c>
      <c r="BO348" s="64">
        <f>IFERROR(1/J348*(X348/H348),"0")</f>
        <v>4.2517006802721087E-2</v>
      </c>
      <c r="BP348" s="64">
        <f>IFERROR(1/J348*(Y348/H348),"0")</f>
        <v>5.3571428571428568E-2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420</v>
      </c>
      <c r="Y349" s="702">
        <f>IFERROR(IF(X349="",0,CEILING((X349/$H349),1)*$H349),"")</f>
        <v>421.2</v>
      </c>
      <c r="Z349" s="36">
        <f>IFERROR(IF(Y349=0,"",ROUNDUP(Y349/H349,0)*0.02175),"")</f>
        <v>1.1744999999999999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450.3692307692308</v>
      </c>
      <c r="BN349" s="64">
        <f>IFERROR(Y349*I349/H349,"0")</f>
        <v>451.65600000000006</v>
      </c>
      <c r="BO349" s="64">
        <f>IFERROR(1/J349*(X349/H349),"0")</f>
        <v>0.96153846153846145</v>
      </c>
      <c r="BP349" s="64">
        <f>IFERROR(1/J349*(Y349/H349),"0")</f>
        <v>0.96428571428571419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20</v>
      </c>
      <c r="Y350" s="702">
        <f>IFERROR(IF(X350="",0,CEILING((X350/$H350),1)*$H350),"")</f>
        <v>25.200000000000003</v>
      </c>
      <c r="Z350" s="36">
        <f>IFERROR(IF(Y350=0,"",ROUNDUP(Y350/H350,0)*0.02175),"")</f>
        <v>6.5250000000000002E-2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21.342857142857142</v>
      </c>
      <c r="BN350" s="64">
        <f>IFERROR(Y350*I350/H350,"0")</f>
        <v>26.892000000000003</v>
      </c>
      <c r="BO350" s="64">
        <f>IFERROR(1/J350*(X350/H350),"0")</f>
        <v>4.2517006802721087E-2</v>
      </c>
      <c r="BP350" s="64">
        <f>IFERROR(1/J350*(Y350/H350),"0")</f>
        <v>5.3571428571428568E-2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58.608058608058606</v>
      </c>
      <c r="Y351" s="703">
        <f>IFERROR(Y348/H348,"0")+IFERROR(Y349/H349,"0")+IFERROR(Y350/H350,"0")</f>
        <v>60</v>
      </c>
      <c r="Z351" s="703">
        <f>IFERROR(IF(Z348="",0,Z348),"0")+IFERROR(IF(Z349="",0,Z349),"0")+IFERROR(IF(Z350="",0,Z350),"0")</f>
        <v>1.3049999999999999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460</v>
      </c>
      <c r="Y352" s="703">
        <f>IFERROR(SUM(Y348:Y350),"0")</f>
        <v>471.59999999999997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50</v>
      </c>
      <c r="Y363" s="702">
        <f>IFERROR(IF(X363="",0,CEILING((X363/$H363),1)*$H363),"")</f>
        <v>50</v>
      </c>
      <c r="Z363" s="36">
        <f>IFERROR(IF(Y363=0,"",ROUNDUP(Y363/H363,0)*0.00474),"")</f>
        <v>0.11850000000000001</v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56.000000000000007</v>
      </c>
      <c r="BN363" s="64">
        <f>IFERROR(Y363*I363/H363,"0")</f>
        <v>56.000000000000007</v>
      </c>
      <c r="BO363" s="64">
        <f>IFERROR(1/J363*(X363/H363),"0")</f>
        <v>0.10504201680672269</v>
      </c>
      <c r="BP363" s="64">
        <f>IFERROR(1/J363*(Y363/H363),"0")</f>
        <v>0.10504201680672269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25</v>
      </c>
      <c r="Y364" s="703">
        <f>IFERROR(Y361/H361,"0")+IFERROR(Y362/H362,"0")+IFERROR(Y363/H363,"0")</f>
        <v>25</v>
      </c>
      <c r="Z364" s="703">
        <f>IFERROR(IF(Z361="",0,Z361),"0")+IFERROR(IF(Z362="",0,Z362),"0")+IFERROR(IF(Z363="",0,Z363),"0")</f>
        <v>0.11850000000000001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50</v>
      </c>
      <c r="Y365" s="703">
        <f>IFERROR(SUM(Y361:Y363),"0")</f>
        <v>50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30</v>
      </c>
      <c r="Y368" s="702">
        <f>IFERROR(IF(X368="",0,CEILING((X368/$H368),1)*$H368),"")</f>
        <v>30.6</v>
      </c>
      <c r="Z368" s="36">
        <f>IFERROR(IF(Y368=0,"",ROUNDUP(Y368/H368,0)*0.00753),"")</f>
        <v>0.12801000000000001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34.133333333333333</v>
      </c>
      <c r="BN368" s="64">
        <f>IFERROR(Y368*I368/H368,"0")</f>
        <v>34.816000000000003</v>
      </c>
      <c r="BO368" s="64">
        <f>IFERROR(1/J368*(X368/H368),"0")</f>
        <v>0.10683760683760685</v>
      </c>
      <c r="BP368" s="64">
        <f>IFERROR(1/J368*(Y368/H368),"0")</f>
        <v>0.10897435897435898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16.666666666666668</v>
      </c>
      <c r="Y369" s="703">
        <f>IFERROR(Y368/H368,"0")</f>
        <v>17</v>
      </c>
      <c r="Z369" s="703">
        <f>IFERROR(IF(Z368="",0,Z368),"0")</f>
        <v>0.12801000000000001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30</v>
      </c>
      <c r="Y370" s="703">
        <f>IFERROR(SUM(Y368:Y368),"0")</f>
        <v>30.6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665</v>
      </c>
      <c r="Y373" s="702">
        <f>IFERROR(IF(X373="",0,CEILING((X373/$H373),1)*$H373),"")</f>
        <v>665.7</v>
      </c>
      <c r="Z373" s="36">
        <f>IFERROR(IF(Y373=0,"",ROUNDUP(Y373/H373,0)*0.00753),"")</f>
        <v>2.3870100000000001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751.13333333333321</v>
      </c>
      <c r="BN373" s="64">
        <f>IFERROR(Y373*I373/H373,"0")</f>
        <v>751.92399999999998</v>
      </c>
      <c r="BO373" s="64">
        <f>IFERROR(1/J373*(X373/H373),"0")</f>
        <v>2.0299145299145298</v>
      </c>
      <c r="BP373" s="64">
        <f>IFERROR(1/J373*(Y373/H373),"0")</f>
        <v>2.0320512820512819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350</v>
      </c>
      <c r="Y374" s="702">
        <f>IFERROR(IF(X374="",0,CEILING((X374/$H374),1)*$H374),"")</f>
        <v>350.7</v>
      </c>
      <c r="Z374" s="36">
        <f>IFERROR(IF(Y374=0,"",ROUNDUP(Y374/H374,0)*0.00753),"")</f>
        <v>1.2575100000000001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393.33333333333331</v>
      </c>
      <c r="BN374" s="64">
        <f>IFERROR(Y374*I374/H374,"0")</f>
        <v>394.11999999999995</v>
      </c>
      <c r="BO374" s="64">
        <f>IFERROR(1/J374*(X374/H374),"0")</f>
        <v>1.0683760683760684</v>
      </c>
      <c r="BP374" s="64">
        <f>IFERROR(1/J374*(Y374/H374),"0")</f>
        <v>1.0705128205128205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483.33333333333326</v>
      </c>
      <c r="Y375" s="703">
        <f>IFERROR(Y372/H372,"0")+IFERROR(Y373/H373,"0")+IFERROR(Y374/H374,"0")</f>
        <v>484</v>
      </c>
      <c r="Z375" s="703">
        <f>IFERROR(IF(Z372="",0,Z372),"0")+IFERROR(IF(Z373="",0,Z373),"0")+IFERROR(IF(Z374="",0,Z374),"0")</f>
        <v>3.64452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1015</v>
      </c>
      <c r="Y376" s="703">
        <f>IFERROR(SUM(Y372:Y374),"0")</f>
        <v>1016.4000000000001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1400</v>
      </c>
      <c r="Y380" s="702">
        <f t="shared" ref="Y380:Y390" si="67">IFERROR(IF(X380="",0,CEILING((X380/$H380),1)*$H380),"")</f>
        <v>1410</v>
      </c>
      <c r="Z380" s="36">
        <f>IFERROR(IF(Y380=0,"",ROUNDUP(Y380/H380,0)*0.02175),"")</f>
        <v>2.0444999999999998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1444.8</v>
      </c>
      <c r="BN380" s="64">
        <f t="shared" ref="BN380:BN390" si="69">IFERROR(Y380*I380/H380,"0")</f>
        <v>1455.12</v>
      </c>
      <c r="BO380" s="64">
        <f t="shared" ref="BO380:BO390" si="70">IFERROR(1/J380*(X380/H380),"0")</f>
        <v>1.9444444444444442</v>
      </c>
      <c r="BP380" s="64">
        <f t="shared" ref="BP380:BP390" si="71">IFERROR(1/J380*(Y380/H380),"0")</f>
        <v>1.9583333333333333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600</v>
      </c>
      <c r="Y382" s="702">
        <f t="shared" si="67"/>
        <v>600</v>
      </c>
      <c r="Z382" s="36">
        <f>IFERROR(IF(Y382=0,"",ROUNDUP(Y382/H382,0)*0.02175),"")</f>
        <v>0.86999999999999988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619.20000000000005</v>
      </c>
      <c r="BN382" s="64">
        <f t="shared" si="69"/>
        <v>619.20000000000005</v>
      </c>
      <c r="BO382" s="64">
        <f t="shared" si="70"/>
        <v>0.83333333333333326</v>
      </c>
      <c r="BP382" s="64">
        <f t="shared" si="71"/>
        <v>0.83333333333333326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1650</v>
      </c>
      <c r="Y386" s="702">
        <f t="shared" si="67"/>
        <v>1650</v>
      </c>
      <c r="Z386" s="36">
        <f>IFERROR(IF(Y386=0,"",ROUNDUP(Y386/H386,0)*0.02175),"")</f>
        <v>2.3924999999999996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1702.8</v>
      </c>
      <c r="BN386" s="64">
        <f t="shared" si="69"/>
        <v>1702.8</v>
      </c>
      <c r="BO386" s="64">
        <f t="shared" si="70"/>
        <v>2.2916666666666665</v>
      </c>
      <c r="BP386" s="64">
        <f t="shared" si="71"/>
        <v>2.2916666666666665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30</v>
      </c>
      <c r="Y390" s="702">
        <f t="shared" si="67"/>
        <v>30</v>
      </c>
      <c r="Z390" s="36">
        <f>IFERROR(IF(Y390=0,"",ROUNDUP(Y390/H390,0)*0.00902),"")</f>
        <v>5.4120000000000001E-2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31.26</v>
      </c>
      <c r="BN390" s="64">
        <f t="shared" si="69"/>
        <v>31.26</v>
      </c>
      <c r="BO390" s="64">
        <f t="shared" si="70"/>
        <v>4.5454545454545456E-2</v>
      </c>
      <c r="BP390" s="64">
        <f t="shared" si="71"/>
        <v>4.5454545454545456E-2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249.33333333333331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250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5.3611199999999988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3680</v>
      </c>
      <c r="Y392" s="703">
        <f>IFERROR(SUM(Y380:Y390),"0")</f>
        <v>3690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1200</v>
      </c>
      <c r="Y394" s="702">
        <f>IFERROR(IF(X394="",0,CEILING((X394/$H394),1)*$H394),"")</f>
        <v>1200</v>
      </c>
      <c r="Z394" s="36">
        <f>IFERROR(IF(Y394=0,"",ROUNDUP(Y394/H394,0)*0.02175),"")</f>
        <v>1.7399999999999998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1238.4000000000001</v>
      </c>
      <c r="BN394" s="64">
        <f>IFERROR(Y394*I394/H394,"0")</f>
        <v>1238.4000000000001</v>
      </c>
      <c r="BO394" s="64">
        <f>IFERROR(1/J394*(X394/H394),"0")</f>
        <v>1.6666666666666665</v>
      </c>
      <c r="BP394" s="64">
        <f>IFERROR(1/J394*(Y394/H394),"0")</f>
        <v>1.6666666666666665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80</v>
      </c>
      <c r="Y396" s="703">
        <f>IFERROR(Y394/H394,"0")+IFERROR(Y395/H395,"0")</f>
        <v>80</v>
      </c>
      <c r="Z396" s="703">
        <f>IFERROR(IF(Z394="",0,Z394),"0")+IFERROR(IF(Z395="",0,Z395),"0")</f>
        <v>1.7399999999999998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1200</v>
      </c>
      <c r="Y397" s="703">
        <f>IFERROR(SUM(Y394:Y395),"0")</f>
        <v>1200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20</v>
      </c>
      <c r="Y405" s="702">
        <f>IFERROR(IF(X405="",0,CEILING((X405/$H405),1)*$H405),"")</f>
        <v>23.4</v>
      </c>
      <c r="Z405" s="36">
        <f>IFERROR(IF(Y405=0,"",ROUNDUP(Y405/H405,0)*0.02175),"")</f>
        <v>6.5250000000000002E-2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21.446153846153852</v>
      </c>
      <c r="BN405" s="64">
        <f>IFERROR(Y405*I405/H405,"0")</f>
        <v>25.092000000000002</v>
      </c>
      <c r="BO405" s="64">
        <f>IFERROR(1/J405*(X405/H405),"0")</f>
        <v>4.5787545787545791E-2</v>
      </c>
      <c r="BP405" s="64">
        <f>IFERROR(1/J405*(Y405/H405),"0")</f>
        <v>5.3571428571428568E-2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2.5641025641025643</v>
      </c>
      <c r="Y407" s="703">
        <f>IFERROR(Y405/H405,"0")+IFERROR(Y406/H406,"0")</f>
        <v>3</v>
      </c>
      <c r="Z407" s="703">
        <f>IFERROR(IF(Z405="",0,Z405),"0")+IFERROR(IF(Z406="",0,Z406),"0")</f>
        <v>6.5250000000000002E-2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20</v>
      </c>
      <c r="Y408" s="703">
        <f>IFERROR(SUM(Y405:Y406),"0")</f>
        <v>23.4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664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50</v>
      </c>
      <c r="Y416" s="702">
        <f t="shared" si="72"/>
        <v>60</v>
      </c>
      <c r="Z416" s="36">
        <f t="shared" si="73"/>
        <v>0.10874999999999999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52</v>
      </c>
      <c r="BN416" s="64">
        <f t="shared" si="75"/>
        <v>62.400000000000006</v>
      </c>
      <c r="BO416" s="64">
        <f t="shared" si="76"/>
        <v>7.4404761904761904E-2</v>
      </c>
      <c r="BP416" s="64">
        <f t="shared" si="77"/>
        <v>8.9285714285714274E-2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4.166666666666667</v>
      </c>
      <c r="Y418" s="703">
        <f>IFERROR(Y411/H411,"0")+IFERROR(Y412/H412,"0")+IFERROR(Y413/H413,"0")+IFERROR(Y414/H414,"0")+IFERROR(Y415/H415,"0")+IFERROR(Y416/H416,"0")+IFERROR(Y417/H417,"0")</f>
        <v>5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0.10874999999999999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50</v>
      </c>
      <c r="Y419" s="703">
        <f>IFERROR(SUM(Y411:Y417),"0")</f>
        <v>60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40</v>
      </c>
      <c r="Y426" s="702">
        <f>IFERROR(IF(X426="",0,CEILING((X426/$H426),1)*$H426),"")</f>
        <v>46.8</v>
      </c>
      <c r="Z426" s="36">
        <f>IFERROR(IF(Y426=0,"",ROUNDUP(Y426/H426,0)*0.02175),"")</f>
        <v>0.1305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42.892307692307703</v>
      </c>
      <c r="BN426" s="64">
        <f>IFERROR(Y426*I426/H426,"0")</f>
        <v>50.184000000000005</v>
      </c>
      <c r="BO426" s="64">
        <f>IFERROR(1/J426*(X426/H426),"0")</f>
        <v>9.1575091575091583E-2</v>
      </c>
      <c r="BP426" s="64">
        <f>IFERROR(1/J426*(Y426/H426),"0")</f>
        <v>0.10714285714285714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5.1282051282051286</v>
      </c>
      <c r="Y431" s="703">
        <f>IFERROR(Y426/H426,"0")+IFERROR(Y427/H427,"0")+IFERROR(Y428/H428,"0")+IFERROR(Y429/H429,"0")+IFERROR(Y430/H430,"0")</f>
        <v>6</v>
      </c>
      <c r="Z431" s="703">
        <f>IFERROR(IF(Z426="",0,Z426),"0")+IFERROR(IF(Z427="",0,Z427),"0")+IFERROR(IF(Z428="",0,Z428),"0")+IFERROR(IF(Z429="",0,Z429),"0")+IFERROR(IF(Z430="",0,Z430),"0")</f>
        <v>0.1305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40</v>
      </c>
      <c r="Y432" s="703">
        <f>IFERROR(SUM(Y426:Y430),"0")</f>
        <v>46.8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718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70</v>
      </c>
      <c r="Y451" s="702">
        <f t="shared" si="78"/>
        <v>71.400000000000006</v>
      </c>
      <c r="Z451" s="36">
        <f t="shared" si="83"/>
        <v>0.17068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74.333333333333329</v>
      </c>
      <c r="BN451" s="64">
        <f t="shared" si="80"/>
        <v>75.820000000000007</v>
      </c>
      <c r="BO451" s="64">
        <f t="shared" si="81"/>
        <v>0.14245014245014245</v>
      </c>
      <c r="BP451" s="64">
        <f t="shared" si="82"/>
        <v>0.14529914529914531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10.5</v>
      </c>
      <c r="Y455" s="702">
        <f t="shared" si="78"/>
        <v>10.5</v>
      </c>
      <c r="Z455" s="36">
        <f t="shared" si="83"/>
        <v>2.5100000000000001E-2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11.149999999999999</v>
      </c>
      <c r="BN455" s="64">
        <f t="shared" si="80"/>
        <v>11.149999999999999</v>
      </c>
      <c r="BO455" s="64">
        <f t="shared" si="81"/>
        <v>2.1367521367521368E-2</v>
      </c>
      <c r="BP455" s="64">
        <f t="shared" si="82"/>
        <v>2.1367521367521368E-2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35</v>
      </c>
      <c r="Y459" s="702">
        <f t="shared" si="78"/>
        <v>35.700000000000003</v>
      </c>
      <c r="Z459" s="36">
        <f t="shared" si="83"/>
        <v>8.5339999999999999E-2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37.166666666666664</v>
      </c>
      <c r="BN459" s="64">
        <f t="shared" si="80"/>
        <v>37.910000000000004</v>
      </c>
      <c r="BO459" s="64">
        <f t="shared" si="81"/>
        <v>7.1225071225071226E-2</v>
      </c>
      <c r="BP459" s="64">
        <f t="shared" si="82"/>
        <v>7.2649572649572655E-2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743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54.999999999999993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56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0.28112000000000004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115.5</v>
      </c>
      <c r="Y465" s="703">
        <f>IFERROR(SUM(Y444:Y463),"0")</f>
        <v>117.60000000000001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10.5</v>
      </c>
      <c r="Y484" s="702">
        <f>IFERROR(IF(X484="",0,CEILING((X484/$H484),1)*$H484),"")</f>
        <v>10.5</v>
      </c>
      <c r="Z484" s="36">
        <f>IFERROR(IF(Y484=0,"",ROUNDUP(Y484/H484,0)*0.00502),"")</f>
        <v>2.5100000000000001E-2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11.149999999999999</v>
      </c>
      <c r="BN484" s="64">
        <f>IFERROR(Y484*I484/H484,"0")</f>
        <v>11.149999999999999</v>
      </c>
      <c r="BO484" s="64">
        <f>IFERROR(1/J484*(X484/H484),"0")</f>
        <v>2.1367521367521368E-2</v>
      </c>
      <c r="BP484" s="64">
        <f>IFERROR(1/J484*(Y484/H484),"0")</f>
        <v>2.1367521367521368E-2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5</v>
      </c>
      <c r="Y486" s="703">
        <f>IFERROR(Y481/H481,"0")+IFERROR(Y482/H482,"0")+IFERROR(Y483/H483,"0")+IFERROR(Y484/H484,"0")+IFERROR(Y485/H485,"0")</f>
        <v>5</v>
      </c>
      <c r="Z486" s="703">
        <f>IFERROR(IF(Z481="",0,Z481),"0")+IFERROR(IF(Z482="",0,Z482),"0")+IFERROR(IF(Z483="",0,Z483),"0")+IFERROR(IF(Z484="",0,Z484),"0")+IFERROR(IF(Z485="",0,Z485),"0")</f>
        <v>2.5100000000000001E-2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10.5</v>
      </c>
      <c r="Y487" s="703">
        <f>IFERROR(SUM(Y481:Y485),"0")</f>
        <v>10.5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18</v>
      </c>
      <c r="Y496" s="702">
        <f>IFERROR(IF(X496="",0,CEILING((X496/$H496),1)*$H496),"")</f>
        <v>18</v>
      </c>
      <c r="Z496" s="36">
        <f>IFERROR(IF(Y496=0,"",ROUNDUP(Y496/H496,0)*0.00502),"")</f>
        <v>7.5300000000000006E-2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30.3</v>
      </c>
      <c r="BN496" s="64">
        <f>IFERROR(Y496*I496/H496,"0")</f>
        <v>30.3</v>
      </c>
      <c r="BO496" s="64">
        <f>IFERROR(1/J496*(X496/H496),"0")</f>
        <v>6.4102564102564111E-2</v>
      </c>
      <c r="BP496" s="64">
        <f>IFERROR(1/J496*(Y496/H496),"0")</f>
        <v>6.4102564102564111E-2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15</v>
      </c>
      <c r="Y497" s="703">
        <f>IFERROR(Y494/H494,"0")+IFERROR(Y495/H495,"0")+IFERROR(Y496/H496,"0")</f>
        <v>15</v>
      </c>
      <c r="Z497" s="703">
        <f>IFERROR(IF(Z494="",0,Z494),"0")+IFERROR(IF(Z495="",0,Z495),"0")+IFERROR(IF(Z496="",0,Z496),"0")</f>
        <v>7.5300000000000006E-2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18</v>
      </c>
      <c r="Y498" s="703">
        <f>IFERROR(SUM(Y494:Y496),"0")</f>
        <v>18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120</v>
      </c>
      <c r="Y507" s="702">
        <f t="shared" ref="Y507:Y514" si="84">IFERROR(IF(X507="",0,CEILING((X507/$H507),1)*$H507),"")</f>
        <v>121.44000000000001</v>
      </c>
      <c r="Z507" s="36">
        <f t="shared" ref="Z507:Z512" si="85">IFERROR(IF(Y507=0,"",ROUNDUP(Y507/H507,0)*0.01196),"")</f>
        <v>0.27507999999999999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128.18181818181816</v>
      </c>
      <c r="BN507" s="64">
        <f t="shared" ref="BN507:BN514" si="87">IFERROR(Y507*I507/H507,"0")</f>
        <v>129.72</v>
      </c>
      <c r="BO507" s="64">
        <f t="shared" ref="BO507:BO514" si="88">IFERROR(1/J507*(X507/H507),"0")</f>
        <v>0.21853146853146854</v>
      </c>
      <c r="BP507" s="64">
        <f t="shared" ref="BP507:BP514" si="89">IFERROR(1/J507*(Y507/H507),"0")</f>
        <v>0.22115384615384617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200</v>
      </c>
      <c r="Y510" s="702">
        <f t="shared" si="84"/>
        <v>200.64000000000001</v>
      </c>
      <c r="Z510" s="36">
        <f t="shared" si="85"/>
        <v>0.45448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213.63636363636363</v>
      </c>
      <c r="BN510" s="64">
        <f t="shared" si="87"/>
        <v>214.32</v>
      </c>
      <c r="BO510" s="64">
        <f t="shared" si="88"/>
        <v>0.36421911421911418</v>
      </c>
      <c r="BP510" s="64">
        <f t="shared" si="89"/>
        <v>0.36538461538461542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120</v>
      </c>
      <c r="Y512" s="702">
        <f t="shared" si="84"/>
        <v>121.44000000000001</v>
      </c>
      <c r="Z512" s="36">
        <f t="shared" si="85"/>
        <v>0.27507999999999999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128.18181818181816</v>
      </c>
      <c r="BN512" s="64">
        <f t="shared" si="87"/>
        <v>129.72</v>
      </c>
      <c r="BO512" s="64">
        <f t="shared" si="88"/>
        <v>0.21853146853146854</v>
      </c>
      <c r="BP512" s="64">
        <f t="shared" si="89"/>
        <v>0.22115384615384617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90</v>
      </c>
      <c r="Y513" s="702">
        <f t="shared" si="84"/>
        <v>90</v>
      </c>
      <c r="Z513" s="36">
        <f>IFERROR(IF(Y513=0,"",ROUNDUP(Y513/H513,0)*0.00902),"")</f>
        <v>0.22550000000000001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95.249999999999986</v>
      </c>
      <c r="BN513" s="64">
        <f t="shared" si="87"/>
        <v>95.249999999999986</v>
      </c>
      <c r="BO513" s="64">
        <f t="shared" si="88"/>
        <v>0.18939393939393939</v>
      </c>
      <c r="BP513" s="64">
        <f t="shared" si="89"/>
        <v>0.18939393939393939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120</v>
      </c>
      <c r="Y514" s="702">
        <f t="shared" si="84"/>
        <v>122.4</v>
      </c>
      <c r="Z514" s="36">
        <f>IFERROR(IF(Y514=0,"",ROUNDUP(Y514/H514,0)*0.00902),"")</f>
        <v>0.30668000000000001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127</v>
      </c>
      <c r="BN514" s="64">
        <f t="shared" si="87"/>
        <v>129.54000000000002</v>
      </c>
      <c r="BO514" s="64">
        <f t="shared" si="88"/>
        <v>0.25252525252525254</v>
      </c>
      <c r="BP514" s="64">
        <f t="shared" si="89"/>
        <v>0.25757575757575757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141.66666666666666</v>
      </c>
      <c r="Y515" s="703">
        <f>IFERROR(Y507/H507,"0")+IFERROR(Y508/H508,"0")+IFERROR(Y509/H509,"0")+IFERROR(Y510/H510,"0")+IFERROR(Y511/H511,"0")+IFERROR(Y512/H512,"0")+IFERROR(Y513/H513,"0")+IFERROR(Y514/H514,"0")</f>
        <v>143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1.5368200000000001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650</v>
      </c>
      <c r="Y516" s="703">
        <f>IFERROR(SUM(Y507:Y514),"0")</f>
        <v>655.92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50</v>
      </c>
      <c r="Y518" s="702">
        <f>IFERROR(IF(X518="",0,CEILING((X518/$H518),1)*$H518),"")</f>
        <v>52.800000000000004</v>
      </c>
      <c r="Z518" s="36">
        <f>IFERROR(IF(Y518=0,"",ROUNDUP(Y518/H518,0)*0.01196),"")</f>
        <v>0.1196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53.409090909090907</v>
      </c>
      <c r="BN518" s="64">
        <f>IFERROR(Y518*I518/H518,"0")</f>
        <v>56.400000000000006</v>
      </c>
      <c r="BO518" s="64">
        <f>IFERROR(1/J518*(X518/H518),"0")</f>
        <v>9.1054778554778545E-2</v>
      </c>
      <c r="BP518" s="64">
        <f>IFERROR(1/J518*(Y518/H518),"0")</f>
        <v>9.6153846153846159E-2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9.4696969696969688</v>
      </c>
      <c r="Y520" s="703">
        <f>IFERROR(Y518/H518,"0")+IFERROR(Y519/H519,"0")</f>
        <v>10</v>
      </c>
      <c r="Z520" s="703">
        <f>IFERROR(IF(Z518="",0,Z518),"0")+IFERROR(IF(Z519="",0,Z519),"0")</f>
        <v>0.1196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50</v>
      </c>
      <c r="Y521" s="703">
        <f>IFERROR(SUM(Y518:Y519),"0")</f>
        <v>52.800000000000004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60</v>
      </c>
      <c r="Y523" s="702">
        <f t="shared" ref="Y523:Y528" si="90">IFERROR(IF(X523="",0,CEILING((X523/$H523),1)*$H523),"")</f>
        <v>63.36</v>
      </c>
      <c r="Z523" s="36">
        <f>IFERROR(IF(Y523=0,"",ROUNDUP(Y523/H523,0)*0.01196),"")</f>
        <v>0.14352000000000001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64.090909090909079</v>
      </c>
      <c r="BN523" s="64">
        <f t="shared" ref="BN523:BN528" si="92">IFERROR(Y523*I523/H523,"0")</f>
        <v>67.679999999999993</v>
      </c>
      <c r="BO523" s="64">
        <f t="shared" ref="BO523:BO528" si="93">IFERROR(1/J523*(X523/H523),"0")</f>
        <v>0.10926573426573427</v>
      </c>
      <c r="BP523" s="64">
        <f t="shared" ref="BP523:BP528" si="94">IFERROR(1/J523*(Y523/H523),"0")</f>
        <v>0.11538461538461539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60</v>
      </c>
      <c r="Y524" s="702">
        <f t="shared" si="90"/>
        <v>63.36</v>
      </c>
      <c r="Z524" s="36">
        <f>IFERROR(IF(Y524=0,"",ROUNDUP(Y524/H524,0)*0.01196),"")</f>
        <v>0.14352000000000001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64.090909090909079</v>
      </c>
      <c r="BN524" s="64">
        <f t="shared" si="92"/>
        <v>67.679999999999993</v>
      </c>
      <c r="BO524" s="64">
        <f t="shared" si="93"/>
        <v>0.10926573426573427</v>
      </c>
      <c r="BP524" s="64">
        <f t="shared" si="94"/>
        <v>0.11538461538461539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130</v>
      </c>
      <c r="Y525" s="702">
        <f t="shared" si="90"/>
        <v>132</v>
      </c>
      <c r="Z525" s="36">
        <f>IFERROR(IF(Y525=0,"",ROUNDUP(Y525/H525,0)*0.01196),"")</f>
        <v>0.29899999999999999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138.86363636363635</v>
      </c>
      <c r="BN525" s="64">
        <f t="shared" si="92"/>
        <v>140.99999999999997</v>
      </c>
      <c r="BO525" s="64">
        <f t="shared" si="93"/>
        <v>0.23674242424242425</v>
      </c>
      <c r="BP525" s="64">
        <f t="shared" si="94"/>
        <v>0.24038461538461539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48</v>
      </c>
      <c r="Y526" s="702">
        <f t="shared" si="90"/>
        <v>50.4</v>
      </c>
      <c r="Z526" s="36">
        <f>IFERROR(IF(Y526=0,"",ROUNDUP(Y526/H526,0)*0.00902),"")</f>
        <v>0.12628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50.8</v>
      </c>
      <c r="BN526" s="64">
        <f t="shared" si="92"/>
        <v>53.339999999999996</v>
      </c>
      <c r="BO526" s="64">
        <f t="shared" si="93"/>
        <v>0.10101010101010101</v>
      </c>
      <c r="BP526" s="64">
        <f t="shared" si="94"/>
        <v>0.10606060606060606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18</v>
      </c>
      <c r="Y527" s="702">
        <f t="shared" si="90"/>
        <v>18</v>
      </c>
      <c r="Z527" s="36">
        <f>IFERROR(IF(Y527=0,"",ROUNDUP(Y527/H527,0)*0.00902),"")</f>
        <v>4.5100000000000001E-2</v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19.05</v>
      </c>
      <c r="BN527" s="64">
        <f t="shared" si="92"/>
        <v>19.05</v>
      </c>
      <c r="BO527" s="64">
        <f t="shared" si="93"/>
        <v>3.787878787878788E-2</v>
      </c>
      <c r="BP527" s="64">
        <f t="shared" si="94"/>
        <v>3.787878787878788E-2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72</v>
      </c>
      <c r="Y528" s="702">
        <f t="shared" si="90"/>
        <v>72</v>
      </c>
      <c r="Z528" s="36">
        <f>IFERROR(IF(Y528=0,"",ROUNDUP(Y528/H528,0)*0.00902),"")</f>
        <v>0.1804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76.2</v>
      </c>
      <c r="BN528" s="64">
        <f t="shared" si="92"/>
        <v>76.2</v>
      </c>
      <c r="BO528" s="64">
        <f t="shared" si="93"/>
        <v>0.15151515151515152</v>
      </c>
      <c r="BP528" s="64">
        <f t="shared" si="94"/>
        <v>0.15151515151515152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85.681818181818173</v>
      </c>
      <c r="Y529" s="703">
        <f>IFERROR(Y523/H523,"0")+IFERROR(Y524/H524,"0")+IFERROR(Y525/H525,"0")+IFERROR(Y526/H526,"0")+IFERROR(Y527/H527,"0")+IFERROR(Y528/H528,"0")</f>
        <v>88</v>
      </c>
      <c r="Z529" s="703">
        <f>IFERROR(IF(Z523="",0,Z523),"0")+IFERROR(IF(Z524="",0,Z524),"0")+IFERROR(IF(Z525="",0,Z525),"0")+IFERROR(IF(Z526="",0,Z526),"0")+IFERROR(IF(Z527="",0,Z527),"0")+IFERROR(IF(Z528="",0,Z528),"0")</f>
        <v>0.9378200000000001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388</v>
      </c>
      <c r="Y530" s="703">
        <f>IFERROR(SUM(Y523:Y528),"0")</f>
        <v>399.12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60</v>
      </c>
      <c r="Y539" s="702">
        <f>IFERROR(IF(X539="",0,CEILING((X539/$H539),1)*$H539),"")</f>
        <v>62.4</v>
      </c>
      <c r="Z539" s="36">
        <f>IFERROR(IF(Y539=0,"",ROUNDUP(Y539/H539,0)*0.02175),"")</f>
        <v>0.17399999999999999</v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63.692307692307686</v>
      </c>
      <c r="BN539" s="64">
        <f>IFERROR(Y539*I539/H539,"0")</f>
        <v>66.239999999999995</v>
      </c>
      <c r="BO539" s="64">
        <f>IFERROR(1/J539*(X539/H539),"0")</f>
        <v>0.13736263736263735</v>
      </c>
      <c r="BP539" s="64">
        <f>IFERROR(1/J539*(Y539/H539),"0")</f>
        <v>0.14285714285714285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7.6923076923076925</v>
      </c>
      <c r="Y540" s="703">
        <f>IFERROR(Y538/H538,"0")+IFERROR(Y539/H539,"0")</f>
        <v>8</v>
      </c>
      <c r="Z540" s="703">
        <f>IFERROR(IF(Z538="",0,Z538),"0")+IFERROR(IF(Z539="",0,Z539),"0")</f>
        <v>0.17399999999999999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60</v>
      </c>
      <c r="Y541" s="703">
        <f>IFERROR(SUM(Y538:Y539),"0")</f>
        <v>62.4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10</v>
      </c>
      <c r="Y563" s="702">
        <f t="shared" si="100"/>
        <v>12.600000000000001</v>
      </c>
      <c r="Z563" s="36">
        <f>IFERROR(IF(Y563=0,"",ROUNDUP(Y563/H563,0)*0.00753),"")</f>
        <v>2.2589999999999999E-2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10.619047619047619</v>
      </c>
      <c r="BN563" s="64">
        <f t="shared" si="102"/>
        <v>13.38</v>
      </c>
      <c r="BO563" s="64">
        <f t="shared" si="103"/>
        <v>1.5262515262515262E-2</v>
      </c>
      <c r="BP563" s="64">
        <f t="shared" si="104"/>
        <v>1.9230769230769232E-2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2.3809523809523809</v>
      </c>
      <c r="Y569" s="703">
        <f>IFERROR(Y562/H562,"0")+IFERROR(Y563/H563,"0")+IFERROR(Y564/H564,"0")+IFERROR(Y565/H565,"0")+IFERROR(Y566/H566,"0")+IFERROR(Y567/H567,"0")+IFERROR(Y568/H568,"0")</f>
        <v>3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2.2589999999999999E-2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10</v>
      </c>
      <c r="Y570" s="703">
        <f>IFERROR(SUM(Y562:Y568),"0")</f>
        <v>12.600000000000001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1000</v>
      </c>
      <c r="Y572" s="702">
        <f>IFERROR(IF(X572="",0,CEILING((X572/$H572),1)*$H572),"")</f>
        <v>1006.1999999999999</v>
      </c>
      <c r="Z572" s="36">
        <f>IFERROR(IF(Y572=0,"",ROUNDUP(Y572/H572,0)*0.02175),"")</f>
        <v>2.8057499999999997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1072.3076923076924</v>
      </c>
      <c r="BN572" s="64">
        <f>IFERROR(Y572*I572/H572,"0")</f>
        <v>1078.9559999999999</v>
      </c>
      <c r="BO572" s="64">
        <f>IFERROR(1/J572*(X572/H572),"0")</f>
        <v>2.2893772893772892</v>
      </c>
      <c r="BP572" s="64">
        <f>IFERROR(1/J572*(Y572/H572),"0")</f>
        <v>2.3035714285714284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128.2051282051282</v>
      </c>
      <c r="Y576" s="703">
        <f>IFERROR(Y572/H572,"0")+IFERROR(Y573/H573,"0")+IFERROR(Y574/H574,"0")+IFERROR(Y575/H575,"0")</f>
        <v>129</v>
      </c>
      <c r="Z576" s="703">
        <f>IFERROR(IF(Z572="",0,Z572),"0")+IFERROR(IF(Z573="",0,Z573),"0")+IFERROR(IF(Z574="",0,Z574),"0")+IFERROR(IF(Z575="",0,Z575),"0")</f>
        <v>2.8057499999999997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1000</v>
      </c>
      <c r="Y577" s="703">
        <f>IFERROR(SUM(Y572:Y575),"0")</f>
        <v>1006.1999999999999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17002.099999999999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17150.68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18098.416802622662</v>
      </c>
      <c r="Y604" s="703">
        <f>IFERROR(SUM(BN22:BN600),"0")</f>
        <v>18256.154000000002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34</v>
      </c>
      <c r="Y605" s="38">
        <f>ROUNDUP(SUM(BP22:BP600),0)</f>
        <v>34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18948.416802622662</v>
      </c>
      <c r="Y606" s="703">
        <f>GrossWeightTotalR+PalletQtyTotalR*25</f>
        <v>19106.154000000002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3828.3616326202527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3855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39.254269999999991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412.8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885.90000000000009</v>
      </c>
      <c r="E613" s="46">
        <f>IFERROR(Y104*1,"0")+IFERROR(Y105*1,"0")+IFERROR(Y106*1,"0")+IFERROR(Y110*1,"0")+IFERROR(Y111*1,"0")+IFERROR(Y112*1,"0")+IFERROR(Y113*1,"0")+IFERROR(Y114*1,"0")</f>
        <v>1053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1879.16</v>
      </c>
      <c r="G613" s="46">
        <f>IFERROR(Y150*1,"0")+IFERROR(Y151*1,"0")+IFERROR(Y155*1,"0")+IFERROR(Y156*1,"0")+IFERROR(Y160*1,"0")+IFERROR(Y161*1,"0")</f>
        <v>295.28000000000003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506.1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2382.8999999999996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40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561.6</v>
      </c>
      <c r="S613" s="46">
        <f>IFERROR(Y306*1,"0")</f>
        <v>0</v>
      </c>
      <c r="T613" s="46">
        <f>IFERROR(Y311*1,"0")+IFERROR(Y315*1,"0")+IFERROR(Y316*1,"0")</f>
        <v>210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521.59999999999991</v>
      </c>
      <c r="V613" s="46">
        <f>IFERROR(Y368*1,"0")+IFERROR(Y372*1,"0")+IFERROR(Y373*1,"0")+IFERROR(Y374*1,"0")</f>
        <v>1047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4913.3999999999996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106.8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117.60000000000001</v>
      </c>
      <c r="Z613" s="46">
        <f>IFERROR(Y477*1,"0")+IFERROR(Y481*1,"0")+IFERROR(Y482*1,"0")+IFERROR(Y483*1,"0")+IFERROR(Y484*1,"0")+IFERROR(Y485*1,"0")+IFERROR(Y489*1,"0")</f>
        <v>10.5</v>
      </c>
      <c r="AA613" s="46">
        <f>IFERROR(Y494*1,"0")+IFERROR(Y495*1,"0")+IFERROR(Y496*1,"0")</f>
        <v>18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1170.24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1018.8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2024-10-23T08:51:01Z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