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FB2179-10C7-498B-AC14-3E5CD88F2B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Y535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BP394" i="1" s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BN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BN382" i="1" s="1"/>
  <c r="P382" i="1"/>
  <c r="BO381" i="1"/>
  <c r="BM381" i="1"/>
  <c r="Y381" i="1"/>
  <c r="P381" i="1"/>
  <c r="BO380" i="1"/>
  <c r="BM380" i="1"/>
  <c r="Y380" i="1"/>
  <c r="BN380" i="1" s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Z326" i="1" s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BP322" i="1" s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Q613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Y272" i="1" s="1"/>
  <c r="X268" i="1"/>
  <c r="X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H613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P135" i="1"/>
  <c r="BO134" i="1"/>
  <c r="BM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1" i="1" s="1"/>
  <c r="P128" i="1"/>
  <c r="BP127" i="1"/>
  <c r="BO127" i="1"/>
  <c r="BN127" i="1"/>
  <c r="BM127" i="1"/>
  <c r="Z127" i="1"/>
  <c r="Y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47" i="1" l="1"/>
  <c r="BN247" i="1"/>
  <c r="Z247" i="1"/>
  <c r="BP279" i="1"/>
  <c r="BN279" i="1"/>
  <c r="Z279" i="1"/>
  <c r="BP357" i="1"/>
  <c r="BN357" i="1"/>
  <c r="Z357" i="1"/>
  <c r="BP400" i="1"/>
  <c r="BN400" i="1"/>
  <c r="Z400" i="1"/>
  <c r="BP428" i="1"/>
  <c r="BN428" i="1"/>
  <c r="Z428" i="1"/>
  <c r="BP463" i="1"/>
  <c r="BN463" i="1"/>
  <c r="Z463" i="1"/>
  <c r="BP524" i="1"/>
  <c r="BN524" i="1"/>
  <c r="Z524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X607" i="1"/>
  <c r="Y36" i="1"/>
  <c r="Z34" i="1"/>
  <c r="BN34" i="1"/>
  <c r="Z58" i="1"/>
  <c r="BN58" i="1"/>
  <c r="Z85" i="1"/>
  <c r="BN85" i="1"/>
  <c r="Z92" i="1"/>
  <c r="BN92" i="1"/>
  <c r="Z113" i="1"/>
  <c r="BN113" i="1"/>
  <c r="F613" i="1"/>
  <c r="Z150" i="1"/>
  <c r="BN150" i="1"/>
  <c r="Y153" i="1"/>
  <c r="Z173" i="1"/>
  <c r="BN173" i="1"/>
  <c r="Z196" i="1"/>
  <c r="BN196" i="1"/>
  <c r="Z216" i="1"/>
  <c r="BN216" i="1"/>
  <c r="Z228" i="1"/>
  <c r="BN228" i="1"/>
  <c r="BP232" i="1"/>
  <c r="BN232" i="1"/>
  <c r="Z232" i="1"/>
  <c r="BP260" i="1"/>
  <c r="BN260" i="1"/>
  <c r="Z260" i="1"/>
  <c r="BP316" i="1"/>
  <c r="BN316" i="1"/>
  <c r="Z316" i="1"/>
  <c r="BP339" i="1"/>
  <c r="BN339" i="1"/>
  <c r="Z339" i="1"/>
  <c r="BP374" i="1"/>
  <c r="BN374" i="1"/>
  <c r="Z374" i="1"/>
  <c r="BP414" i="1"/>
  <c r="BN414" i="1"/>
  <c r="Z414" i="1"/>
  <c r="BP448" i="1"/>
  <c r="BN448" i="1"/>
  <c r="Z448" i="1"/>
  <c r="BP510" i="1"/>
  <c r="BN510" i="1"/>
  <c r="Z510" i="1"/>
  <c r="BP534" i="1"/>
  <c r="BN534" i="1"/>
  <c r="Z53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256" i="1"/>
  <c r="O613" i="1"/>
  <c r="Y211" i="1"/>
  <c r="BP209" i="1"/>
  <c r="BN209" i="1"/>
  <c r="Z209" i="1"/>
  <c r="BP226" i="1"/>
  <c r="BN226" i="1"/>
  <c r="Z226" i="1"/>
  <c r="BP234" i="1"/>
  <c r="BN234" i="1"/>
  <c r="Z234" i="1"/>
  <c r="BP249" i="1"/>
  <c r="BN249" i="1"/>
  <c r="Z249" i="1"/>
  <c r="BP262" i="1"/>
  <c r="BN262" i="1"/>
  <c r="Z262" i="1"/>
  <c r="BP276" i="1"/>
  <c r="BN276" i="1"/>
  <c r="Z276" i="1"/>
  <c r="BP291" i="1"/>
  <c r="BN291" i="1"/>
  <c r="Z291" i="1"/>
  <c r="BP321" i="1"/>
  <c r="BN321" i="1"/>
  <c r="Z321" i="1"/>
  <c r="BP327" i="1"/>
  <c r="BN327" i="1"/>
  <c r="Z327" i="1"/>
  <c r="BP341" i="1"/>
  <c r="BN341" i="1"/>
  <c r="Z341" i="1"/>
  <c r="BP354" i="1"/>
  <c r="BN354" i="1"/>
  <c r="Z354" i="1"/>
  <c r="Y365" i="1"/>
  <c r="BP361" i="1"/>
  <c r="BN361" i="1"/>
  <c r="Z361" i="1"/>
  <c r="B613" i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3" i="1"/>
  <c r="BN63" i="1"/>
  <c r="Y71" i="1"/>
  <c r="Z74" i="1"/>
  <c r="BN74" i="1"/>
  <c r="Z75" i="1"/>
  <c r="BN75" i="1"/>
  <c r="Y86" i="1"/>
  <c r="Z83" i="1"/>
  <c r="BN83" i="1"/>
  <c r="Y95" i="1"/>
  <c r="Z98" i="1"/>
  <c r="BN98" i="1"/>
  <c r="E613" i="1"/>
  <c r="Z111" i="1"/>
  <c r="BN111" i="1"/>
  <c r="Z120" i="1"/>
  <c r="BN120" i="1"/>
  <c r="Y132" i="1"/>
  <c r="Z134" i="1"/>
  <c r="BN134" i="1"/>
  <c r="BP134" i="1"/>
  <c r="Y142" i="1"/>
  <c r="Z137" i="1"/>
  <c r="BN137" i="1"/>
  <c r="Z145" i="1"/>
  <c r="BN145" i="1"/>
  <c r="Z156" i="1"/>
  <c r="BN156" i="1"/>
  <c r="Y162" i="1"/>
  <c r="Z167" i="1"/>
  <c r="BN167" i="1"/>
  <c r="Y178" i="1"/>
  <c r="Z175" i="1"/>
  <c r="BN175" i="1"/>
  <c r="Y184" i="1"/>
  <c r="Y200" i="1"/>
  <c r="Z194" i="1"/>
  <c r="BN194" i="1"/>
  <c r="BP198" i="1"/>
  <c r="BN198" i="1"/>
  <c r="Z198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277" i="1"/>
  <c r="BN277" i="1"/>
  <c r="Z277" i="1"/>
  <c r="BP300" i="1"/>
  <c r="BN300" i="1"/>
  <c r="Z300" i="1"/>
  <c r="BP324" i="1"/>
  <c r="BN324" i="1"/>
  <c r="Z324" i="1"/>
  <c r="BP335" i="1"/>
  <c r="BN335" i="1"/>
  <c r="Z335" i="1"/>
  <c r="BP349" i="1"/>
  <c r="BN349" i="1"/>
  <c r="Z349" i="1"/>
  <c r="BP355" i="1"/>
  <c r="BN355" i="1"/>
  <c r="Z355" i="1"/>
  <c r="Y364" i="1"/>
  <c r="BP384" i="1"/>
  <c r="BN384" i="1"/>
  <c r="Z384" i="1"/>
  <c r="BP406" i="1"/>
  <c r="BN406" i="1"/>
  <c r="Z406" i="1"/>
  <c r="BP411" i="1"/>
  <c r="BN411" i="1"/>
  <c r="Z411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J613" i="1"/>
  <c r="Y212" i="1"/>
  <c r="Y222" i="1"/>
  <c r="M613" i="1"/>
  <c r="Y303" i="1"/>
  <c r="Y345" i="1"/>
  <c r="Y358" i="1"/>
  <c r="Y369" i="1"/>
  <c r="BP368" i="1"/>
  <c r="BN368" i="1"/>
  <c r="Z368" i="1"/>
  <c r="Z369" i="1" s="1"/>
  <c r="BP372" i="1"/>
  <c r="BN372" i="1"/>
  <c r="Z372" i="1"/>
  <c r="BP390" i="1"/>
  <c r="BN390" i="1"/>
  <c r="Z390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Y375" i="1"/>
  <c r="Y403" i="1"/>
  <c r="Y465" i="1"/>
  <c r="X605" i="1"/>
  <c r="BN394" i="1"/>
  <c r="Z394" i="1"/>
  <c r="X604" i="1"/>
  <c r="Z380" i="1"/>
  <c r="BP380" i="1"/>
  <c r="Z382" i="1"/>
  <c r="BP382" i="1"/>
  <c r="Z386" i="1"/>
  <c r="BP386" i="1"/>
  <c r="F9" i="1"/>
  <c r="J9" i="1"/>
  <c r="F10" i="1"/>
  <c r="Z22" i="1"/>
  <c r="Z23" i="1" s="1"/>
  <c r="BN22" i="1"/>
  <c r="BP22" i="1"/>
  <c r="Y23" i="1"/>
  <c r="X603" i="1"/>
  <c r="Z27" i="1"/>
  <c r="BN27" i="1"/>
  <c r="BP27" i="1"/>
  <c r="Z29" i="1"/>
  <c r="BN29" i="1"/>
  <c r="Z33" i="1"/>
  <c r="BN33" i="1"/>
  <c r="C613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Y77" i="1"/>
  <c r="Z80" i="1"/>
  <c r="Z86" i="1" s="1"/>
  <c r="BN80" i="1"/>
  <c r="BP80" i="1"/>
  <c r="Z82" i="1"/>
  <c r="BN82" i="1"/>
  <c r="Z84" i="1"/>
  <c r="BN84" i="1"/>
  <c r="Y87" i="1"/>
  <c r="Z89" i="1"/>
  <c r="Z94" i="1" s="1"/>
  <c r="BN89" i="1"/>
  <c r="BP89" i="1"/>
  <c r="Z90" i="1"/>
  <c r="BN90" i="1"/>
  <c r="Z91" i="1"/>
  <c r="BN91" i="1"/>
  <c r="Z93" i="1"/>
  <c r="BN93" i="1"/>
  <c r="Y94" i="1"/>
  <c r="Z97" i="1"/>
  <c r="Z100" i="1" s="1"/>
  <c r="BN97" i="1"/>
  <c r="BP97" i="1"/>
  <c r="Z99" i="1"/>
  <c r="BN99" i="1"/>
  <c r="Y100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8" i="1"/>
  <c r="Z131" i="1" s="1"/>
  <c r="BN128" i="1"/>
  <c r="BP128" i="1"/>
  <c r="Z129" i="1"/>
  <c r="BN129" i="1"/>
  <c r="Z135" i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3" i="1"/>
  <c r="Z151" i="1"/>
  <c r="BN151" i="1"/>
  <c r="BP151" i="1"/>
  <c r="Y152" i="1"/>
  <c r="Z155" i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I613" i="1"/>
  <c r="Y190" i="1"/>
  <c r="Z193" i="1"/>
  <c r="Z200" i="1" s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BN210" i="1"/>
  <c r="BP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43" i="1"/>
  <c r="Y244" i="1"/>
  <c r="BP239" i="1"/>
  <c r="BN239" i="1"/>
  <c r="Z239" i="1"/>
  <c r="H9" i="1"/>
  <c r="Y24" i="1"/>
  <c r="Y108" i="1"/>
  <c r="Y125" i="1"/>
  <c r="Y170" i="1"/>
  <c r="Y206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Z241" i="1"/>
  <c r="BN241" i="1"/>
  <c r="K613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BN275" i="1"/>
  <c r="BP275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Y318" i="1"/>
  <c r="U613" i="1"/>
  <c r="Y329" i="1"/>
  <c r="Z322" i="1"/>
  <c r="BN322" i="1"/>
  <c r="Z323" i="1"/>
  <c r="BN323" i="1"/>
  <c r="Z325" i="1"/>
  <c r="BN325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Z364" i="1" s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R613" i="1"/>
  <c r="Y267" i="1"/>
  <c r="Y282" i="1"/>
  <c r="Y287" i="1"/>
  <c r="Y294" i="1"/>
  <c r="Y308" i="1"/>
  <c r="Y313" i="1"/>
  <c r="BP334" i="1"/>
  <c r="BN334" i="1"/>
  <c r="Z334" i="1"/>
  <c r="BP342" i="1"/>
  <c r="BN342" i="1"/>
  <c r="Z342" i="1"/>
  <c r="BP350" i="1"/>
  <c r="BN350" i="1"/>
  <c r="Z350" i="1"/>
  <c r="Y352" i="1"/>
  <c r="BP356" i="1"/>
  <c r="BN356" i="1"/>
  <c r="Z356" i="1"/>
  <c r="BP373" i="1"/>
  <c r="BN373" i="1"/>
  <c r="Z373" i="1"/>
  <c r="Z375" i="1" s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BP429" i="1"/>
  <c r="BN429" i="1"/>
  <c r="Z429" i="1"/>
  <c r="Z431" i="1" s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86" i="1" l="1"/>
  <c r="Z402" i="1"/>
  <c r="Z358" i="1"/>
  <c r="Z407" i="1"/>
  <c r="Z211" i="1"/>
  <c r="Z157" i="1"/>
  <c r="Z152" i="1"/>
  <c r="Z576" i="1"/>
  <c r="Z559" i="1"/>
  <c r="Z418" i="1"/>
  <c r="Z345" i="1"/>
  <c r="Z243" i="1"/>
  <c r="Z464" i="1"/>
  <c r="Z329" i="1"/>
  <c r="Z302" i="1"/>
  <c r="Z293" i="1"/>
  <c r="Z281" i="1"/>
  <c r="Z267" i="1"/>
  <c r="Z255" i="1"/>
  <c r="Z141" i="1"/>
  <c r="Z54" i="1"/>
  <c r="Z35" i="1"/>
  <c r="Z589" i="1"/>
  <c r="X606" i="1"/>
  <c r="Z391" i="1"/>
  <c r="Z583" i="1"/>
  <c r="Z569" i="1"/>
  <c r="Z529" i="1"/>
  <c r="Z515" i="1"/>
  <c r="Z351" i="1"/>
  <c r="Z336" i="1"/>
  <c r="Y603" i="1"/>
  <c r="Y607" i="1"/>
  <c r="Y604" i="1"/>
  <c r="Z552" i="1"/>
  <c r="Z236" i="1"/>
  <c r="Z222" i="1"/>
  <c r="Y605" i="1"/>
  <c r="Z608" i="1" l="1"/>
  <c r="Y606" i="1"/>
</calcChain>
</file>

<file path=xl/sharedStrings.xml><?xml version="1.0" encoding="utf-8"?>
<sst xmlns="http://schemas.openxmlformats.org/spreadsheetml/2006/main" count="2804" uniqueCount="992">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</sst>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513" zoomScaleNormal="100" zoomScaleSheetLayoutView="100" workbookViewId="0">
      <selection activeCell="Y603" sqref="Y603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991</v>
      </c>
      <c r="I5" s="983"/>
      <c r="J5" s="983"/>
      <c r="K5" s="983"/>
      <c r="L5" s="983"/>
      <c r="M5" s="807"/>
      <c r="N5" s="58"/>
      <c r="P5" s="24" t="s">
        <v>10</v>
      </c>
      <c r="Q5" s="1080">
        <v>45590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Пятница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0.375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120</v>
      </c>
      <c r="Y48" s="702">
        <f t="shared" ref="Y48:Y53" si="6">IFERROR(IF(X48="",0,CEILING((X48/$H48),1)*$H48),"")</f>
        <v>129.60000000000002</v>
      </c>
      <c r="Z48" s="36">
        <f>IFERROR(IF(Y48=0,"",ROUNDUP(Y48/H48,0)*0.02175),"")</f>
        <v>0.26100000000000001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125.33333333333331</v>
      </c>
      <c r="BN48" s="64">
        <f t="shared" ref="BN48:BN53" si="8">IFERROR(Y48*I48/H48,"0")</f>
        <v>135.36000000000001</v>
      </c>
      <c r="BO48" s="64">
        <f t="shared" ref="BO48:BO53" si="9">IFERROR(1/J48*(X48/H48),"0")</f>
        <v>0.1984126984126984</v>
      </c>
      <c r="BP48" s="64">
        <f t="shared" ref="BP48:BP53" si="10">IFERROR(1/J48*(Y48/H48),"0")</f>
        <v>0.2142857142857143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80</v>
      </c>
      <c r="Y51" s="702">
        <f t="shared" si="6"/>
        <v>80</v>
      </c>
      <c r="Z51" s="36">
        <f>IFERROR(IF(Y51=0,"",ROUNDUP(Y51/H51,0)*0.00902),"")</f>
        <v>0.1804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84.2</v>
      </c>
      <c r="BN51" s="64">
        <f t="shared" si="8"/>
        <v>84.2</v>
      </c>
      <c r="BO51" s="64">
        <f t="shared" si="9"/>
        <v>0.15151515151515152</v>
      </c>
      <c r="BP51" s="64">
        <f t="shared" si="10"/>
        <v>0.15151515151515152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31.111111111111111</v>
      </c>
      <c r="Y54" s="703">
        <f>IFERROR(Y48/H48,"0")+IFERROR(Y49/H49,"0")+IFERROR(Y50/H50,"0")+IFERROR(Y51/H51,"0")+IFERROR(Y52/H52,"0")+IFERROR(Y53/H53,"0")</f>
        <v>32</v>
      </c>
      <c r="Z54" s="703">
        <f>IFERROR(IF(Z48="",0,Z48),"0")+IFERROR(IF(Z49="",0,Z49),"0")+IFERROR(IF(Z50="",0,Z50),"0")+IFERROR(IF(Z51="",0,Z51),"0")+IFERROR(IF(Z52="",0,Z52),"0")+IFERROR(IF(Z53="",0,Z53),"0")</f>
        <v>0.44140000000000001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200</v>
      </c>
      <c r="Y55" s="703">
        <f>IFERROR(SUM(Y48:Y53),"0")</f>
        <v>209.60000000000002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400</v>
      </c>
      <c r="Y63" s="702">
        <f t="shared" ref="Y63:Y69" si="11">IFERROR(IF(X63="",0,CEILING((X63/$H63),1)*$H63),"")</f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417.77777777777777</v>
      </c>
      <c r="BN63" s="64">
        <f t="shared" ref="BN63:BN69" si="13">IFERROR(Y63*I63/H63,"0")</f>
        <v>428.64</v>
      </c>
      <c r="BO63" s="64">
        <f t="shared" ref="BO63:BO69" si="14">IFERROR(1/J63*(X63/H63),"0")</f>
        <v>0.66137566137566139</v>
      </c>
      <c r="BP63" s="64">
        <f t="shared" ref="BP63:BP69" si="15">IFERROR(1/J63*(Y63/H63),"0")</f>
        <v>0.67857142857142849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315</v>
      </c>
      <c r="Y69" s="702">
        <f t="shared" si="11"/>
        <v>315</v>
      </c>
      <c r="Z69" s="36">
        <f>IFERROR(IF(Y69=0,"",ROUNDUP(Y69/H69,0)*0.00902),"")</f>
        <v>0.63139999999999996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329.70000000000005</v>
      </c>
      <c r="BN69" s="64">
        <f t="shared" si="13"/>
        <v>329.70000000000005</v>
      </c>
      <c r="BO69" s="64">
        <f t="shared" si="14"/>
        <v>0.53030303030303028</v>
      </c>
      <c r="BP69" s="64">
        <f t="shared" si="15"/>
        <v>0.53030303030303028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107.03703703703704</v>
      </c>
      <c r="Y70" s="703">
        <f>IFERROR(Y63/H63,"0")+IFERROR(Y64/H64,"0")+IFERROR(Y65/H65,"0")+IFERROR(Y66/H66,"0")+IFERROR(Y67/H67,"0")+IFERROR(Y68/H68,"0")+IFERROR(Y69/H69,"0")</f>
        <v>108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1.4579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715</v>
      </c>
      <c r="Y71" s="703">
        <f>IFERROR(SUM(Y63:Y69),"0")</f>
        <v>725.40000000000009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180</v>
      </c>
      <c r="Y73" s="702">
        <f>IFERROR(IF(X73="",0,CEILING((X73/$H73),1)*$H73),"")</f>
        <v>183.60000000000002</v>
      </c>
      <c r="Z73" s="36">
        <f>IFERROR(IF(Y73=0,"",ROUNDUP(Y73/H73,0)*0.02175),"")</f>
        <v>0.36974999999999997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187.99999999999997</v>
      </c>
      <c r="BN73" s="64">
        <f>IFERROR(Y73*I73/H73,"0")</f>
        <v>191.76000000000002</v>
      </c>
      <c r="BO73" s="64">
        <f>IFERROR(1/J73*(X73/H73),"0")</f>
        <v>0.29761904761904756</v>
      </c>
      <c r="BP73" s="64">
        <f>IFERROR(1/J73*(Y73/H73),"0")</f>
        <v>0.30357142857142855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180</v>
      </c>
      <c r="Y76" s="702">
        <f>IFERROR(IF(X76="",0,CEILING((X76/$H76),1)*$H76),"")</f>
        <v>180.9</v>
      </c>
      <c r="Z76" s="36">
        <f>IFERROR(IF(Y76=0,"",ROUNDUP(Y76/H76,0)*0.00753),"")</f>
        <v>0.50451000000000001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193.33333333333331</v>
      </c>
      <c r="BN76" s="64">
        <f>IFERROR(Y76*I76/H76,"0")</f>
        <v>194.29999999999998</v>
      </c>
      <c r="BO76" s="64">
        <f>IFERROR(1/J76*(X76/H76),"0")</f>
        <v>0.42735042735042728</v>
      </c>
      <c r="BP76" s="64">
        <f>IFERROR(1/J76*(Y76/H76),"0")</f>
        <v>0.42948717948717946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83.333333333333314</v>
      </c>
      <c r="Y77" s="703">
        <f>IFERROR(Y73/H73,"0")+IFERROR(Y74/H74,"0")+IFERROR(Y75/H75,"0")+IFERROR(Y76/H76,"0")</f>
        <v>84</v>
      </c>
      <c r="Z77" s="703">
        <f>IFERROR(IF(Z73="",0,Z73),"0")+IFERROR(IF(Z74="",0,Z74),"0")+IFERROR(IF(Z75="",0,Z75),"0")+IFERROR(IF(Z76="",0,Z76),"0")</f>
        <v>0.87426000000000004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360</v>
      </c>
      <c r="Y78" s="703">
        <f>IFERROR(SUM(Y73:Y76),"0")</f>
        <v>364.5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100</v>
      </c>
      <c r="Y104" s="702">
        <f>IFERROR(IF(X104="",0,CEILING((X104/$H104),1)*$H104),"")</f>
        <v>108</v>
      </c>
      <c r="Z104" s="36">
        <f>IFERROR(IF(Y104=0,"",ROUNDUP(Y104/H104,0)*0.02175),"")</f>
        <v>0.21749999999999997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104.44444444444444</v>
      </c>
      <c r="BN104" s="64">
        <f>IFERROR(Y104*I104/H104,"0")</f>
        <v>112.8</v>
      </c>
      <c r="BO104" s="64">
        <f>IFERROR(1/J104*(X104/H104),"0")</f>
        <v>0.16534391534391535</v>
      </c>
      <c r="BP104" s="64">
        <f>IFERROR(1/J104*(Y104/H104),"0")</f>
        <v>0.17857142857142855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315</v>
      </c>
      <c r="Y106" s="702">
        <f>IFERROR(IF(X106="",0,CEILING((X106/$H106),1)*$H106),"")</f>
        <v>315</v>
      </c>
      <c r="Z106" s="36">
        <f>IFERROR(IF(Y106=0,"",ROUNDUP(Y106/H106,0)*0.00902),"")</f>
        <v>0.63139999999999996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329.70000000000005</v>
      </c>
      <c r="BN106" s="64">
        <f>IFERROR(Y106*I106/H106,"0")</f>
        <v>329.70000000000005</v>
      </c>
      <c r="BO106" s="64">
        <f>IFERROR(1/J106*(X106/H106),"0")</f>
        <v>0.53030303030303028</v>
      </c>
      <c r="BP106" s="64">
        <f>IFERROR(1/J106*(Y106/H106),"0")</f>
        <v>0.53030303030303028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79.259259259259267</v>
      </c>
      <c r="Y107" s="703">
        <f>IFERROR(Y104/H104,"0")+IFERROR(Y105/H105,"0")+IFERROR(Y106/H106,"0")</f>
        <v>80</v>
      </c>
      <c r="Z107" s="703">
        <f>IFERROR(IF(Z104="",0,Z104),"0")+IFERROR(IF(Z105="",0,Z105),"0")+IFERROR(IF(Z106="",0,Z106),"0")</f>
        <v>0.84889999999999999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415</v>
      </c>
      <c r="Y108" s="703">
        <f>IFERROR(SUM(Y104:Y106),"0")</f>
        <v>423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450</v>
      </c>
      <c r="Y111" s="702">
        <f>IFERROR(IF(X111="",0,CEILING((X111/$H111),1)*$H111),"")</f>
        <v>453.6</v>
      </c>
      <c r="Z111" s="36">
        <f>IFERROR(IF(Y111=0,"",ROUNDUP(Y111/H111,0)*0.02175),"")</f>
        <v>1.1744999999999999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480.21428571428572</v>
      </c>
      <c r="BN111" s="64">
        <f>IFERROR(Y111*I111/H111,"0")</f>
        <v>484.05600000000004</v>
      </c>
      <c r="BO111" s="64">
        <f>IFERROR(1/J111*(X111/H111),"0")</f>
        <v>0.95663265306122436</v>
      </c>
      <c r="BP111" s="64">
        <f>IFERROR(1/J111*(Y111/H111),"0")</f>
        <v>0.96428571428571419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53.571428571428569</v>
      </c>
      <c r="Y115" s="703">
        <f>IFERROR(Y110/H110,"0")+IFERROR(Y111/H111,"0")+IFERROR(Y112/H112,"0")+IFERROR(Y113/H113,"0")+IFERROR(Y114/H114,"0")</f>
        <v>54</v>
      </c>
      <c r="Z115" s="703">
        <f>IFERROR(IF(Z110="",0,Z110),"0")+IFERROR(IF(Z111="",0,Z111),"0")+IFERROR(IF(Z112="",0,Z112),"0")+IFERROR(IF(Z113="",0,Z113),"0")+IFERROR(IF(Z114="",0,Z114),"0")</f>
        <v>1.1744999999999999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450</v>
      </c>
      <c r="Y116" s="703">
        <f>IFERROR(SUM(Y110:Y114),"0")</f>
        <v>453.6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60</v>
      </c>
      <c r="Y120" s="702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62.571428571428569</v>
      </c>
      <c r="BN120" s="64">
        <f>IFERROR(Y120*I120/H120,"0")</f>
        <v>70.079999999999984</v>
      </c>
      <c r="BO120" s="64">
        <f>IFERROR(1/J120*(X120/H120),"0")</f>
        <v>9.5663265306122458E-2</v>
      </c>
      <c r="BP120" s="64">
        <f>IFERROR(1/J120*(Y120/H120),"0")</f>
        <v>0.10714285714285712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675</v>
      </c>
      <c r="Y122" s="702">
        <f>IFERROR(IF(X122="",0,CEILING((X122/$H122),1)*$H122),"")</f>
        <v>675</v>
      </c>
      <c r="Z122" s="36">
        <f>IFERROR(IF(Y122=0,"",ROUNDUP(Y122/H122,0)*0.00902),"")</f>
        <v>1.353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706.5</v>
      </c>
      <c r="BN122" s="64">
        <f>IFERROR(Y122*I122/H122,"0")</f>
        <v>706.5</v>
      </c>
      <c r="BO122" s="64">
        <f>IFERROR(1/J122*(X122/H122),"0")</f>
        <v>1.1363636363636365</v>
      </c>
      <c r="BP122" s="64">
        <f>IFERROR(1/J122*(Y122/H122),"0")</f>
        <v>1.1363636363636365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155.35714285714286</v>
      </c>
      <c r="Y124" s="703">
        <f>IFERROR(Y119/H119,"0")+IFERROR(Y120/H120,"0")+IFERROR(Y121/H121,"0")+IFERROR(Y122/H122,"0")+IFERROR(Y123/H123,"0")</f>
        <v>156</v>
      </c>
      <c r="Z124" s="703">
        <f>IFERROR(IF(Z119="",0,Z119),"0")+IFERROR(IF(Z120="",0,Z120),"0")+IFERROR(IF(Z121="",0,Z121),"0")+IFERROR(IF(Z122="",0,Z122),"0")+IFERROR(IF(Z123="",0,Z123),"0")</f>
        <v>1.4835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735</v>
      </c>
      <c r="Y125" s="703">
        <f>IFERROR(SUM(Y119:Y123),"0")</f>
        <v>742.2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24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500</v>
      </c>
      <c r="Y135" s="702">
        <f t="shared" si="21"/>
        <v>504</v>
      </c>
      <c r="Z135" s="36">
        <f>IFERROR(IF(Y135=0,"",ROUNDUP(Y135/H135,0)*0.02175),"")</f>
        <v>1.3049999999999999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533.21428571428567</v>
      </c>
      <c r="BN135" s="64">
        <f t="shared" si="23"/>
        <v>537.48</v>
      </c>
      <c r="BO135" s="64">
        <f t="shared" si="24"/>
        <v>1.0629251700680271</v>
      </c>
      <c r="BP135" s="64">
        <f t="shared" si="25"/>
        <v>1.0714285714285714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225</v>
      </c>
      <c r="Y138" s="702">
        <f t="shared" si="21"/>
        <v>226.8</v>
      </c>
      <c r="Z138" s="36">
        <f>IFERROR(IF(Y138=0,"",ROUNDUP(Y138/H138,0)*0.00753),"")</f>
        <v>0.63251999999999997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247.66666666666666</v>
      </c>
      <c r="BN138" s="64">
        <f t="shared" si="23"/>
        <v>249.648</v>
      </c>
      <c r="BO138" s="64">
        <f t="shared" si="24"/>
        <v>0.53418803418803418</v>
      </c>
      <c r="BP138" s="64">
        <f t="shared" si="25"/>
        <v>0.53846153846153844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142.85714285714283</v>
      </c>
      <c r="Y141" s="703">
        <f>IFERROR(Y134/H134,"0")+IFERROR(Y135/H135,"0")+IFERROR(Y136/H136,"0")+IFERROR(Y137/H137,"0")+IFERROR(Y138/H138,"0")+IFERROR(Y139/H139,"0")+IFERROR(Y140/H140,"0")</f>
        <v>144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1.9375199999999999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725</v>
      </c>
      <c r="Y142" s="703">
        <f>IFERROR(SUM(Y134:Y140),"0")</f>
        <v>730.8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80</v>
      </c>
      <c r="Y150" s="702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25</v>
      </c>
      <c r="Y152" s="703">
        <f>IFERROR(Y150/H150,"0")+IFERROR(Y151/H151,"0")</f>
        <v>25</v>
      </c>
      <c r="Z152" s="703">
        <f>IFERROR(IF(Z150="",0,Z150),"0")+IFERROR(IF(Z151="",0,Z151),"0")</f>
        <v>0.18825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80</v>
      </c>
      <c r="Y153" s="703">
        <f>IFERROR(SUM(Y150:Y151),"0")</f>
        <v>80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38.5</v>
      </c>
      <c r="Y155" s="702">
        <f>IFERROR(IF(X155="",0,CEILING((X155/$H155),1)*$H155),"")</f>
        <v>39.199999999999996</v>
      </c>
      <c r="Z155" s="36">
        <f>IFERROR(IF(Y155=0,"",ROUNDUP(Y155/H155,0)*0.00753),"")</f>
        <v>0.10542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42.460000000000008</v>
      </c>
      <c r="BN155" s="64">
        <f>IFERROR(Y155*I155/H155,"0")</f>
        <v>43.231999999999999</v>
      </c>
      <c r="BO155" s="64">
        <f>IFERROR(1/J155*(X155/H155),"0")</f>
        <v>8.8141025641025633E-2</v>
      </c>
      <c r="BP155" s="64">
        <f>IFERROR(1/J155*(Y155/H155),"0")</f>
        <v>8.9743589743589744E-2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13.75</v>
      </c>
      <c r="Y157" s="703">
        <f>IFERROR(Y155/H155,"0")+IFERROR(Y156/H156,"0")</f>
        <v>14</v>
      </c>
      <c r="Z157" s="703">
        <f>IFERROR(IF(Z155="",0,Z155),"0")+IFERROR(IF(Z156="",0,Z156),"0")</f>
        <v>0.10542</v>
      </c>
      <c r="AA157" s="704"/>
      <c r="AB157" s="704"/>
      <c r="AC157" s="704"/>
    </row>
    <row r="158" spans="1:68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38.5</v>
      </c>
      <c r="Y158" s="703">
        <f>IFERROR(SUM(Y155:Y156),"0")</f>
        <v>39.199999999999996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59.400000000000013</v>
      </c>
      <c r="Y161" s="702">
        <f>IFERROR(IF(X161="",0,CEILING((X161/$H161),1)*$H161),"")</f>
        <v>60.720000000000006</v>
      </c>
      <c r="Z161" s="36">
        <f>IFERROR(IF(Y161=0,"",ROUNDUP(Y161/H161,0)*0.00753),"")</f>
        <v>0.17319000000000001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65.88000000000001</v>
      </c>
      <c r="BN161" s="64">
        <f>IFERROR(Y161*I161/H161,"0")</f>
        <v>67.343999999999994</v>
      </c>
      <c r="BO161" s="64">
        <f>IFERROR(1/J161*(X161/H161),"0")</f>
        <v>0.14423076923076925</v>
      </c>
      <c r="BP161" s="64">
        <f>IFERROR(1/J161*(Y161/H161),"0")</f>
        <v>0.14743589743589744</v>
      </c>
    </row>
    <row r="162" spans="1:68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22.500000000000004</v>
      </c>
      <c r="Y162" s="703">
        <f>IFERROR(Y160/H160,"0")+IFERROR(Y161/H161,"0")</f>
        <v>23</v>
      </c>
      <c r="Z162" s="703">
        <f>IFERROR(IF(Z160="",0,Z160),"0")+IFERROR(IF(Z161="",0,Z161),"0")</f>
        <v>0.17319000000000001</v>
      </c>
      <c r="AA162" s="704"/>
      <c r="AB162" s="704"/>
      <c r="AC162" s="704"/>
    </row>
    <row r="163" spans="1:68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59.400000000000013</v>
      </c>
      <c r="Y163" s="703">
        <f>IFERROR(SUM(Y160:Y161),"0")</f>
        <v>60.720000000000006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50</v>
      </c>
      <c r="Y192" s="702">
        <f t="shared" ref="Y192:Y199" si="26">IFERROR(IF(X192="",0,CEILING((X192/$H192),1)*$H192),"")</f>
        <v>50.400000000000006</v>
      </c>
      <c r="Z192" s="36">
        <f>IFERROR(IF(Y192=0,"",ROUNDUP(Y192/H192,0)*0.00753),"")</f>
        <v>9.0359999999999996E-2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53.095238095238095</v>
      </c>
      <c r="BN192" s="64">
        <f t="shared" ref="BN192:BN199" si="28">IFERROR(Y192*I192/H192,"0")</f>
        <v>53.52</v>
      </c>
      <c r="BO192" s="64">
        <f t="shared" ref="BO192:BO199" si="29">IFERROR(1/J192*(X192/H192),"0")</f>
        <v>7.6312576312576319E-2</v>
      </c>
      <c r="BP192" s="64">
        <f t="shared" ref="BP192:BP199" si="30">IFERROR(1/J192*(Y192/H192),"0")</f>
        <v>7.6923076923076927E-2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105</v>
      </c>
      <c r="Y197" s="702">
        <f t="shared" si="26"/>
        <v>105</v>
      </c>
      <c r="Z197" s="36">
        <f>IFERROR(IF(Y197=0,"",ROUNDUP(Y197/H197,0)*0.00502),"")</f>
        <v>0.251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110.00000000000001</v>
      </c>
      <c r="BN197" s="64">
        <f t="shared" si="28"/>
        <v>110.00000000000001</v>
      </c>
      <c r="BO197" s="64">
        <f t="shared" si="29"/>
        <v>0.21367521367521369</v>
      </c>
      <c r="BP197" s="64">
        <f t="shared" si="30"/>
        <v>0.21367521367521369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61.904761904761905</v>
      </c>
      <c r="Y200" s="703">
        <f>IFERROR(Y192/H192,"0")+IFERROR(Y193/H193,"0")+IFERROR(Y194/H194,"0")+IFERROR(Y195/H195,"0")+IFERROR(Y196/H196,"0")+IFERROR(Y197/H197,"0")+IFERROR(Y198/H198,"0")+IFERROR(Y199/H199,"0")</f>
        <v>62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0.34136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155</v>
      </c>
      <c r="Y201" s="703">
        <f>IFERROR(SUM(Y192:Y199),"0")</f>
        <v>155.4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70</v>
      </c>
      <c r="Y216" s="702">
        <f t="shared" si="31"/>
        <v>70.2</v>
      </c>
      <c r="Z216" s="36">
        <f>IFERROR(IF(Y216=0,"",ROUNDUP(Y216/H216,0)*0.00902),"")</f>
        <v>0.11726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72.722222222222229</v>
      </c>
      <c r="BN216" s="64">
        <f t="shared" si="33"/>
        <v>72.930000000000007</v>
      </c>
      <c r="BO216" s="64">
        <f t="shared" si="34"/>
        <v>9.8204264870931535E-2</v>
      </c>
      <c r="BP216" s="64">
        <f t="shared" si="35"/>
        <v>9.8484848484848481E-2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75</v>
      </c>
      <c r="Y218" s="702">
        <f t="shared" si="31"/>
        <v>75.600000000000009</v>
      </c>
      <c r="Z218" s="36">
        <f>IFERROR(IF(Y218=0,"",ROUNDUP(Y218/H218,0)*0.00502),"")</f>
        <v>0.21084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80.416666666666671</v>
      </c>
      <c r="BN218" s="64">
        <f t="shared" si="33"/>
        <v>81.06</v>
      </c>
      <c r="BO218" s="64">
        <f t="shared" si="34"/>
        <v>0.17806267806267806</v>
      </c>
      <c r="BP218" s="64">
        <f t="shared" si="35"/>
        <v>0.17948717948717954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75</v>
      </c>
      <c r="Y219" s="702">
        <f t="shared" si="3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79.166666666666671</v>
      </c>
      <c r="BN219" s="64">
        <f t="shared" si="33"/>
        <v>79.800000000000011</v>
      </c>
      <c r="BO219" s="64">
        <f t="shared" si="34"/>
        <v>0.17806267806267806</v>
      </c>
      <c r="BP219" s="64">
        <f t="shared" si="35"/>
        <v>0.17948717948717954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75</v>
      </c>
      <c r="Y220" s="702">
        <f t="shared" si="3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79.166666666666671</v>
      </c>
      <c r="BN220" s="64">
        <f t="shared" si="33"/>
        <v>79.800000000000011</v>
      </c>
      <c r="BO220" s="64">
        <f t="shared" si="34"/>
        <v>0.17806267806267806</v>
      </c>
      <c r="BP220" s="64">
        <f t="shared" si="3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75</v>
      </c>
      <c r="Y221" s="702">
        <f t="shared" si="31"/>
        <v>75.600000000000009</v>
      </c>
      <c r="Z221" s="36">
        <f>IFERROR(IF(Y221=0,"",ROUNDUP(Y221/H221,0)*0.00502),"")</f>
        <v>0.21084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79.166666666666671</v>
      </c>
      <c r="BN221" s="64">
        <f t="shared" si="33"/>
        <v>79.800000000000011</v>
      </c>
      <c r="BO221" s="64">
        <f t="shared" si="34"/>
        <v>0.17806267806267806</v>
      </c>
      <c r="BP221" s="64">
        <f t="shared" si="35"/>
        <v>0.17948717948717954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179.62962962962962</v>
      </c>
      <c r="Y222" s="703">
        <f>IFERROR(Y214/H214,"0")+IFERROR(Y215/H215,"0")+IFERROR(Y216/H216,"0")+IFERROR(Y217/H217,"0")+IFERROR(Y218/H218,"0")+IFERROR(Y219/H219,"0")+IFERROR(Y220/H220,"0")+IFERROR(Y221/H221,"0")</f>
        <v>181.00000000000003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0.96062000000000003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370</v>
      </c>
      <c r="Y223" s="703">
        <f>IFERROR(SUM(Y214:Y221),"0")</f>
        <v>372.60000000000008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200</v>
      </c>
      <c r="Y228" s="702">
        <f t="shared" si="36"/>
        <v>200.1</v>
      </c>
      <c r="Z228" s="36">
        <f>IFERROR(IF(Y228=0,"",ROUNDUP(Y228/H228,0)*0.02175),"")</f>
        <v>0.50024999999999997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212.96551724137933</v>
      </c>
      <c r="BN228" s="64">
        <f t="shared" si="38"/>
        <v>213.072</v>
      </c>
      <c r="BO228" s="64">
        <f t="shared" si="39"/>
        <v>0.41050903119868637</v>
      </c>
      <c r="BP228" s="64">
        <f t="shared" si="40"/>
        <v>0.4107142857142857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160</v>
      </c>
      <c r="Y229" s="702">
        <f t="shared" si="36"/>
        <v>160.79999999999998</v>
      </c>
      <c r="Z229" s="36">
        <f t="shared" ref="Z229:Z235" si="41">IFERROR(IF(Y229=0,"",ROUNDUP(Y229/H229,0)*0.00753),"")</f>
        <v>0.50451000000000001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179.33333333333334</v>
      </c>
      <c r="BN229" s="64">
        <f t="shared" si="38"/>
        <v>180.23</v>
      </c>
      <c r="BO229" s="64">
        <f t="shared" si="39"/>
        <v>0.42735042735042739</v>
      </c>
      <c r="BP229" s="64">
        <f t="shared" si="40"/>
        <v>0.42948717948717946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160</v>
      </c>
      <c r="Y231" s="702">
        <f t="shared" si="36"/>
        <v>160.79999999999998</v>
      </c>
      <c r="Z231" s="36">
        <f t="shared" si="41"/>
        <v>0.50451000000000001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178.13333333333335</v>
      </c>
      <c r="BN231" s="64">
        <f t="shared" si="38"/>
        <v>179.024</v>
      </c>
      <c r="BO231" s="64">
        <f t="shared" si="39"/>
        <v>0.42735042735042739</v>
      </c>
      <c r="BP231" s="64">
        <f t="shared" si="40"/>
        <v>0.42948717948717946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100</v>
      </c>
      <c r="Y235" s="702">
        <f t="shared" si="36"/>
        <v>100.8</v>
      </c>
      <c r="Z235" s="36">
        <f t="shared" si="41"/>
        <v>0.31625999999999999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111.58333333333334</v>
      </c>
      <c r="BN235" s="64">
        <f t="shared" si="38"/>
        <v>112.47599999999998</v>
      </c>
      <c r="BO235" s="64">
        <f t="shared" si="39"/>
        <v>0.26709401709401709</v>
      </c>
      <c r="BP235" s="64">
        <f t="shared" si="40"/>
        <v>0.26923076923076922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197.98850574712645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199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1.8255300000000001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620</v>
      </c>
      <c r="Y237" s="703">
        <f>IFERROR(SUM(Y225:Y235),"0")</f>
        <v>622.49999999999989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20</v>
      </c>
      <c r="Y241" s="702">
        <f>IFERROR(IF(X241="",0,CEILING((X241/$H241),1)*$H241),"")</f>
        <v>21.599999999999998</v>
      </c>
      <c r="Z241" s="36">
        <f>IFERROR(IF(Y241=0,"",ROUNDUP(Y241/H241,0)*0.00753),"")</f>
        <v>6.7769999999999997E-2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22.266666666666669</v>
      </c>
      <c r="BN241" s="64">
        <f>IFERROR(Y241*I241/H241,"0")</f>
        <v>24.047999999999998</v>
      </c>
      <c r="BO241" s="64">
        <f>IFERROR(1/J241*(X241/H241),"0")</f>
        <v>5.3418803418803423E-2</v>
      </c>
      <c r="BP241" s="64">
        <f>IFERROR(1/J241*(Y241/H241),"0")</f>
        <v>5.7692307692307689E-2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40</v>
      </c>
      <c r="Y242" s="702">
        <f>IFERROR(IF(X242="",0,CEILING((X242/$H242),1)*$H242),"")</f>
        <v>40.799999999999997</v>
      </c>
      <c r="Z242" s="36">
        <f>IFERROR(IF(Y242=0,"",ROUNDUP(Y242/H242,0)*0.00753),"")</f>
        <v>0.12801000000000001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44.533333333333339</v>
      </c>
      <c r="BN242" s="64">
        <f>IFERROR(Y242*I242/H242,"0")</f>
        <v>45.423999999999999</v>
      </c>
      <c r="BO242" s="64">
        <f>IFERROR(1/J242*(X242/H242),"0")</f>
        <v>0.10683760683760685</v>
      </c>
      <c r="BP242" s="64">
        <f>IFERROR(1/J242*(Y242/H242),"0")</f>
        <v>0.10897435897435898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25</v>
      </c>
      <c r="Y243" s="703">
        <f>IFERROR(Y239/H239,"0")+IFERROR(Y240/H240,"0")+IFERROR(Y241/H241,"0")+IFERROR(Y242/H242,"0")</f>
        <v>26</v>
      </c>
      <c r="Z243" s="703">
        <f>IFERROR(IF(Z239="",0,Z239),"0")+IFERROR(IF(Z240="",0,Z240),"0")+IFERROR(IF(Z241="",0,Z241),"0")+IFERROR(IF(Z242="",0,Z242),"0")</f>
        <v>0.19578000000000001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60</v>
      </c>
      <c r="Y244" s="703">
        <f>IFERROR(SUM(Y239:Y242),"0")</f>
        <v>62.399999999999991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8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180</v>
      </c>
      <c r="Y299" s="702">
        <f>IFERROR(IF(X299="",0,CEILING((X299/$H299),1)*$H299),"")</f>
        <v>180</v>
      </c>
      <c r="Z299" s="36">
        <f>IFERROR(IF(Y299=0,"",ROUNDUP(Y299/H299,0)*0.00753),"")</f>
        <v>0.56474999999999997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200.40000000000003</v>
      </c>
      <c r="BN299" s="64">
        <f>IFERROR(Y299*I299/H299,"0")</f>
        <v>200.40000000000003</v>
      </c>
      <c r="BO299" s="64">
        <f>IFERROR(1/J299*(X299/H299),"0")</f>
        <v>0.48076923076923073</v>
      </c>
      <c r="BP299" s="64">
        <f>IFERROR(1/J299*(Y299/H299),"0")</f>
        <v>0.48076923076923073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360</v>
      </c>
      <c r="Y300" s="702">
        <f>IFERROR(IF(X300="",0,CEILING((X300/$H300),1)*$H300),"")</f>
        <v>360</v>
      </c>
      <c r="Z300" s="36">
        <f>IFERROR(IF(Y300=0,"",ROUNDUP(Y300/H300,0)*0.00753),"")</f>
        <v>1.1294999999999999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390</v>
      </c>
      <c r="BN300" s="64">
        <f>IFERROR(Y300*I300/H300,"0")</f>
        <v>390</v>
      </c>
      <c r="BO300" s="64">
        <f>IFERROR(1/J300*(X300/H300),"0")</f>
        <v>0.96153846153846145</v>
      </c>
      <c r="BP300" s="64">
        <f>IFERROR(1/J300*(Y300/H300),"0")</f>
        <v>0.96153846153846145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225</v>
      </c>
      <c r="Y302" s="703">
        <f>IFERROR(Y297/H297,"0")+IFERROR(Y298/H298,"0")+IFERROR(Y299/H299,"0")+IFERROR(Y300/H300,"0")+IFERROR(Y301/H301,"0")</f>
        <v>225</v>
      </c>
      <c r="Z302" s="703">
        <f>IFERROR(IF(Z297="",0,Z297),"0")+IFERROR(IF(Z298="",0,Z298),"0")+IFERROR(IF(Z299="",0,Z299),"0")+IFERROR(IF(Z300="",0,Z300),"0")+IFERROR(IF(Z301="",0,Z301),"0")</f>
        <v>1.6942499999999998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540</v>
      </c>
      <c r="Y303" s="703">
        <f>IFERROR(SUM(Y297:Y301),"0")</f>
        <v>540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105</v>
      </c>
      <c r="Y315" s="702">
        <f>IFERROR(IF(X315="",0,CEILING((X315/$H315),1)*$H315),"")</f>
        <v>105</v>
      </c>
      <c r="Z315" s="36">
        <f>IFERROR(IF(Y315=0,"",ROUNDUP(Y315/H315,0)*0.00502),"")</f>
        <v>0.251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110.00000000000001</v>
      </c>
      <c r="BN315" s="64">
        <f>IFERROR(Y315*I315/H315,"0")</f>
        <v>110.00000000000001</v>
      </c>
      <c r="BO315" s="64">
        <f>IFERROR(1/J315*(X315/H315),"0")</f>
        <v>0.21367521367521369</v>
      </c>
      <c r="BP315" s="64">
        <f>IFERROR(1/J315*(Y315/H315),"0")</f>
        <v>0.21367521367521369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50</v>
      </c>
      <c r="Y317" s="703">
        <f>IFERROR(Y315/H315,"0")+IFERROR(Y316/H316,"0")</f>
        <v>50</v>
      </c>
      <c r="Z317" s="703">
        <f>IFERROR(IF(Z315="",0,Z315),"0")+IFERROR(IF(Z316="",0,Z316),"0")</f>
        <v>0.251</v>
      </c>
      <c r="AA317" s="704"/>
      <c r="AB317" s="704"/>
      <c r="AC317" s="704"/>
    </row>
    <row r="318" spans="1:68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105</v>
      </c>
      <c r="Y318" s="703">
        <f>IFERROR(SUM(Y315:Y316),"0")</f>
        <v>105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08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100</v>
      </c>
      <c r="Y349" s="702">
        <f>IFERROR(IF(X349="",0,CEILING((X349/$H349),1)*$H349),"")</f>
        <v>101.39999999999999</v>
      </c>
      <c r="Z349" s="36">
        <f>IFERROR(IF(Y349=0,"",ROUNDUP(Y349/H349,0)*0.02175),"")</f>
        <v>0.28275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107.23076923076924</v>
      </c>
      <c r="BN349" s="64">
        <f>IFERROR(Y349*I349/H349,"0")</f>
        <v>108.732</v>
      </c>
      <c r="BO349" s="64">
        <f>IFERROR(1/J349*(X349/H349),"0")</f>
        <v>0.22893772893772893</v>
      </c>
      <c r="BP349" s="64">
        <f>IFERROR(1/J349*(Y349/H349),"0")</f>
        <v>0.23214285714285712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12.820512820512821</v>
      </c>
      <c r="Y351" s="703">
        <f>IFERROR(Y348/H348,"0")+IFERROR(Y349/H349,"0")+IFERROR(Y350/H350,"0")</f>
        <v>13</v>
      </c>
      <c r="Z351" s="703">
        <f>IFERROR(IF(Z348="",0,Z348),"0")+IFERROR(IF(Z349="",0,Z349),"0")+IFERROR(IF(Z350="",0,Z350),"0")</f>
        <v>0.28275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100</v>
      </c>
      <c r="Y352" s="703">
        <f>IFERROR(SUM(Y348:Y350),"0")</f>
        <v>101.39999999999999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18</v>
      </c>
      <c r="Y368" s="702">
        <f>IFERROR(IF(X368="",0,CEILING((X368/$H368),1)*$H368),"")</f>
        <v>18</v>
      </c>
      <c r="Z368" s="36">
        <f>IFERROR(IF(Y368=0,"",ROUNDUP(Y368/H368,0)*0.00753),"")</f>
        <v>7.5300000000000006E-2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20.48</v>
      </c>
      <c r="BN368" s="64">
        <f>IFERROR(Y368*I368/H368,"0")</f>
        <v>20.48</v>
      </c>
      <c r="BO368" s="64">
        <f>IFERROR(1/J368*(X368/H368),"0")</f>
        <v>6.4102564102564097E-2</v>
      </c>
      <c r="BP368" s="64">
        <f>IFERROR(1/J368*(Y368/H368),"0")</f>
        <v>6.4102564102564097E-2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10</v>
      </c>
      <c r="Y369" s="703">
        <f>IFERROR(Y368/H368,"0")</f>
        <v>10</v>
      </c>
      <c r="Z369" s="703">
        <f>IFERROR(IF(Z368="",0,Z368),"0")</f>
        <v>7.5300000000000006E-2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18</v>
      </c>
      <c r="Y370" s="703">
        <f>IFERROR(SUM(Y368:Y368),"0")</f>
        <v>18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420</v>
      </c>
      <c r="Y373" s="702">
        <f>IFERROR(IF(X373="",0,CEILING((X373/$H373),1)*$H373),"")</f>
        <v>420</v>
      </c>
      <c r="Z373" s="36">
        <f>IFERROR(IF(Y373=0,"",ROUNDUP(Y373/H373,0)*0.00753),"")</f>
        <v>1.506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474.4</v>
      </c>
      <c r="BN373" s="64">
        <f>IFERROR(Y373*I373/H373,"0")</f>
        <v>474.4</v>
      </c>
      <c r="BO373" s="64">
        <f>IFERROR(1/J373*(X373/H373),"0")</f>
        <v>1.2820512820512819</v>
      </c>
      <c r="BP373" s="64">
        <f>IFERROR(1/J373*(Y373/H373),"0")</f>
        <v>1.2820512820512819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210</v>
      </c>
      <c r="Y374" s="702">
        <f>IFERROR(IF(X374="",0,CEILING((X374/$H374),1)*$H374),"")</f>
        <v>210</v>
      </c>
      <c r="Z374" s="36">
        <f>IFERROR(IF(Y374=0,"",ROUNDUP(Y374/H374,0)*0.00753),"")</f>
        <v>0.753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235.99999999999997</v>
      </c>
      <c r="BN374" s="64">
        <f>IFERROR(Y374*I374/H374,"0")</f>
        <v>235.99999999999997</v>
      </c>
      <c r="BO374" s="64">
        <f>IFERROR(1/J374*(X374/H374),"0")</f>
        <v>0.64102564102564097</v>
      </c>
      <c r="BP374" s="64">
        <f>IFERROR(1/J374*(Y374/H374),"0")</f>
        <v>0.64102564102564097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300</v>
      </c>
      <c r="Y375" s="703">
        <f>IFERROR(Y372/H372,"0")+IFERROR(Y373/H373,"0")+IFERROR(Y374/H374,"0")</f>
        <v>300</v>
      </c>
      <c r="Z375" s="703">
        <f>IFERROR(IF(Z372="",0,Z372),"0")+IFERROR(IF(Z373="",0,Z373),"0")+IFERROR(IF(Z374="",0,Z374),"0")</f>
        <v>2.2589999999999999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630</v>
      </c>
      <c r="Y376" s="703">
        <f>IFERROR(SUM(Y372:Y374),"0")</f>
        <v>630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1600</v>
      </c>
      <c r="Y380" s="702">
        <f t="shared" ref="Y380:Y390" si="67">IFERROR(IF(X380="",0,CEILING((X380/$H380),1)*$H380),"")</f>
        <v>1605</v>
      </c>
      <c r="Z380" s="36">
        <f>IFERROR(IF(Y380=0,"",ROUNDUP(Y380/H380,0)*0.02175),"")</f>
        <v>2.3272499999999998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1651.2</v>
      </c>
      <c r="BN380" s="64">
        <f t="shared" ref="BN380:BN390" si="69">IFERROR(Y380*I380/H380,"0")</f>
        <v>1656.3600000000001</v>
      </c>
      <c r="BO380" s="64">
        <f t="shared" ref="BO380:BO390" si="70">IFERROR(1/J380*(X380/H380),"0")</f>
        <v>2.2222222222222223</v>
      </c>
      <c r="BP380" s="64">
        <f t="shared" ref="BP380:BP390" si="71">IFERROR(1/J380*(Y380/H380),"0")</f>
        <v>2.2291666666666665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500</v>
      </c>
      <c r="Y382" s="702">
        <f t="shared" si="67"/>
        <v>510</v>
      </c>
      <c r="Z382" s="36">
        <f>IFERROR(IF(Y382=0,"",ROUNDUP(Y382/H382,0)*0.02175),"")</f>
        <v>0.73949999999999994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516</v>
      </c>
      <c r="BN382" s="64">
        <f t="shared" si="69"/>
        <v>526.32000000000005</v>
      </c>
      <c r="BO382" s="64">
        <f t="shared" si="70"/>
        <v>0.69444444444444442</v>
      </c>
      <c r="BP382" s="64">
        <f t="shared" si="71"/>
        <v>0.70833333333333326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1500</v>
      </c>
      <c r="Y386" s="702">
        <f t="shared" si="67"/>
        <v>1500</v>
      </c>
      <c r="Z386" s="36">
        <f>IFERROR(IF(Y386=0,"",ROUNDUP(Y386/H386,0)*0.02175),"")</f>
        <v>2.1749999999999998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1548</v>
      </c>
      <c r="BN386" s="64">
        <f t="shared" si="69"/>
        <v>1548</v>
      </c>
      <c r="BO386" s="64">
        <f t="shared" si="70"/>
        <v>2.083333333333333</v>
      </c>
      <c r="BP386" s="64">
        <f t="shared" si="71"/>
        <v>2.083333333333333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20</v>
      </c>
      <c r="Y390" s="702">
        <f t="shared" si="67"/>
        <v>20</v>
      </c>
      <c r="Z390" s="36">
        <f>IFERROR(IF(Y390=0,"",ROUNDUP(Y390/H390,0)*0.00902),"")</f>
        <v>3.6080000000000001E-2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20.84</v>
      </c>
      <c r="BN390" s="64">
        <f t="shared" si="69"/>
        <v>20.84</v>
      </c>
      <c r="BO390" s="64">
        <f t="shared" si="70"/>
        <v>3.0303030303030304E-2</v>
      </c>
      <c r="BP390" s="64">
        <f t="shared" si="71"/>
        <v>3.0303030303030304E-2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244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245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5.2778299999999998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3620</v>
      </c>
      <c r="Y392" s="703">
        <f>IFERROR(SUM(Y380:Y390),"0")</f>
        <v>3635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700</v>
      </c>
      <c r="Y394" s="702">
        <f>IFERROR(IF(X394="",0,CEILING((X394/$H394),1)*$H394),"")</f>
        <v>705</v>
      </c>
      <c r="Z394" s="36">
        <f>IFERROR(IF(Y394=0,"",ROUNDUP(Y394/H394,0)*0.02175),"")</f>
        <v>1.0222499999999999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722.4</v>
      </c>
      <c r="BN394" s="64">
        <f>IFERROR(Y394*I394/H394,"0")</f>
        <v>727.56</v>
      </c>
      <c r="BO394" s="64">
        <f>IFERROR(1/J394*(X394/H394),"0")</f>
        <v>0.9722222222222221</v>
      </c>
      <c r="BP394" s="64">
        <f>IFERROR(1/J394*(Y394/H394),"0")</f>
        <v>0.97916666666666663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46.666666666666664</v>
      </c>
      <c r="Y396" s="703">
        <f>IFERROR(Y394/H394,"0")+IFERROR(Y395/H395,"0")</f>
        <v>47</v>
      </c>
      <c r="Z396" s="703">
        <f>IFERROR(IF(Z394="",0,Z394),"0")+IFERROR(IF(Z395="",0,Z395),"0")</f>
        <v>1.0222499999999999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700</v>
      </c>
      <c r="Y397" s="703">
        <f>IFERROR(SUM(Y394:Y395),"0")</f>
        <v>705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50</v>
      </c>
      <c r="Y416" s="702">
        <f t="shared" si="72"/>
        <v>60</v>
      </c>
      <c r="Z416" s="36">
        <f t="shared" si="73"/>
        <v>0.10874999999999999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52</v>
      </c>
      <c r="BN416" s="64">
        <f t="shared" si="75"/>
        <v>62.400000000000006</v>
      </c>
      <c r="BO416" s="64">
        <f t="shared" si="76"/>
        <v>7.4404761904761904E-2</v>
      </c>
      <c r="BP416" s="64">
        <f t="shared" si="77"/>
        <v>8.9285714285714274E-2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4.166666666666667</v>
      </c>
      <c r="Y418" s="703">
        <f>IFERROR(Y411/H411,"0")+IFERROR(Y412/H412,"0")+IFERROR(Y413/H413,"0")+IFERROR(Y414/H414,"0")+IFERROR(Y415/H415,"0")+IFERROR(Y416/H416,"0")+IFERROR(Y417/H417,"0")</f>
        <v>5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0.10874999999999999</v>
      </c>
      <c r="AA418" s="704"/>
      <c r="AB418" s="704"/>
      <c r="AC418" s="704"/>
    </row>
    <row r="419" spans="1:68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50</v>
      </c>
      <c r="Y419" s="703">
        <f>IFERROR(SUM(Y411:Y417),"0")</f>
        <v>60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10.5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11.149999999999999</v>
      </c>
      <c r="BN455" s="64">
        <f t="shared" si="80"/>
        <v>11.149999999999999</v>
      </c>
      <c r="BO455" s="64">
        <f t="shared" si="81"/>
        <v>2.1367521367521368E-2</v>
      </c>
      <c r="BP455" s="64">
        <f t="shared" si="82"/>
        <v>2.1367521367521368E-2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35</v>
      </c>
      <c r="Y459" s="702">
        <f t="shared" si="78"/>
        <v>35.700000000000003</v>
      </c>
      <c r="Z459" s="36">
        <f t="shared" si="83"/>
        <v>8.5339999999999999E-2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37.166666666666664</v>
      </c>
      <c r="BN459" s="64">
        <f t="shared" si="80"/>
        <v>37.910000000000004</v>
      </c>
      <c r="BO459" s="64">
        <f t="shared" si="81"/>
        <v>7.1225071225071226E-2</v>
      </c>
      <c r="BP459" s="64">
        <f t="shared" si="82"/>
        <v>7.2649572649572655E-2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21.666666666666664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22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0.11044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45.5</v>
      </c>
      <c r="Y465" s="703">
        <f>IFERROR(SUM(Y444:Y463),"0")</f>
        <v>46.2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10.5</v>
      </c>
      <c r="Y484" s="702">
        <f>IFERROR(IF(X484="",0,CEILING((X484/$H484),1)*$H484),"")</f>
        <v>10.5</v>
      </c>
      <c r="Z484" s="36">
        <f>IFERROR(IF(Y484=0,"",ROUNDUP(Y484/H484,0)*0.00502),"")</f>
        <v>2.5100000000000001E-2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11.149999999999999</v>
      </c>
      <c r="BN484" s="64">
        <f>IFERROR(Y484*I484/H484,"0")</f>
        <v>11.149999999999999</v>
      </c>
      <c r="BO484" s="64">
        <f>IFERROR(1/J484*(X484/H484),"0")</f>
        <v>2.1367521367521368E-2</v>
      </c>
      <c r="BP484" s="64">
        <f>IFERROR(1/J484*(Y484/H484),"0")</f>
        <v>2.1367521367521368E-2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5</v>
      </c>
      <c r="Y486" s="703">
        <f>IFERROR(Y481/H481,"0")+IFERROR(Y482/H482,"0")+IFERROR(Y483/H483,"0")+IFERROR(Y484/H484,"0")+IFERROR(Y485/H485,"0")</f>
        <v>5</v>
      </c>
      <c r="Z486" s="703">
        <f>IFERROR(IF(Z481="",0,Z481),"0")+IFERROR(IF(Z482="",0,Z482),"0")+IFERROR(IF(Z483="",0,Z483),"0")+IFERROR(IF(Z484="",0,Z484),"0")+IFERROR(IF(Z485="",0,Z485),"0")</f>
        <v>2.5100000000000001E-2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10.5</v>
      </c>
      <c r="Y487" s="703">
        <f>IFERROR(SUM(Y481:Y485),"0")</f>
        <v>10.5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28</v>
      </c>
      <c r="Y496" s="702">
        <f>IFERROR(IF(X496="",0,CEILING((X496/$H496),1)*$H496),"")</f>
        <v>28.799999999999997</v>
      </c>
      <c r="Z496" s="36">
        <f>IFERROR(IF(Y496=0,"",ROUNDUP(Y496/H496,0)*0.00502),"")</f>
        <v>0.12048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47.13333333333334</v>
      </c>
      <c r="BN496" s="64">
        <f>IFERROR(Y496*I496/H496,"0")</f>
        <v>48.48</v>
      </c>
      <c r="BO496" s="64">
        <f>IFERROR(1/J496*(X496/H496),"0")</f>
        <v>9.9715099715099731E-2</v>
      </c>
      <c r="BP496" s="64">
        <f>IFERROR(1/J496*(Y496/H496),"0")</f>
        <v>0.10256410256410257</v>
      </c>
    </row>
    <row r="497" spans="1:68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23.333333333333336</v>
      </c>
      <c r="Y497" s="703">
        <f>IFERROR(Y494/H494,"0")+IFERROR(Y495/H495,"0")+IFERROR(Y496/H496,"0")</f>
        <v>24</v>
      </c>
      <c r="Z497" s="703">
        <f>IFERROR(IF(Z494="",0,Z494),"0")+IFERROR(IF(Z495="",0,Z495),"0")+IFERROR(IF(Z496="",0,Z496),"0")</f>
        <v>0.12048</v>
      </c>
      <c r="AA497" s="704"/>
      <c r="AB497" s="704"/>
      <c r="AC497" s="704"/>
    </row>
    <row r="498" spans="1:68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28</v>
      </c>
      <c r="Y498" s="703">
        <f>IFERROR(SUM(Y494:Y496),"0")</f>
        <v>28.799999999999997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220</v>
      </c>
      <c r="Y507" s="702">
        <f t="shared" ref="Y507:Y514" si="84">IFERROR(IF(X507="",0,CEILING((X507/$H507),1)*$H507),"")</f>
        <v>221.76000000000002</v>
      </c>
      <c r="Z507" s="36">
        <f t="shared" ref="Z507:Z512" si="85">IFERROR(IF(Y507=0,"",ROUNDUP(Y507/H507,0)*0.01196),"")</f>
        <v>0.50231999999999999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234.99999999999997</v>
      </c>
      <c r="BN507" s="64">
        <f t="shared" ref="BN507:BN514" si="87">IFERROR(Y507*I507/H507,"0")</f>
        <v>236.88</v>
      </c>
      <c r="BO507" s="64">
        <f t="shared" ref="BO507:BO514" si="88">IFERROR(1/J507*(X507/H507),"0")</f>
        <v>0.40064102564102566</v>
      </c>
      <c r="BP507" s="64">
        <f t="shared" ref="BP507:BP514" si="89">IFERROR(1/J507*(Y507/H507),"0")</f>
        <v>0.40384615384615385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80</v>
      </c>
      <c r="Y512" s="702">
        <f t="shared" si="84"/>
        <v>84.48</v>
      </c>
      <c r="Z512" s="36">
        <f t="shared" si="85"/>
        <v>0.19136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85.454545454545453</v>
      </c>
      <c r="BN512" s="64">
        <f t="shared" si="87"/>
        <v>90.24</v>
      </c>
      <c r="BO512" s="64">
        <f t="shared" si="88"/>
        <v>0.14568764568764569</v>
      </c>
      <c r="BP512" s="64">
        <f t="shared" si="89"/>
        <v>0.15384615384615385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30</v>
      </c>
      <c r="Y513" s="702">
        <f t="shared" si="84"/>
        <v>32.4</v>
      </c>
      <c r="Z513" s="36">
        <f>IFERROR(IF(Y513=0,"",ROUNDUP(Y513/H513,0)*0.00902),"")</f>
        <v>8.1180000000000002E-2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31.75</v>
      </c>
      <c r="BN513" s="64">
        <f t="shared" si="87"/>
        <v>34.29</v>
      </c>
      <c r="BO513" s="64">
        <f t="shared" si="88"/>
        <v>6.3131313131313135E-2</v>
      </c>
      <c r="BP513" s="64">
        <f t="shared" si="89"/>
        <v>6.8181818181818177E-2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102</v>
      </c>
      <c r="Y514" s="702">
        <f t="shared" si="84"/>
        <v>104.4</v>
      </c>
      <c r="Z514" s="36">
        <f>IFERROR(IF(Y514=0,"",ROUNDUP(Y514/H514,0)*0.00902),"")</f>
        <v>0.26158000000000003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107.95</v>
      </c>
      <c r="BN514" s="64">
        <f t="shared" si="87"/>
        <v>110.49</v>
      </c>
      <c r="BO514" s="64">
        <f t="shared" si="88"/>
        <v>0.21464646464646464</v>
      </c>
      <c r="BP514" s="64">
        <f t="shared" si="89"/>
        <v>0.2196969696969697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93.48484848484847</v>
      </c>
      <c r="Y515" s="703">
        <f>IFERROR(Y507/H507,"0")+IFERROR(Y508/H508,"0")+IFERROR(Y509/H509,"0")+IFERROR(Y510/H510,"0")+IFERROR(Y511/H511,"0")+IFERROR(Y512/H512,"0")+IFERROR(Y513/H513,"0")+IFERROR(Y514/H514,"0")</f>
        <v>96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1.03644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432</v>
      </c>
      <c r="Y516" s="703">
        <f>IFERROR(SUM(Y507:Y514),"0")</f>
        <v>443.03999999999996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40</v>
      </c>
      <c r="Y523" s="702">
        <f t="shared" ref="Y523:Y528" si="90">IFERROR(IF(X523="",0,CEILING((X523/$H523),1)*$H523),"")</f>
        <v>42.24</v>
      </c>
      <c r="Z523" s="36">
        <f>IFERROR(IF(Y523=0,"",ROUNDUP(Y523/H523,0)*0.01196),"")</f>
        <v>9.5680000000000001E-2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42.727272727272727</v>
      </c>
      <c r="BN523" s="64">
        <f t="shared" ref="BN523:BN528" si="92">IFERROR(Y523*I523/H523,"0")</f>
        <v>45.12</v>
      </c>
      <c r="BO523" s="64">
        <f t="shared" ref="BO523:BO528" si="93">IFERROR(1/J523*(X523/H523),"0")</f>
        <v>7.2843822843822847E-2</v>
      </c>
      <c r="BP523" s="64">
        <f t="shared" ref="BP523:BP528" si="94">IFERROR(1/J523*(Y523/H523),"0")</f>
        <v>7.6923076923076927E-2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70</v>
      </c>
      <c r="Y524" s="702">
        <f t="shared" si="90"/>
        <v>73.92</v>
      </c>
      <c r="Z524" s="36">
        <f>IFERROR(IF(Y524=0,"",ROUNDUP(Y524/H524,0)*0.01196),"")</f>
        <v>0.16744000000000001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74.772727272727266</v>
      </c>
      <c r="BN524" s="64">
        <f t="shared" si="92"/>
        <v>78.959999999999994</v>
      </c>
      <c r="BO524" s="64">
        <f t="shared" si="93"/>
        <v>0.12747668997668998</v>
      </c>
      <c r="BP524" s="64">
        <f t="shared" si="94"/>
        <v>0.13461538461538464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150</v>
      </c>
      <c r="Y525" s="702">
        <f t="shared" si="90"/>
        <v>153.12</v>
      </c>
      <c r="Z525" s="36">
        <f>IFERROR(IF(Y525=0,"",ROUNDUP(Y525/H525,0)*0.01196),"")</f>
        <v>0.34683999999999998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160.22727272727272</v>
      </c>
      <c r="BN525" s="64">
        <f t="shared" si="92"/>
        <v>163.56</v>
      </c>
      <c r="BO525" s="64">
        <f t="shared" si="93"/>
        <v>0.27316433566433568</v>
      </c>
      <c r="BP525" s="64">
        <f t="shared" si="94"/>
        <v>0.27884615384615385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30</v>
      </c>
      <c r="Y526" s="702">
        <f t="shared" si="90"/>
        <v>32.4</v>
      </c>
      <c r="Z526" s="36">
        <f>IFERROR(IF(Y526=0,"",ROUNDUP(Y526/H526,0)*0.00902),"")</f>
        <v>8.1180000000000002E-2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31.75</v>
      </c>
      <c r="BN526" s="64">
        <f t="shared" si="92"/>
        <v>34.29</v>
      </c>
      <c r="BO526" s="64">
        <f t="shared" si="93"/>
        <v>6.3131313131313135E-2</v>
      </c>
      <c r="BP526" s="64">
        <f t="shared" si="94"/>
        <v>6.8181818181818177E-2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30</v>
      </c>
      <c r="Y527" s="702">
        <f t="shared" si="90"/>
        <v>32.4</v>
      </c>
      <c r="Z527" s="36">
        <f>IFERROR(IF(Y527=0,"",ROUNDUP(Y527/H527,0)*0.00902),"")</f>
        <v>8.1180000000000002E-2</v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31.75</v>
      </c>
      <c r="BN527" s="64">
        <f t="shared" si="92"/>
        <v>34.29</v>
      </c>
      <c r="BO527" s="64">
        <f t="shared" si="93"/>
        <v>6.3131313131313135E-2</v>
      </c>
      <c r="BP527" s="64">
        <f t="shared" si="94"/>
        <v>6.8181818181818177E-2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60</v>
      </c>
      <c r="Y528" s="702">
        <f t="shared" si="90"/>
        <v>61.2</v>
      </c>
      <c r="Z528" s="36">
        <f>IFERROR(IF(Y528=0,"",ROUNDUP(Y528/H528,0)*0.00902),"")</f>
        <v>0.15334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63.5</v>
      </c>
      <c r="BN528" s="64">
        <f t="shared" si="92"/>
        <v>64.77000000000001</v>
      </c>
      <c r="BO528" s="64">
        <f t="shared" si="93"/>
        <v>0.12626262626262627</v>
      </c>
      <c r="BP528" s="64">
        <f t="shared" si="94"/>
        <v>0.12878787878787878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82.575757575757578</v>
      </c>
      <c r="Y529" s="703">
        <f>IFERROR(Y523/H523,"0")+IFERROR(Y524/H524,"0")+IFERROR(Y525/H525,"0")+IFERROR(Y526/H526,"0")+IFERROR(Y527/H527,"0")+IFERROR(Y528/H528,"0")</f>
        <v>86</v>
      </c>
      <c r="Z529" s="703">
        <f>IFERROR(IF(Z523="",0,Z523),"0")+IFERROR(IF(Z524="",0,Z524),"0")+IFERROR(IF(Z525="",0,Z525),"0")+IFERROR(IF(Z526="",0,Z526),"0")+IFERROR(IF(Z527="",0,Z527),"0")+IFERROR(IF(Z528="",0,Z528),"0")</f>
        <v>0.92566000000000015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380</v>
      </c>
      <c r="Y530" s="703">
        <f>IFERROR(SUM(Y523:Y528),"0")</f>
        <v>395.27999999999992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40</v>
      </c>
      <c r="Y539" s="702">
        <f>IFERROR(IF(X539="",0,CEILING((X539/$H539),1)*$H539),"")</f>
        <v>46.8</v>
      </c>
      <c r="Z539" s="36">
        <f>IFERROR(IF(Y539=0,"",ROUNDUP(Y539/H539,0)*0.02175),"")</f>
        <v>0.1305</v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42.46153846153846</v>
      </c>
      <c r="BN539" s="64">
        <f>IFERROR(Y539*I539/H539,"0")</f>
        <v>49.68</v>
      </c>
      <c r="BO539" s="64">
        <f>IFERROR(1/J539*(X539/H539),"0")</f>
        <v>9.1575091575091583E-2</v>
      </c>
      <c r="BP539" s="64">
        <f>IFERROR(1/J539*(Y539/H539),"0")</f>
        <v>0.10714285714285714</v>
      </c>
    </row>
    <row r="540" spans="1:68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5.1282051282051286</v>
      </c>
      <c r="Y540" s="703">
        <f>IFERROR(Y538/H538,"0")+IFERROR(Y539/H539,"0")</f>
        <v>6</v>
      </c>
      <c r="Z540" s="703">
        <f>IFERROR(IF(Z538="",0,Z538),"0")+IFERROR(IF(Z539="",0,Z539),"0")</f>
        <v>0.1305</v>
      </c>
      <c r="AA540" s="704"/>
      <c r="AB540" s="704"/>
      <c r="AC540" s="704"/>
    </row>
    <row r="541" spans="1:68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40</v>
      </c>
      <c r="Y541" s="703">
        <f>IFERROR(SUM(Y538:Y539),"0")</f>
        <v>46.8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10</v>
      </c>
      <c r="Y563" s="702">
        <f t="shared" si="100"/>
        <v>12.600000000000001</v>
      </c>
      <c r="Z563" s="36">
        <f>IFERROR(IF(Y563=0,"",ROUNDUP(Y563/H563,0)*0.00753),"")</f>
        <v>2.2589999999999999E-2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10.619047619047619</v>
      </c>
      <c r="BN563" s="64">
        <f t="shared" si="102"/>
        <v>13.38</v>
      </c>
      <c r="BO563" s="64">
        <f t="shared" si="103"/>
        <v>1.5262515262515262E-2</v>
      </c>
      <c r="BP563" s="64">
        <f t="shared" si="104"/>
        <v>1.9230769230769232E-2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2.3809523809523809</v>
      </c>
      <c r="Y569" s="703">
        <f>IFERROR(Y562/H562,"0")+IFERROR(Y563/H563,"0")+IFERROR(Y564/H564,"0")+IFERROR(Y565/H565,"0")+IFERROR(Y566/H566,"0")+IFERROR(Y567/H567,"0")+IFERROR(Y568/H568,"0")</f>
        <v>3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2.2589999999999999E-2</v>
      </c>
      <c r="AA569" s="704"/>
      <c r="AB569" s="704"/>
      <c r="AC569" s="704"/>
    </row>
    <row r="570" spans="1:68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10</v>
      </c>
      <c r="Y570" s="703">
        <f>IFERROR(SUM(Y562:Y568),"0")</f>
        <v>12.600000000000001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1000</v>
      </c>
      <c r="Y572" s="702">
        <f>IFERROR(IF(X572="",0,CEILING((X572/$H572),1)*$H572),"")</f>
        <v>1006.1999999999999</v>
      </c>
      <c r="Z572" s="36">
        <f>IFERROR(IF(Y572=0,"",ROUNDUP(Y572/H572,0)*0.02175),"")</f>
        <v>2.8057499999999997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1072.3076923076924</v>
      </c>
      <c r="BN572" s="64">
        <f>IFERROR(Y572*I572/H572,"0")</f>
        <v>1078.9559999999999</v>
      </c>
      <c r="BO572" s="64">
        <f>IFERROR(1/J572*(X572/H572),"0")</f>
        <v>2.2893772893772892</v>
      </c>
      <c r="BP572" s="64">
        <f>IFERROR(1/J572*(Y572/H572),"0")</f>
        <v>2.3035714285714284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128.2051282051282</v>
      </c>
      <c r="Y576" s="703">
        <f>IFERROR(Y572/H572,"0")+IFERROR(Y573/H573,"0")+IFERROR(Y574/H574,"0")+IFERROR(Y575/H575,"0")</f>
        <v>129</v>
      </c>
      <c r="Z576" s="703">
        <f>IFERROR(IF(Z572="",0,Z572),"0")+IFERROR(IF(Z573="",0,Z573),"0")+IFERROR(IF(Z574="",0,Z574),"0")+IFERROR(IF(Z575="",0,Z575),"0")</f>
        <v>2.8057499999999997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1000</v>
      </c>
      <c r="Y577" s="703">
        <f>IFERROR(SUM(Y572:Y575),"0")</f>
        <v>1006.1999999999999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12691.9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12825.740000000002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13444.366065581929</v>
      </c>
      <c r="Y604" s="703">
        <f>IFERROR(SUM(BN22:BN600),"0")</f>
        <v>13586.071999999998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25</v>
      </c>
      <c r="Y605" s="38">
        <f>ROUNDUP(SUM(BP22:BP600),0)</f>
        <v>25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14069.366065581929</v>
      </c>
      <c r="Y606" s="703">
        <f>GrossWeightTotalR+PalletQtyTotalR*25</f>
        <v>14211.071999999998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2432.7280902367111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2454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28.156219999999998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209.60000000000002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1089.9000000000001</v>
      </c>
      <c r="E613" s="46">
        <f>IFERROR(Y104*1,"0")+IFERROR(Y105*1,"0")+IFERROR(Y106*1,"0")+IFERROR(Y110*1,"0")+IFERROR(Y111*1,"0")+IFERROR(Y112*1,"0")+IFERROR(Y113*1,"0")+IFERROR(Y114*1,"0")</f>
        <v>876.6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1473</v>
      </c>
      <c r="G613" s="46">
        <f>IFERROR(Y150*1,"0")+IFERROR(Y151*1,"0")+IFERROR(Y155*1,"0")+IFERROR(Y156*1,"0")+IFERROR(Y160*1,"0")+IFERROR(Y161*1,"0")</f>
        <v>179.92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155.4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1057.5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540</v>
      </c>
      <c r="S613" s="46">
        <f>IFERROR(Y306*1,"0")</f>
        <v>0</v>
      </c>
      <c r="T613" s="46">
        <f>IFERROR(Y311*1,"0")+IFERROR(Y315*1,"0")+IFERROR(Y316*1,"0")</f>
        <v>105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101.39999999999999</v>
      </c>
      <c r="V613" s="46">
        <f>IFERROR(Y368*1,"0")+IFERROR(Y372*1,"0")+IFERROR(Y373*1,"0")+IFERROR(Y374*1,"0")</f>
        <v>648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4340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60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46.2</v>
      </c>
      <c r="Z613" s="46">
        <f>IFERROR(Y477*1,"0")+IFERROR(Y481*1,"0")+IFERROR(Y482*1,"0")+IFERROR(Y483*1,"0")+IFERROR(Y484*1,"0")+IFERROR(Y485*1,"0")+IFERROR(Y489*1,"0")</f>
        <v>10.5</v>
      </c>
      <c r="AA613" s="46">
        <f>IFERROR(Y494*1,"0")+IFERROR(Y495*1,"0")+IFERROR(Y496*1,"0")</f>
        <v>28.799999999999997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885.11999999999989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1018.8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600,00"/>
        <filter val="10,00"/>
        <filter val="10,50"/>
        <filter val="100,00"/>
        <filter val="102,00"/>
        <filter val="105,00"/>
        <filter val="107,04"/>
        <filter val="12 691,90"/>
        <filter val="12,82"/>
        <filter val="120,00"/>
        <filter val="128,21"/>
        <filter val="13 444,37"/>
        <filter val="13,75"/>
        <filter val="14 069,37"/>
        <filter val="142,86"/>
        <filter val="150,00"/>
        <filter val="155,00"/>
        <filter val="155,36"/>
        <filter val="160,00"/>
        <filter val="179,63"/>
        <filter val="18,00"/>
        <filter val="180,00"/>
        <filter val="197,99"/>
        <filter val="2 432,73"/>
        <filter val="2,38"/>
        <filter val="20,00"/>
        <filter val="200,00"/>
        <filter val="21,67"/>
        <filter val="210,00"/>
        <filter val="22,50"/>
        <filter val="220,00"/>
        <filter val="225,00"/>
        <filter val="23,33"/>
        <filter val="244,00"/>
        <filter val="25"/>
        <filter val="25,00"/>
        <filter val="28,00"/>
        <filter val="3 620,00"/>
        <filter val="30,00"/>
        <filter val="300,00"/>
        <filter val="31,11"/>
        <filter val="315,00"/>
        <filter val="35,00"/>
        <filter val="360,00"/>
        <filter val="370,00"/>
        <filter val="38,50"/>
        <filter val="380,00"/>
        <filter val="4,17"/>
        <filter val="40,00"/>
        <filter val="400,00"/>
        <filter val="415,00"/>
        <filter val="420,00"/>
        <filter val="432,00"/>
        <filter val="45,50"/>
        <filter val="450,00"/>
        <filter val="46,67"/>
        <filter val="5,00"/>
        <filter val="5,13"/>
        <filter val="50,00"/>
        <filter val="500,00"/>
        <filter val="53,57"/>
        <filter val="540,00"/>
        <filter val="59,40"/>
        <filter val="60,00"/>
        <filter val="61,90"/>
        <filter val="620,00"/>
        <filter val="630,00"/>
        <filter val="675,00"/>
        <filter val="70,00"/>
        <filter val="700,00"/>
        <filter val="715,00"/>
        <filter val="725,00"/>
        <filter val="735,00"/>
        <filter val="75,00"/>
        <filter val="79,26"/>
        <filter val="80,00"/>
        <filter val="82,58"/>
        <filter val="83,33"/>
        <filter val="93,48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2024-10-23T10:59:31Z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