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0EE310-39AD-4726-BD9D-84FF02399E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P536" i="1" s="1"/>
  <c r="BO535" i="1"/>
  <c r="BM535" i="1"/>
  <c r="Y535" i="1"/>
  <c r="BP535" i="1" s="1"/>
  <c r="P535" i="1"/>
  <c r="BO534" i="1"/>
  <c r="BM534" i="1"/>
  <c r="Y534" i="1"/>
  <c r="BO533" i="1"/>
  <c r="BM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BO516" i="1"/>
  <c r="BM516" i="1"/>
  <c r="Y516" i="1"/>
  <c r="BP516" i="1" s="1"/>
  <c r="P516" i="1"/>
  <c r="BO515" i="1"/>
  <c r="BM515" i="1"/>
  <c r="Y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Z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Y353" i="1" s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O130" i="1"/>
  <c r="BM130" i="1"/>
  <c r="Y130" i="1"/>
  <c r="P130" i="1"/>
  <c r="BO129" i="1"/>
  <c r="BM129" i="1"/>
  <c r="Y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Y96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175" i="1" l="1"/>
  <c r="BN175" i="1"/>
  <c r="Z198" i="1"/>
  <c r="BN198" i="1"/>
  <c r="Z123" i="1"/>
  <c r="BN123" i="1"/>
  <c r="Z227" i="1"/>
  <c r="BN227" i="1"/>
  <c r="Z231" i="1"/>
  <c r="BN231" i="1"/>
  <c r="Z287" i="1"/>
  <c r="Z288" i="1" s="1"/>
  <c r="BN287" i="1"/>
  <c r="BP287" i="1"/>
  <c r="Y288" i="1"/>
  <c r="Z292" i="1"/>
  <c r="BN292" i="1"/>
  <c r="Z341" i="1"/>
  <c r="BN341" i="1"/>
  <c r="Z417" i="1"/>
  <c r="BN417" i="1"/>
  <c r="Z30" i="1"/>
  <c r="BN30" i="1"/>
  <c r="Z31" i="1"/>
  <c r="BN31" i="1"/>
  <c r="Z32" i="1"/>
  <c r="BN32" i="1"/>
  <c r="Z112" i="1"/>
  <c r="BN112" i="1"/>
  <c r="Z147" i="1"/>
  <c r="BN147" i="1"/>
  <c r="Z217" i="1"/>
  <c r="BN217" i="1"/>
  <c r="Z241" i="1"/>
  <c r="BN241" i="1"/>
  <c r="Z265" i="1"/>
  <c r="BN265" i="1"/>
  <c r="Z303" i="1"/>
  <c r="BN303" i="1"/>
  <c r="Z327" i="1"/>
  <c r="BN327" i="1"/>
  <c r="Z359" i="1"/>
  <c r="BN359" i="1"/>
  <c r="Z388" i="1"/>
  <c r="BN388" i="1"/>
  <c r="Z431" i="1"/>
  <c r="BN431" i="1"/>
  <c r="Z513" i="1"/>
  <c r="BN513" i="1"/>
  <c r="Z516" i="1"/>
  <c r="BN516" i="1"/>
  <c r="Z517" i="1"/>
  <c r="BN517" i="1"/>
  <c r="Z518" i="1"/>
  <c r="BN518" i="1"/>
  <c r="Y526" i="1"/>
  <c r="Z531" i="1"/>
  <c r="BN531" i="1"/>
  <c r="Z532" i="1"/>
  <c r="BN532" i="1"/>
  <c r="Z535" i="1"/>
  <c r="BN535" i="1"/>
  <c r="Z536" i="1"/>
  <c r="BN536" i="1"/>
  <c r="BP235" i="1"/>
  <c r="BN235" i="1"/>
  <c r="Z235" i="1"/>
  <c r="BP261" i="1"/>
  <c r="BN261" i="1"/>
  <c r="Z261" i="1"/>
  <c r="BP299" i="1"/>
  <c r="BN299" i="1"/>
  <c r="Z299" i="1"/>
  <c r="BP345" i="1"/>
  <c r="BN345" i="1"/>
  <c r="Z345" i="1"/>
  <c r="BP384" i="1"/>
  <c r="BN384" i="1"/>
  <c r="Z384" i="1"/>
  <c r="BP407" i="1"/>
  <c r="BN407" i="1"/>
  <c r="Z407" i="1"/>
  <c r="BP423" i="1"/>
  <c r="BN423" i="1"/>
  <c r="Z423" i="1"/>
  <c r="BP457" i="1"/>
  <c r="BN457" i="1"/>
  <c r="Z457" i="1"/>
  <c r="BP468" i="1"/>
  <c r="BN468" i="1"/>
  <c r="Z468" i="1"/>
  <c r="Y505" i="1"/>
  <c r="Y504" i="1"/>
  <c r="BP503" i="1"/>
  <c r="BN503" i="1"/>
  <c r="Z503" i="1"/>
  <c r="Z504" i="1" s="1"/>
  <c r="BP509" i="1"/>
  <c r="BN509" i="1"/>
  <c r="Z509" i="1"/>
  <c r="BP555" i="1"/>
  <c r="BN555" i="1"/>
  <c r="Z555" i="1"/>
  <c r="BP597" i="1"/>
  <c r="BN597" i="1"/>
  <c r="Z597" i="1"/>
  <c r="Y607" i="1"/>
  <c r="Y606" i="1"/>
  <c r="BP605" i="1"/>
  <c r="BN605" i="1"/>
  <c r="Z605" i="1"/>
  <c r="Z606" i="1" s="1"/>
  <c r="B622" i="1"/>
  <c r="X614" i="1"/>
  <c r="Z26" i="1"/>
  <c r="BN26" i="1"/>
  <c r="Y35" i="1"/>
  <c r="Z38" i="1"/>
  <c r="Z39" i="1" s="1"/>
  <c r="BN38" i="1"/>
  <c r="BP38" i="1"/>
  <c r="Y39" i="1"/>
  <c r="Z42" i="1"/>
  <c r="Z43" i="1" s="1"/>
  <c r="Z53" i="1"/>
  <c r="BN53" i="1"/>
  <c r="Z65" i="1"/>
  <c r="BN65" i="1"/>
  <c r="Z70" i="1"/>
  <c r="BN70" i="1"/>
  <c r="Z81" i="1"/>
  <c r="BN81" i="1"/>
  <c r="Z101" i="1"/>
  <c r="BN101" i="1"/>
  <c r="Z106" i="1"/>
  <c r="BN106" i="1"/>
  <c r="Y109" i="1"/>
  <c r="Z116" i="1"/>
  <c r="BN116" i="1"/>
  <c r="Z141" i="1"/>
  <c r="BN141" i="1"/>
  <c r="Z158" i="1"/>
  <c r="BN158" i="1"/>
  <c r="Z183" i="1"/>
  <c r="BN183" i="1"/>
  <c r="Z190" i="1"/>
  <c r="Z191" i="1" s="1"/>
  <c r="BN190" i="1"/>
  <c r="BP190" i="1"/>
  <c r="Z194" i="1"/>
  <c r="BN194" i="1"/>
  <c r="Z207" i="1"/>
  <c r="BN207" i="1"/>
  <c r="Z221" i="1"/>
  <c r="BN221" i="1"/>
  <c r="BP250" i="1"/>
  <c r="BN250" i="1"/>
  <c r="Z250" i="1"/>
  <c r="BP280" i="1"/>
  <c r="BN280" i="1"/>
  <c r="Z280" i="1"/>
  <c r="BP335" i="1"/>
  <c r="BN335" i="1"/>
  <c r="Z335" i="1"/>
  <c r="BP363" i="1"/>
  <c r="BN363" i="1"/>
  <c r="Z363" i="1"/>
  <c r="BP392" i="1"/>
  <c r="BN392" i="1"/>
  <c r="Z392" i="1"/>
  <c r="BP413" i="1"/>
  <c r="BN413" i="1"/>
  <c r="Z413" i="1"/>
  <c r="BP449" i="1"/>
  <c r="BN449" i="1"/>
  <c r="Z449" i="1"/>
  <c r="BP458" i="1"/>
  <c r="BN458" i="1"/>
  <c r="Z458" i="1"/>
  <c r="Y492" i="1"/>
  <c r="Y491" i="1"/>
  <c r="BP490" i="1"/>
  <c r="BN490" i="1"/>
  <c r="Z490" i="1"/>
  <c r="Z491" i="1" s="1"/>
  <c r="BP495" i="1"/>
  <c r="BN495" i="1"/>
  <c r="Z495" i="1"/>
  <c r="BP554" i="1"/>
  <c r="BN554" i="1"/>
  <c r="Z554" i="1"/>
  <c r="BP556" i="1"/>
  <c r="BN556" i="1"/>
  <c r="Z556" i="1"/>
  <c r="Y598" i="1"/>
  <c r="BP596" i="1"/>
  <c r="BN596" i="1"/>
  <c r="Z596" i="1"/>
  <c r="BP108" i="1"/>
  <c r="BN108" i="1"/>
  <c r="Z108" i="1"/>
  <c r="BP121" i="1"/>
  <c r="BN121" i="1"/>
  <c r="Z121" i="1"/>
  <c r="BP130" i="1"/>
  <c r="BN130" i="1"/>
  <c r="Z130" i="1"/>
  <c r="BP138" i="1"/>
  <c r="BN138" i="1"/>
  <c r="Z138" i="1"/>
  <c r="BP143" i="1"/>
  <c r="BN143" i="1"/>
  <c r="Z143" i="1"/>
  <c r="BP164" i="1"/>
  <c r="BN164" i="1"/>
  <c r="Z164" i="1"/>
  <c r="BP169" i="1"/>
  <c r="BN169" i="1"/>
  <c r="Z169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S622" i="1"/>
  <c r="Y309" i="1"/>
  <c r="BP308" i="1"/>
  <c r="BN308" i="1"/>
  <c r="Z308" i="1"/>
  <c r="Z309" i="1" s="1"/>
  <c r="Y315" i="1"/>
  <c r="Y314" i="1"/>
  <c r="BP313" i="1"/>
  <c r="BN313" i="1"/>
  <c r="Z313" i="1"/>
  <c r="Z314" i="1" s="1"/>
  <c r="Y319" i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0" i="1"/>
  <c r="BP365" i="1"/>
  <c r="BN365" i="1"/>
  <c r="Z365" i="1"/>
  <c r="BP386" i="1"/>
  <c r="BN386" i="1"/>
  <c r="Z386" i="1"/>
  <c r="Y398" i="1"/>
  <c r="BP396" i="1"/>
  <c r="BN396" i="1"/>
  <c r="Z396" i="1"/>
  <c r="X613" i="1"/>
  <c r="X616" i="1"/>
  <c r="Y36" i="1"/>
  <c r="Z28" i="1"/>
  <c r="BN28" i="1"/>
  <c r="Z34" i="1"/>
  <c r="BN34" i="1"/>
  <c r="Y54" i="1"/>
  <c r="Z51" i="1"/>
  <c r="BN51" i="1"/>
  <c r="Z57" i="1"/>
  <c r="BN57" i="1"/>
  <c r="BP57" i="1"/>
  <c r="Z63" i="1"/>
  <c r="BN63" i="1"/>
  <c r="Z67" i="1"/>
  <c r="BN67" i="1"/>
  <c r="Z68" i="1"/>
  <c r="BN68" i="1"/>
  <c r="Z74" i="1"/>
  <c r="BN74" i="1"/>
  <c r="Z77" i="1"/>
  <c r="BN77" i="1"/>
  <c r="Z83" i="1"/>
  <c r="BN83" i="1"/>
  <c r="Z95" i="1"/>
  <c r="BN95" i="1"/>
  <c r="Y103" i="1"/>
  <c r="BP99" i="1"/>
  <c r="BN99" i="1"/>
  <c r="Z99" i="1"/>
  <c r="BP114" i="1"/>
  <c r="BN114" i="1"/>
  <c r="Z114" i="1"/>
  <c r="BP125" i="1"/>
  <c r="BN125" i="1"/>
  <c r="Z125" i="1"/>
  <c r="BP131" i="1"/>
  <c r="BN131" i="1"/>
  <c r="Z131" i="1"/>
  <c r="BP139" i="1"/>
  <c r="BN139" i="1"/>
  <c r="Z139" i="1"/>
  <c r="BP154" i="1"/>
  <c r="BN154" i="1"/>
  <c r="Z154" i="1"/>
  <c r="BP177" i="1"/>
  <c r="BN177" i="1"/>
  <c r="Z177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2" i="1"/>
  <c r="BN382" i="1"/>
  <c r="Z382" i="1"/>
  <c r="BP390" i="1"/>
  <c r="BN390" i="1"/>
  <c r="Z390" i="1"/>
  <c r="BP403" i="1"/>
  <c r="BN403" i="1"/>
  <c r="Z403" i="1"/>
  <c r="BP419" i="1"/>
  <c r="BN419" i="1"/>
  <c r="Z419" i="1"/>
  <c r="BP447" i="1"/>
  <c r="BN447" i="1"/>
  <c r="Z447" i="1"/>
  <c r="BP455" i="1"/>
  <c r="BN455" i="1"/>
  <c r="Z455" i="1"/>
  <c r="BP464" i="1"/>
  <c r="BN464" i="1"/>
  <c r="Z464" i="1"/>
  <c r="BP486" i="1"/>
  <c r="BN486" i="1"/>
  <c r="Z486" i="1"/>
  <c r="BP498" i="1"/>
  <c r="BN498" i="1"/>
  <c r="Z498" i="1"/>
  <c r="BP524" i="1"/>
  <c r="BN524" i="1"/>
  <c r="Z524" i="1"/>
  <c r="BP542" i="1"/>
  <c r="BN542" i="1"/>
  <c r="Z542" i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Y118" i="1"/>
  <c r="Y160" i="1"/>
  <c r="Y179" i="1"/>
  <c r="Y185" i="1"/>
  <c r="Y202" i="1"/>
  <c r="J622" i="1"/>
  <c r="Y225" i="1"/>
  <c r="Y239" i="1"/>
  <c r="Y245" i="1"/>
  <c r="K622" i="1"/>
  <c r="U622" i="1"/>
  <c r="Y339" i="1"/>
  <c r="Y347" i="1"/>
  <c r="Y378" i="1"/>
  <c r="Y377" i="1"/>
  <c r="BP415" i="1"/>
  <c r="BN415" i="1"/>
  <c r="Z415" i="1"/>
  <c r="BP429" i="1"/>
  <c r="BN429" i="1"/>
  <c r="Z429" i="1"/>
  <c r="BP451" i="1"/>
  <c r="BN451" i="1"/>
  <c r="Z451" i="1"/>
  <c r="BP460" i="1"/>
  <c r="BN460" i="1"/>
  <c r="Z460" i="1"/>
  <c r="BP483" i="1"/>
  <c r="BN483" i="1"/>
  <c r="Z483" i="1"/>
  <c r="BP497" i="1"/>
  <c r="BN497" i="1"/>
  <c r="Z497" i="1"/>
  <c r="BP511" i="1"/>
  <c r="BN511" i="1"/>
  <c r="Z511" i="1"/>
  <c r="BP525" i="1"/>
  <c r="BN525" i="1"/>
  <c r="Z525" i="1"/>
  <c r="BP529" i="1"/>
  <c r="BN529" i="1"/>
  <c r="Z529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Y409" i="1"/>
  <c r="Y421" i="1"/>
  <c r="Y470" i="1"/>
  <c r="AB622" i="1"/>
  <c r="H9" i="1"/>
  <c r="A10" i="1"/>
  <c r="F9" i="1"/>
  <c r="J9" i="1"/>
  <c r="Z22" i="1"/>
  <c r="Z23" i="1" s="1"/>
  <c r="BN22" i="1"/>
  <c r="BP22" i="1"/>
  <c r="Y23" i="1"/>
  <c r="X612" i="1"/>
  <c r="Z27" i="1"/>
  <c r="BN27" i="1"/>
  <c r="BP27" i="1"/>
  <c r="Z29" i="1"/>
  <c r="BN29" i="1"/>
  <c r="Z33" i="1"/>
  <c r="BN33" i="1"/>
  <c r="Y43" i="1"/>
  <c r="BP42" i="1"/>
  <c r="BN42" i="1"/>
  <c r="BP50" i="1"/>
  <c r="BN50" i="1"/>
  <c r="Z50" i="1"/>
  <c r="BP58" i="1"/>
  <c r="BN58" i="1"/>
  <c r="Z58" i="1"/>
  <c r="Y60" i="1"/>
  <c r="BP64" i="1"/>
  <c r="BN64" i="1"/>
  <c r="Z64" i="1"/>
  <c r="BP69" i="1"/>
  <c r="BN69" i="1"/>
  <c r="Z69" i="1"/>
  <c r="Y79" i="1"/>
  <c r="BP76" i="1"/>
  <c r="BN76" i="1"/>
  <c r="Z76" i="1"/>
  <c r="Y87" i="1"/>
  <c r="BP84" i="1"/>
  <c r="BN84" i="1"/>
  <c r="Z84" i="1"/>
  <c r="Y97" i="1"/>
  <c r="BP100" i="1"/>
  <c r="BN100" i="1"/>
  <c r="Z100" i="1"/>
  <c r="Z102" i="1" s="1"/>
  <c r="BP113" i="1"/>
  <c r="BN113" i="1"/>
  <c r="Z113" i="1"/>
  <c r="Y117" i="1"/>
  <c r="BP122" i="1"/>
  <c r="BN122" i="1"/>
  <c r="Z122" i="1"/>
  <c r="Y126" i="1"/>
  <c r="Y134" i="1"/>
  <c r="BP129" i="1"/>
  <c r="BN129" i="1"/>
  <c r="Z129" i="1"/>
  <c r="BP133" i="1"/>
  <c r="BN133" i="1"/>
  <c r="Z133" i="1"/>
  <c r="Y135" i="1"/>
  <c r="Y145" i="1"/>
  <c r="BP137" i="1"/>
  <c r="BN137" i="1"/>
  <c r="Z137" i="1"/>
  <c r="BP142" i="1"/>
  <c r="BN142" i="1"/>
  <c r="Z142" i="1"/>
  <c r="Y149" i="1"/>
  <c r="BP159" i="1"/>
  <c r="BN159" i="1"/>
  <c r="Z159" i="1"/>
  <c r="Z160" i="1" s="1"/>
  <c r="Y161" i="1"/>
  <c r="Y166" i="1"/>
  <c r="BP163" i="1"/>
  <c r="BN163" i="1"/>
  <c r="Z163" i="1"/>
  <c r="Y24" i="1"/>
  <c r="C622" i="1"/>
  <c r="Y55" i="1"/>
  <c r="BP48" i="1"/>
  <c r="BN48" i="1"/>
  <c r="Z48" i="1"/>
  <c r="BP52" i="1"/>
  <c r="BN52" i="1"/>
  <c r="Z52" i="1"/>
  <c r="BP66" i="1"/>
  <c r="BN66" i="1"/>
  <c r="Z66" i="1"/>
  <c r="Y71" i="1"/>
  <c r="BP75" i="1"/>
  <c r="BN75" i="1"/>
  <c r="Z75" i="1"/>
  <c r="Y78" i="1"/>
  <c r="BP82" i="1"/>
  <c r="BN82" i="1"/>
  <c r="Z82" i="1"/>
  <c r="BP86" i="1"/>
  <c r="BN86" i="1"/>
  <c r="Z86" i="1"/>
  <c r="Y88" i="1"/>
  <c r="BP94" i="1"/>
  <c r="BN94" i="1"/>
  <c r="Z94" i="1"/>
  <c r="Z96" i="1" s="1"/>
  <c r="BP107" i="1"/>
  <c r="BN107" i="1"/>
  <c r="Z107" i="1"/>
  <c r="Z109" i="1" s="1"/>
  <c r="BP115" i="1"/>
  <c r="BN115" i="1"/>
  <c r="Z115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Y150" i="1"/>
  <c r="G622" i="1"/>
  <c r="Y156" i="1"/>
  <c r="BP153" i="1"/>
  <c r="BN153" i="1"/>
  <c r="Z153" i="1"/>
  <c r="BP170" i="1"/>
  <c r="BN170" i="1"/>
  <c r="Z170" i="1"/>
  <c r="Y172" i="1"/>
  <c r="Y180" i="1"/>
  <c r="Y186" i="1"/>
  <c r="Y203" i="1"/>
  <c r="Y208" i="1"/>
  <c r="Y214" i="1"/>
  <c r="Y224" i="1"/>
  <c r="Y238" i="1"/>
  <c r="Y246" i="1"/>
  <c r="Y257" i="1"/>
  <c r="Y270" i="1"/>
  <c r="Y283" i="1"/>
  <c r="Y295" i="1"/>
  <c r="Y304" i="1"/>
  <c r="Y320" i="1"/>
  <c r="Y332" i="1"/>
  <c r="Y338" i="1"/>
  <c r="Y348" i="1"/>
  <c r="BP364" i="1"/>
  <c r="BN364" i="1"/>
  <c r="Z364" i="1"/>
  <c r="BP383" i="1"/>
  <c r="BN383" i="1"/>
  <c r="Z383" i="1"/>
  <c r="BP387" i="1"/>
  <c r="BN387" i="1"/>
  <c r="Z387" i="1"/>
  <c r="BP391" i="1"/>
  <c r="BN391" i="1"/>
  <c r="Z391" i="1"/>
  <c r="BP484" i="1"/>
  <c r="BN484" i="1"/>
  <c r="Z484" i="1"/>
  <c r="Y487" i="1"/>
  <c r="BP496" i="1"/>
  <c r="BN496" i="1"/>
  <c r="Z496" i="1"/>
  <c r="Y499" i="1"/>
  <c r="T622" i="1"/>
  <c r="D622" i="1"/>
  <c r="Y72" i="1"/>
  <c r="E622" i="1"/>
  <c r="Y110" i="1"/>
  <c r="F622" i="1"/>
  <c r="Y127" i="1"/>
  <c r="H622" i="1"/>
  <c r="Y171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2" i="1"/>
  <c r="Y192" i="1"/>
  <c r="Z195" i="1"/>
  <c r="BN195" i="1"/>
  <c r="Z197" i="1"/>
  <c r="BN197" i="1"/>
  <c r="Z199" i="1"/>
  <c r="BN199" i="1"/>
  <c r="Z201" i="1"/>
  <c r="BN201" i="1"/>
  <c r="Z206" i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2" i="1"/>
  <c r="Z262" i="1"/>
  <c r="BN262" i="1"/>
  <c r="Z264" i="1"/>
  <c r="BN264" i="1"/>
  <c r="Z266" i="1"/>
  <c r="BN266" i="1"/>
  <c r="Z268" i="1"/>
  <c r="BN268" i="1"/>
  <c r="Y269" i="1"/>
  <c r="O622" i="1"/>
  <c r="Z279" i="1"/>
  <c r="BN279" i="1"/>
  <c r="Z281" i="1"/>
  <c r="BN281" i="1"/>
  <c r="Y284" i="1"/>
  <c r="Y289" i="1"/>
  <c r="Q622" i="1"/>
  <c r="Z293" i="1"/>
  <c r="Z295" i="1" s="1"/>
  <c r="BN293" i="1"/>
  <c r="Y296" i="1"/>
  <c r="R622" i="1"/>
  <c r="Z300" i="1"/>
  <c r="BN300" i="1"/>
  <c r="Z302" i="1"/>
  <c r="BN302" i="1"/>
  <c r="Y305" i="1"/>
  <c r="Y310" i="1"/>
  <c r="Z318" i="1"/>
  <c r="Z319" i="1" s="1"/>
  <c r="BN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Z342" i="1"/>
  <c r="BN342" i="1"/>
  <c r="Z344" i="1"/>
  <c r="BN344" i="1"/>
  <c r="Z346" i="1"/>
  <c r="BN346" i="1"/>
  <c r="Z350" i="1"/>
  <c r="BN350" i="1"/>
  <c r="BP350" i="1"/>
  <c r="Z352" i="1"/>
  <c r="BN352" i="1"/>
  <c r="Y354" i="1"/>
  <c r="BP358" i="1"/>
  <c r="BN358" i="1"/>
  <c r="Z358" i="1"/>
  <c r="Y367" i="1"/>
  <c r="Y366" i="1"/>
  <c r="BP375" i="1"/>
  <c r="BN375" i="1"/>
  <c r="Z375" i="1"/>
  <c r="BP385" i="1"/>
  <c r="BN385" i="1"/>
  <c r="Z385" i="1"/>
  <c r="BP389" i="1"/>
  <c r="BN389" i="1"/>
  <c r="Z389" i="1"/>
  <c r="Y393" i="1"/>
  <c r="BP397" i="1"/>
  <c r="BN397" i="1"/>
  <c r="Z397" i="1"/>
  <c r="Y399" i="1"/>
  <c r="Y405" i="1"/>
  <c r="Y404" i="1"/>
  <c r="BP401" i="1"/>
  <c r="BN401" i="1"/>
  <c r="Z401" i="1"/>
  <c r="Z404" i="1" s="1"/>
  <c r="BP416" i="1"/>
  <c r="BN416" i="1"/>
  <c r="Z416" i="1"/>
  <c r="Y420" i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BP512" i="1"/>
  <c r="BN512" i="1"/>
  <c r="Z512" i="1"/>
  <c r="BP515" i="1"/>
  <c r="BN515" i="1"/>
  <c r="Z515" i="1"/>
  <c r="BP530" i="1"/>
  <c r="BN530" i="1"/>
  <c r="Z530" i="1"/>
  <c r="Y539" i="1"/>
  <c r="BP534" i="1"/>
  <c r="BN534" i="1"/>
  <c r="Z534" i="1"/>
  <c r="BP543" i="1"/>
  <c r="BN543" i="1"/>
  <c r="Z543" i="1"/>
  <c r="Y545" i="1"/>
  <c r="Y549" i="1"/>
  <c r="BP547" i="1"/>
  <c r="BN547" i="1"/>
  <c r="Z547" i="1"/>
  <c r="Y550" i="1"/>
  <c r="V622" i="1"/>
  <c r="Y372" i="1"/>
  <c r="W622" i="1"/>
  <c r="Y394" i="1"/>
  <c r="BP402" i="1"/>
  <c r="BN402" i="1"/>
  <c r="BP408" i="1"/>
  <c r="BN408" i="1"/>
  <c r="Z408" i="1"/>
  <c r="Z409" i="1" s="1"/>
  <c r="Y410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Y471" i="1"/>
  <c r="Y474" i="1"/>
  <c r="BP473" i="1"/>
  <c r="BN473" i="1"/>
  <c r="Z473" i="1"/>
  <c r="Z474" i="1" s="1"/>
  <c r="Y475" i="1"/>
  <c r="Z622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510" i="1"/>
  <c r="BN510" i="1"/>
  <c r="Z510" i="1"/>
  <c r="BP514" i="1"/>
  <c r="BN514" i="1"/>
  <c r="Z514" i="1"/>
  <c r="BP519" i="1"/>
  <c r="BN519" i="1"/>
  <c r="Z519" i="1"/>
  <c r="Y521" i="1"/>
  <c r="Y527" i="1"/>
  <c r="BP523" i="1"/>
  <c r="BN523" i="1"/>
  <c r="Z523" i="1"/>
  <c r="Y538" i="1"/>
  <c r="BP533" i="1"/>
  <c r="BN533" i="1"/>
  <c r="Z533" i="1"/>
  <c r="BP537" i="1"/>
  <c r="BN537" i="1"/>
  <c r="Z537" i="1"/>
  <c r="Y544" i="1"/>
  <c r="BP541" i="1"/>
  <c r="BN541" i="1"/>
  <c r="Z541" i="1"/>
  <c r="BP548" i="1"/>
  <c r="BN548" i="1"/>
  <c r="Z548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593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X622" i="1"/>
  <c r="AA622" i="1"/>
  <c r="Y500" i="1"/>
  <c r="AC622" i="1"/>
  <c r="Y520" i="1"/>
  <c r="Y561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BP590" i="1"/>
  <c r="BN590" i="1"/>
  <c r="Z590" i="1"/>
  <c r="AE622" i="1"/>
  <c r="AD622" i="1"/>
  <c r="Y599" i="1"/>
  <c r="Z592" i="1" l="1"/>
  <c r="Z544" i="1"/>
  <c r="Z470" i="1"/>
  <c r="Z425" i="1"/>
  <c r="Z208" i="1"/>
  <c r="Z598" i="1"/>
  <c r="Z117" i="1"/>
  <c r="Z149" i="1"/>
  <c r="Z526" i="1"/>
  <c r="Z398" i="1"/>
  <c r="Z377" i="1"/>
  <c r="Z245" i="1"/>
  <c r="Z499" i="1"/>
  <c r="Z366" i="1"/>
  <c r="Z155" i="1"/>
  <c r="Z87" i="1"/>
  <c r="Z78" i="1"/>
  <c r="Z165" i="1"/>
  <c r="Z35" i="1"/>
  <c r="X615" i="1"/>
  <c r="Z360" i="1"/>
  <c r="Z561" i="1"/>
  <c r="Z538" i="1"/>
  <c r="Z304" i="1"/>
  <c r="Z238" i="1"/>
  <c r="Z71" i="1"/>
  <c r="Z520" i="1"/>
  <c r="Z420" i="1"/>
  <c r="Z393" i="1"/>
  <c r="Z353" i="1"/>
  <c r="Z347" i="1"/>
  <c r="Z283" i="1"/>
  <c r="Z269" i="1"/>
  <c r="Z224" i="1"/>
  <c r="Z202" i="1"/>
  <c r="Z179" i="1"/>
  <c r="Z171" i="1"/>
  <c r="Z126" i="1"/>
  <c r="Z59" i="1"/>
  <c r="Z568" i="1"/>
  <c r="Z585" i="1"/>
  <c r="Z578" i="1"/>
  <c r="Z549" i="1"/>
  <c r="Z465" i="1"/>
  <c r="Y612" i="1"/>
  <c r="Y614" i="1"/>
  <c r="Z487" i="1"/>
  <c r="Z433" i="1"/>
  <c r="Z338" i="1"/>
  <c r="Z331" i="1"/>
  <c r="Z257" i="1"/>
  <c r="Z185" i="1"/>
  <c r="Z54" i="1"/>
  <c r="Z144" i="1"/>
  <c r="Z134" i="1"/>
  <c r="Y616" i="1"/>
  <c r="Y613" i="1"/>
  <c r="Y615" i="1" l="1"/>
  <c r="Z617" i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<sst xmlns="http://schemas.openxmlformats.org/spreadsheetml/2006/main" count="2875" uniqueCount="1015">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</sst>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1034" t="s">
        <v>0</v>
      </c>
      <c r="E1" s="762"/>
      <c r="F1" s="762"/>
      <c r="G1" s="12" t="s">
        <v>1</v>
      </c>
      <c r="H1" s="1034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13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996" t="s">
        <v>8</v>
      </c>
      <c r="B5" s="794"/>
      <c r="C5" s="750"/>
      <c r="D5" s="856"/>
      <c r="E5" s="858"/>
      <c r="F5" s="804" t="s">
        <v>9</v>
      </c>
      <c r="G5" s="750"/>
      <c r="H5" s="856"/>
      <c r="I5" s="857"/>
      <c r="J5" s="857"/>
      <c r="K5" s="857"/>
      <c r="L5" s="857"/>
      <c r="M5" s="858"/>
      <c r="N5" s="58"/>
      <c r="P5" s="24" t="s">
        <v>10</v>
      </c>
      <c r="Q5" s="772">
        <v>45592</v>
      </c>
      <c r="R5" s="773"/>
      <c r="T5" s="873" t="s">
        <v>11</v>
      </c>
      <c r="U5" s="874"/>
      <c r="V5" s="875" t="s">
        <v>12</v>
      </c>
      <c r="W5" s="773"/>
      <c r="AB5" s="51"/>
      <c r="AC5" s="51"/>
      <c r="AD5" s="51"/>
      <c r="AE5" s="51"/>
    </row>
    <row r="6" spans="1:32" s="716" customFormat="1" ht="24" customHeight="1" x14ac:dyDescent="0.2">
      <c r="A6" s="996" t="s">
        <v>13</v>
      </c>
      <c r="B6" s="794"/>
      <c r="C6" s="750"/>
      <c r="D6" s="860" t="s">
        <v>14</v>
      </c>
      <c r="E6" s="861"/>
      <c r="F6" s="861"/>
      <c r="G6" s="861"/>
      <c r="H6" s="861"/>
      <c r="I6" s="861"/>
      <c r="J6" s="861"/>
      <c r="K6" s="861"/>
      <c r="L6" s="861"/>
      <c r="M6" s="773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Воскресенье</v>
      </c>
      <c r="R6" s="726"/>
      <c r="T6" s="973" t="s">
        <v>16</v>
      </c>
      <c r="U6" s="874"/>
      <c r="V6" s="863" t="s">
        <v>17</v>
      </c>
      <c r="W6" s="864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1119" t="str">
        <f>IFERROR(VLOOKUP(DeliveryAddress,Table,3,0),1)</f>
        <v>1</v>
      </c>
      <c r="E7" s="1120"/>
      <c r="F7" s="1120"/>
      <c r="G7" s="1120"/>
      <c r="H7" s="1120"/>
      <c r="I7" s="1120"/>
      <c r="J7" s="1120"/>
      <c r="K7" s="1120"/>
      <c r="L7" s="1120"/>
      <c r="M7" s="969"/>
      <c r="N7" s="60"/>
      <c r="P7" s="24"/>
      <c r="Q7" s="42"/>
      <c r="R7" s="42"/>
      <c r="T7" s="731"/>
      <c r="U7" s="874"/>
      <c r="V7" s="865"/>
      <c r="W7" s="866"/>
      <c r="AB7" s="51"/>
      <c r="AC7" s="51"/>
      <c r="AD7" s="51"/>
      <c r="AE7" s="51"/>
    </row>
    <row r="8" spans="1:32" s="716" customFormat="1" ht="25.5" customHeight="1" x14ac:dyDescent="0.2">
      <c r="A8" s="753" t="s">
        <v>18</v>
      </c>
      <c r="B8" s="728"/>
      <c r="C8" s="729"/>
      <c r="D8" s="1064" t="s">
        <v>19</v>
      </c>
      <c r="E8" s="1065"/>
      <c r="F8" s="1065"/>
      <c r="G8" s="1065"/>
      <c r="H8" s="1065"/>
      <c r="I8" s="1065"/>
      <c r="J8" s="1065"/>
      <c r="K8" s="1065"/>
      <c r="L8" s="1065"/>
      <c r="M8" s="1066"/>
      <c r="N8" s="61"/>
      <c r="P8" s="24" t="s">
        <v>20</v>
      </c>
      <c r="Q8" s="968">
        <v>0.41666666666666669</v>
      </c>
      <c r="R8" s="969"/>
      <c r="T8" s="731"/>
      <c r="U8" s="874"/>
      <c r="V8" s="865"/>
      <c r="W8" s="866"/>
      <c r="AB8" s="51"/>
      <c r="AC8" s="51"/>
      <c r="AD8" s="51"/>
      <c r="AE8" s="51"/>
    </row>
    <row r="9" spans="1:32" s="716" customFormat="1" ht="39.950000000000003" customHeight="1" x14ac:dyDescent="0.2">
      <c r="A9" s="7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22"/>
      <c r="E9" s="823"/>
      <c r="F9" s="7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87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17"/>
      <c r="P9" s="26" t="s">
        <v>21</v>
      </c>
      <c r="Q9" s="1035"/>
      <c r="R9" s="810"/>
      <c r="T9" s="731"/>
      <c r="U9" s="874"/>
      <c r="V9" s="867"/>
      <c r="W9" s="868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7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22"/>
      <c r="E10" s="823"/>
      <c r="F10" s="7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891" t="str">
        <f>IFERROR(VLOOKUP($D$10,Proxy,2,FALSE),"")</f>
        <v/>
      </c>
      <c r="I10" s="731"/>
      <c r="J10" s="731"/>
      <c r="K10" s="731"/>
      <c r="L10" s="731"/>
      <c r="M10" s="731"/>
      <c r="N10" s="715"/>
      <c r="P10" s="26" t="s">
        <v>22</v>
      </c>
      <c r="Q10" s="901"/>
      <c r="R10" s="902"/>
      <c r="U10" s="24" t="s">
        <v>23</v>
      </c>
      <c r="V10" s="1121" t="s">
        <v>24</v>
      </c>
      <c r="W10" s="864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36"/>
      <c r="R11" s="773"/>
      <c r="U11" s="24" t="s">
        <v>27</v>
      </c>
      <c r="V11" s="809" t="s">
        <v>28</v>
      </c>
      <c r="W11" s="810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74" t="s">
        <v>29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50"/>
      <c r="N12" s="62"/>
      <c r="P12" s="24" t="s">
        <v>30</v>
      </c>
      <c r="Q12" s="968"/>
      <c r="R12" s="969"/>
      <c r="S12" s="23"/>
      <c r="U12" s="24"/>
      <c r="V12" s="762"/>
      <c r="W12" s="731"/>
      <c r="AB12" s="51"/>
      <c r="AC12" s="51"/>
      <c r="AD12" s="51"/>
      <c r="AE12" s="51"/>
    </row>
    <row r="13" spans="1:32" s="716" customFormat="1" ht="23.25" customHeight="1" x14ac:dyDescent="0.2">
      <c r="A13" s="974" t="s">
        <v>31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50"/>
      <c r="N13" s="62"/>
      <c r="O13" s="26"/>
      <c r="P13" s="26" t="s">
        <v>32</v>
      </c>
      <c r="Q13" s="809"/>
      <c r="R13" s="8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74" t="s">
        <v>33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5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75" t="s">
        <v>34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94"/>
      <c r="L15" s="794"/>
      <c r="M15" s="750"/>
      <c r="N15" s="63"/>
      <c r="P15" s="1021" t="s">
        <v>35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2"/>
      <c r="Q16" s="1022"/>
      <c r="R16" s="1022"/>
      <c r="S16" s="1022"/>
      <c r="T16" s="10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7" t="s">
        <v>36</v>
      </c>
      <c r="B17" s="737" t="s">
        <v>37</v>
      </c>
      <c r="C17" s="997" t="s">
        <v>38</v>
      </c>
      <c r="D17" s="737" t="s">
        <v>39</v>
      </c>
      <c r="E17" s="738"/>
      <c r="F17" s="737" t="s">
        <v>40</v>
      </c>
      <c r="G17" s="737" t="s">
        <v>41</v>
      </c>
      <c r="H17" s="737" t="s">
        <v>42</v>
      </c>
      <c r="I17" s="737" t="s">
        <v>43</v>
      </c>
      <c r="J17" s="737" t="s">
        <v>44</v>
      </c>
      <c r="K17" s="737" t="s">
        <v>45</v>
      </c>
      <c r="L17" s="737" t="s">
        <v>46</v>
      </c>
      <c r="M17" s="737" t="s">
        <v>47</v>
      </c>
      <c r="N17" s="737" t="s">
        <v>48</v>
      </c>
      <c r="O17" s="737" t="s">
        <v>49</v>
      </c>
      <c r="P17" s="737" t="s">
        <v>50</v>
      </c>
      <c r="Q17" s="1076"/>
      <c r="R17" s="1076"/>
      <c r="S17" s="1076"/>
      <c r="T17" s="738"/>
      <c r="U17" s="749" t="s">
        <v>51</v>
      </c>
      <c r="V17" s="750"/>
      <c r="W17" s="737" t="s">
        <v>52</v>
      </c>
      <c r="X17" s="737" t="s">
        <v>53</v>
      </c>
      <c r="Y17" s="751" t="s">
        <v>54</v>
      </c>
      <c r="Z17" s="1029" t="s">
        <v>55</v>
      </c>
      <c r="AA17" s="798" t="s">
        <v>56</v>
      </c>
      <c r="AB17" s="798" t="s">
        <v>57</v>
      </c>
      <c r="AC17" s="798" t="s">
        <v>58</v>
      </c>
      <c r="AD17" s="798" t="s">
        <v>59</v>
      </c>
      <c r="AE17" s="799"/>
      <c r="AF17" s="800"/>
      <c r="AG17" s="66"/>
      <c r="BD17" s="65" t="s">
        <v>60</v>
      </c>
    </row>
    <row r="18" spans="1:68" ht="14.25" customHeight="1" x14ac:dyDescent="0.2">
      <c r="A18" s="744"/>
      <c r="B18" s="744"/>
      <c r="C18" s="744"/>
      <c r="D18" s="739"/>
      <c r="E18" s="740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39"/>
      <c r="Q18" s="1077"/>
      <c r="R18" s="1077"/>
      <c r="S18" s="1077"/>
      <c r="T18" s="740"/>
      <c r="U18" s="67" t="s">
        <v>61</v>
      </c>
      <c r="V18" s="67" t="s">
        <v>62</v>
      </c>
      <c r="W18" s="744"/>
      <c r="X18" s="744"/>
      <c r="Y18" s="752"/>
      <c r="Z18" s="1030"/>
      <c r="AA18" s="892"/>
      <c r="AB18" s="892"/>
      <c r="AC18" s="892"/>
      <c r="AD18" s="801"/>
      <c r="AE18" s="802"/>
      <c r="AF18" s="803"/>
      <c r="AG18" s="66"/>
      <c r="BD18" s="65"/>
    </row>
    <row r="19" spans="1:68" ht="27.75" hidden="1" customHeight="1" x14ac:dyDescent="0.2">
      <c r="A19" s="763" t="s">
        <v>63</v>
      </c>
      <c r="B19" s="764"/>
      <c r="C19" s="764"/>
      <c r="D19" s="764"/>
      <c r="E19" s="764"/>
      <c r="F19" s="764"/>
      <c r="G19" s="764"/>
      <c r="H19" s="764"/>
      <c r="I19" s="764"/>
      <c r="J19" s="764"/>
      <c r="K19" s="764"/>
      <c r="L19" s="764"/>
      <c r="M19" s="764"/>
      <c r="N19" s="764"/>
      <c r="O19" s="764"/>
      <c r="P19" s="764"/>
      <c r="Q19" s="764"/>
      <c r="R19" s="764"/>
      <c r="S19" s="764"/>
      <c r="T19" s="764"/>
      <c r="U19" s="764"/>
      <c r="V19" s="764"/>
      <c r="W19" s="764"/>
      <c r="X19" s="764"/>
      <c r="Y19" s="764"/>
      <c r="Z19" s="764"/>
      <c r="AA19" s="48"/>
      <c r="AB19" s="48"/>
      <c r="AC19" s="48"/>
    </row>
    <row r="20" spans="1:68" ht="16.5" hidden="1" customHeight="1" x14ac:dyDescent="0.25">
      <c r="A20" s="768" t="s">
        <v>63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hidden="1" customHeight="1" x14ac:dyDescent="0.25">
      <c r="A21" s="733" t="s">
        <v>64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3"/>
      <c r="AB21" s="713"/>
      <c r="AC21" s="71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25">
        <v>4680115885004</v>
      </c>
      <c r="E22" s="726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7" t="s">
        <v>71</v>
      </c>
      <c r="Q23" s="728"/>
      <c r="R23" s="728"/>
      <c r="S23" s="728"/>
      <c r="T23" s="728"/>
      <c r="U23" s="728"/>
      <c r="V23" s="729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7" t="s">
        <v>71</v>
      </c>
      <c r="Q24" s="728"/>
      <c r="R24" s="728"/>
      <c r="S24" s="728"/>
      <c r="T24" s="728"/>
      <c r="U24" s="728"/>
      <c r="V24" s="729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3" t="s">
        <v>73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3"/>
      <c r="AB25" s="713"/>
      <c r="AC25" s="71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25">
        <v>4680115885912</v>
      </c>
      <c r="E26" s="726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53" t="s">
        <v>77</v>
      </c>
      <c r="Q26" s="735"/>
      <c r="R26" s="735"/>
      <c r="S26" s="735"/>
      <c r="T26" s="736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25">
        <v>4607091383881</v>
      </c>
      <c r="E27" s="726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25">
        <v>4607091388237</v>
      </c>
      <c r="E28" s="726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25">
        <v>4607091383935</v>
      </c>
      <c r="E29" s="726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25">
        <v>4680115881990</v>
      </c>
      <c r="E30" s="726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25">
        <v>4680115881853</v>
      </c>
      <c r="E31" s="726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68" t="s">
        <v>92</v>
      </c>
      <c r="Q31" s="735"/>
      <c r="R31" s="735"/>
      <c r="S31" s="735"/>
      <c r="T31" s="736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25">
        <v>4680115885905</v>
      </c>
      <c r="E32" s="726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98" t="s">
        <v>96</v>
      </c>
      <c r="Q32" s="735"/>
      <c r="R32" s="735"/>
      <c r="S32" s="735"/>
      <c r="T32" s="736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25">
        <v>4607091383911</v>
      </c>
      <c r="E33" s="726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25">
        <v>4607091388244</v>
      </c>
      <c r="E34" s="726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7" t="s">
        <v>71</v>
      </c>
      <c r="Q35" s="728"/>
      <c r="R35" s="728"/>
      <c r="S35" s="728"/>
      <c r="T35" s="728"/>
      <c r="U35" s="728"/>
      <c r="V35" s="729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7" t="s">
        <v>71</v>
      </c>
      <c r="Q36" s="728"/>
      <c r="R36" s="728"/>
      <c r="S36" s="728"/>
      <c r="T36" s="728"/>
      <c r="U36" s="728"/>
      <c r="V36" s="729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3" t="s">
        <v>103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3"/>
      <c r="AB37" s="713"/>
      <c r="AC37" s="71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25">
        <v>4607091388503</v>
      </c>
      <c r="E38" s="726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8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7" t="s">
        <v>71</v>
      </c>
      <c r="Q39" s="728"/>
      <c r="R39" s="728"/>
      <c r="S39" s="728"/>
      <c r="T39" s="728"/>
      <c r="U39" s="728"/>
      <c r="V39" s="729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7" t="s">
        <v>71</v>
      </c>
      <c r="Q40" s="728"/>
      <c r="R40" s="728"/>
      <c r="S40" s="728"/>
      <c r="T40" s="728"/>
      <c r="U40" s="728"/>
      <c r="V40" s="729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3" t="s">
        <v>109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3"/>
      <c r="AB41" s="713"/>
      <c r="AC41" s="71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25">
        <v>4607091389111</v>
      </c>
      <c r="E42" s="726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7" t="s">
        <v>71</v>
      </c>
      <c r="Q43" s="728"/>
      <c r="R43" s="728"/>
      <c r="S43" s="728"/>
      <c r="T43" s="728"/>
      <c r="U43" s="728"/>
      <c r="V43" s="729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7" t="s">
        <v>71</v>
      </c>
      <c r="Q44" s="728"/>
      <c r="R44" s="728"/>
      <c r="S44" s="728"/>
      <c r="T44" s="728"/>
      <c r="U44" s="728"/>
      <c r="V44" s="729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763" t="s">
        <v>112</v>
      </c>
      <c r="B45" s="764"/>
      <c r="C45" s="764"/>
      <c r="D45" s="764"/>
      <c r="E45" s="764"/>
      <c r="F45" s="764"/>
      <c r="G45" s="764"/>
      <c r="H45" s="764"/>
      <c r="I45" s="764"/>
      <c r="J45" s="764"/>
      <c r="K45" s="764"/>
      <c r="L45" s="764"/>
      <c r="M45" s="764"/>
      <c r="N45" s="764"/>
      <c r="O45" s="764"/>
      <c r="P45" s="764"/>
      <c r="Q45" s="764"/>
      <c r="R45" s="764"/>
      <c r="S45" s="764"/>
      <c r="T45" s="764"/>
      <c r="U45" s="764"/>
      <c r="V45" s="764"/>
      <c r="W45" s="764"/>
      <c r="X45" s="764"/>
      <c r="Y45" s="764"/>
      <c r="Z45" s="764"/>
      <c r="AA45" s="48"/>
      <c r="AB45" s="48"/>
      <c r="AC45" s="48"/>
    </row>
    <row r="46" spans="1:68" ht="16.5" hidden="1" customHeight="1" x14ac:dyDescent="0.25">
      <c r="A46" s="768" t="s">
        <v>113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hidden="1" customHeight="1" x14ac:dyDescent="0.25">
      <c r="A47" s="733" t="s">
        <v>114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5">
        <v>4607091385670</v>
      </c>
      <c r="E48" s="726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5"/>
      <c r="R48" s="735"/>
      <c r="S48" s="735"/>
      <c r="T48" s="736"/>
      <c r="U48" s="34"/>
      <c r="V48" s="34"/>
      <c r="W48" s="35" t="s">
        <v>69</v>
      </c>
      <c r="X48" s="719">
        <v>800</v>
      </c>
      <c r="Y48" s="720">
        <f t="shared" ref="Y48:Y53" si="6">IFERROR(IF(X48="",0,CEILING((X48/$H48),1)*$H48),"")</f>
        <v>810</v>
      </c>
      <c r="Z48" s="36">
        <f>IFERROR(IF(Y48=0,"",ROUNDUP(Y48/H48,0)*0.02175),"")</f>
        <v>1.6312499999999999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835.55555555555554</v>
      </c>
      <c r="BN48" s="64">
        <f t="shared" ref="BN48:BN53" si="8">IFERROR(Y48*I48/H48,"0")</f>
        <v>845.99999999999989</v>
      </c>
      <c r="BO48" s="64">
        <f t="shared" ref="BO48:BO53" si="9">IFERROR(1/J48*(X48/H48),"0")</f>
        <v>1.3227513227513228</v>
      </c>
      <c r="BP48" s="64">
        <f t="shared" ref="BP48:BP53" si="10">IFERROR(1/J48*(Y48/H48),"0")</f>
        <v>1.3392857142857142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25">
        <v>4607091385670</v>
      </c>
      <c r="E49" s="726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5"/>
      <c r="R49" s="735"/>
      <c r="S49" s="735"/>
      <c r="T49" s="736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25">
        <v>4680115883956</v>
      </c>
      <c r="E50" s="726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25">
        <v>4607091385687</v>
      </c>
      <c r="E51" s="726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5"/>
      <c r="R51" s="735"/>
      <c r="S51" s="735"/>
      <c r="T51" s="736"/>
      <c r="U51" s="34"/>
      <c r="V51" s="34"/>
      <c r="W51" s="35" t="s">
        <v>69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25">
        <v>4680115882539</v>
      </c>
      <c r="E52" s="726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5"/>
      <c r="R52" s="735"/>
      <c r="S52" s="735"/>
      <c r="T52" s="736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25">
        <v>4680115883949</v>
      </c>
      <c r="E53" s="726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7" t="s">
        <v>71</v>
      </c>
      <c r="Q54" s="728"/>
      <c r="R54" s="728"/>
      <c r="S54" s="728"/>
      <c r="T54" s="728"/>
      <c r="U54" s="728"/>
      <c r="V54" s="729"/>
      <c r="W54" s="37" t="s">
        <v>72</v>
      </c>
      <c r="X54" s="721">
        <f>IFERROR(X48/H48,"0")+IFERROR(X49/H49,"0")+IFERROR(X50/H50,"0")+IFERROR(X51/H51,"0")+IFERROR(X52/H52,"0")+IFERROR(X53/H53,"0")</f>
        <v>74.074074074074076</v>
      </c>
      <c r="Y54" s="721">
        <f>IFERROR(Y48/H48,"0")+IFERROR(Y49/H49,"0")+IFERROR(Y50/H50,"0")+IFERROR(Y51/H51,"0")+IFERROR(Y52/H52,"0")+IFERROR(Y53/H53,"0")</f>
        <v>75</v>
      </c>
      <c r="Z54" s="721">
        <f>IFERROR(IF(Z48="",0,Z48),"0")+IFERROR(IF(Z49="",0,Z49),"0")+IFERROR(IF(Z50="",0,Z50),"0")+IFERROR(IF(Z51="",0,Z51),"0")+IFERROR(IF(Z52="",0,Z52),"0")+IFERROR(IF(Z53="",0,Z53),"0")</f>
        <v>1.6312499999999999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7" t="s">
        <v>71</v>
      </c>
      <c r="Q55" s="728"/>
      <c r="R55" s="728"/>
      <c r="S55" s="728"/>
      <c r="T55" s="728"/>
      <c r="U55" s="728"/>
      <c r="V55" s="729"/>
      <c r="W55" s="37" t="s">
        <v>69</v>
      </c>
      <c r="X55" s="721">
        <f>IFERROR(SUM(X48:X53),"0")</f>
        <v>800</v>
      </c>
      <c r="Y55" s="721">
        <f>IFERROR(SUM(Y48:Y53),"0")</f>
        <v>810</v>
      </c>
      <c r="Z55" s="37"/>
      <c r="AA55" s="722"/>
      <c r="AB55" s="722"/>
      <c r="AC55" s="722"/>
    </row>
    <row r="56" spans="1:68" ht="14.25" hidden="1" customHeight="1" x14ac:dyDescent="0.25">
      <c r="A56" s="733" t="s">
        <v>73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3"/>
      <c r="AB56" s="713"/>
      <c r="AC56" s="713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25">
        <v>4680115885233</v>
      </c>
      <c r="E57" s="726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25">
        <v>4680115884915</v>
      </c>
      <c r="E58" s="726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7" t="s">
        <v>71</v>
      </c>
      <c r="Q59" s="728"/>
      <c r="R59" s="728"/>
      <c r="S59" s="728"/>
      <c r="T59" s="728"/>
      <c r="U59" s="728"/>
      <c r="V59" s="729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7" t="s">
        <v>71</v>
      </c>
      <c r="Q60" s="728"/>
      <c r="R60" s="728"/>
      <c r="S60" s="728"/>
      <c r="T60" s="728"/>
      <c r="U60" s="728"/>
      <c r="V60" s="729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68" t="s">
        <v>139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hidden="1" customHeight="1" x14ac:dyDescent="0.25">
      <c r="A62" s="733" t="s">
        <v>114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3"/>
      <c r="AB62" s="713"/>
      <c r="AC62" s="713"/>
    </row>
    <row r="63" spans="1:68" ht="27" hidden="1" customHeight="1" x14ac:dyDescent="0.25">
      <c r="A63" s="54" t="s">
        <v>140</v>
      </c>
      <c r="B63" s="54" t="s">
        <v>141</v>
      </c>
      <c r="C63" s="31">
        <v>4301012030</v>
      </c>
      <c r="D63" s="725">
        <v>4680115885882</v>
      </c>
      <c r="E63" s="726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080" t="s">
        <v>142</v>
      </c>
      <c r="Q63" s="735"/>
      <c r="R63" s="735"/>
      <c r="S63" s="735"/>
      <c r="T63" s="736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145</v>
      </c>
      <c r="B64" s="54" t="s">
        <v>146</v>
      </c>
      <c r="C64" s="31">
        <v>4301011452</v>
      </c>
      <c r="D64" s="725">
        <v>4680115881426</v>
      </c>
      <c r="E64" s="726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8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4"/>
      <c r="V64" s="34"/>
      <c r="W64" s="35" t="s">
        <v>69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4301011481</v>
      </c>
      <c r="D65" s="725">
        <v>4680115881426</v>
      </c>
      <c r="E65" s="726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25">
        <v>4680115880283</v>
      </c>
      <c r="E66" s="726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10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25">
        <v>4680115882720</v>
      </c>
      <c r="E67" s="726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80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4301011589</v>
      </c>
      <c r="D68" s="725">
        <v>4680115885899</v>
      </c>
      <c r="E68" s="726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1011" t="s">
        <v>160</v>
      </c>
      <c r="Q68" s="735"/>
      <c r="R68" s="735"/>
      <c r="S68" s="735"/>
      <c r="T68" s="736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4301012008</v>
      </c>
      <c r="D69" s="725">
        <v>4680115881525</v>
      </c>
      <c r="E69" s="726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7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4301011437</v>
      </c>
      <c r="D70" s="725">
        <v>4680115881419</v>
      </c>
      <c r="E70" s="726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7" t="s">
        <v>71</v>
      </c>
      <c r="Q71" s="728"/>
      <c r="R71" s="728"/>
      <c r="S71" s="728"/>
      <c r="T71" s="728"/>
      <c r="U71" s="728"/>
      <c r="V71" s="729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hidden="1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7" t="s">
        <v>71</v>
      </c>
      <c r="Q72" s="728"/>
      <c r="R72" s="728"/>
      <c r="S72" s="728"/>
      <c r="T72" s="728"/>
      <c r="U72" s="728"/>
      <c r="V72" s="729"/>
      <c r="W72" s="37" t="s">
        <v>69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hidden="1" customHeight="1" x14ac:dyDescent="0.25">
      <c r="A73" s="733" t="s">
        <v>167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3"/>
      <c r="AB73" s="713"/>
      <c r="AC73" s="713"/>
    </row>
    <row r="74" spans="1:68" ht="27" hidden="1" customHeight="1" x14ac:dyDescent="0.25">
      <c r="A74" s="54" t="s">
        <v>168</v>
      </c>
      <c r="B74" s="54" t="s">
        <v>169</v>
      </c>
      <c r="C74" s="31">
        <v>4301020298</v>
      </c>
      <c r="D74" s="725">
        <v>4680115881440</v>
      </c>
      <c r="E74" s="726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171</v>
      </c>
      <c r="B75" s="54" t="s">
        <v>172</v>
      </c>
      <c r="C75" s="31">
        <v>4301020228</v>
      </c>
      <c r="D75" s="725">
        <v>4680115882751</v>
      </c>
      <c r="E75" s="726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8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4301020358</v>
      </c>
      <c r="D76" s="725">
        <v>4680115885950</v>
      </c>
      <c r="E76" s="726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65" t="s">
        <v>176</v>
      </c>
      <c r="Q76" s="735"/>
      <c r="R76" s="735"/>
      <c r="S76" s="735"/>
      <c r="T76" s="736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25">
        <v>4680115881433</v>
      </c>
      <c r="E77" s="726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7" t="s">
        <v>71</v>
      </c>
      <c r="Q78" s="728"/>
      <c r="R78" s="728"/>
      <c r="S78" s="728"/>
      <c r="T78" s="728"/>
      <c r="U78" s="728"/>
      <c r="V78" s="729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hidden="1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7" t="s">
        <v>71</v>
      </c>
      <c r="Q79" s="728"/>
      <c r="R79" s="728"/>
      <c r="S79" s="728"/>
      <c r="T79" s="728"/>
      <c r="U79" s="728"/>
      <c r="V79" s="729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hidden="1" customHeight="1" x14ac:dyDescent="0.25">
      <c r="A80" s="733" t="s">
        <v>64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3"/>
      <c r="AB80" s="713"/>
      <c r="AC80" s="71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25">
        <v>4680115885066</v>
      </c>
      <c r="E81" s="726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25">
        <v>4680115885042</v>
      </c>
      <c r="E82" s="726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0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25">
        <v>4680115885080</v>
      </c>
      <c r="E83" s="726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25">
        <v>4680115885073</v>
      </c>
      <c r="E84" s="726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25">
        <v>4680115885059</v>
      </c>
      <c r="E85" s="726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25">
        <v>4680115885097</v>
      </c>
      <c r="E86" s="726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0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7" t="s">
        <v>71</v>
      </c>
      <c r="Q87" s="728"/>
      <c r="R87" s="728"/>
      <c r="S87" s="728"/>
      <c r="T87" s="728"/>
      <c r="U87" s="728"/>
      <c r="V87" s="729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7" t="s">
        <v>71</v>
      </c>
      <c r="Q88" s="728"/>
      <c r="R88" s="728"/>
      <c r="S88" s="728"/>
      <c r="T88" s="728"/>
      <c r="U88" s="728"/>
      <c r="V88" s="729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3" t="s">
        <v>73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3"/>
      <c r="AB89" s="713"/>
      <c r="AC89" s="713"/>
    </row>
    <row r="90" spans="1:68" ht="37.5" hidden="1" customHeight="1" x14ac:dyDescent="0.25">
      <c r="A90" s="54" t="s">
        <v>194</v>
      </c>
      <c r="B90" s="54" t="s">
        <v>195</v>
      </c>
      <c r="C90" s="31">
        <v>4301051844</v>
      </c>
      <c r="D90" s="725">
        <v>4680115885929</v>
      </c>
      <c r="E90" s="726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22" t="s">
        <v>196</v>
      </c>
      <c r="Q90" s="735"/>
      <c r="R90" s="735"/>
      <c r="S90" s="735"/>
      <c r="T90" s="736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25">
        <v>4680115881891</v>
      </c>
      <c r="E91" s="726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27" t="s">
        <v>201</v>
      </c>
      <c r="Q91" s="735"/>
      <c r="R91" s="735"/>
      <c r="S91" s="735"/>
      <c r="T91" s="736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25">
        <v>4680115885769</v>
      </c>
      <c r="E92" s="726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27" t="s">
        <v>205</v>
      </c>
      <c r="Q92" s="735"/>
      <c r="R92" s="735"/>
      <c r="S92" s="735"/>
      <c r="T92" s="736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206</v>
      </c>
      <c r="B93" s="54" t="s">
        <v>207</v>
      </c>
      <c r="C93" s="31">
        <v>4301051822</v>
      </c>
      <c r="D93" s="725">
        <v>4680115884410</v>
      </c>
      <c r="E93" s="726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10" t="s">
        <v>208</v>
      </c>
      <c r="Q93" s="735"/>
      <c r="R93" s="735"/>
      <c r="S93" s="735"/>
      <c r="T93" s="736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210</v>
      </c>
      <c r="B94" s="54" t="s">
        <v>211</v>
      </c>
      <c r="C94" s="31">
        <v>4301051827</v>
      </c>
      <c r="D94" s="725">
        <v>4680115884403</v>
      </c>
      <c r="E94" s="726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11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212</v>
      </c>
      <c r="B95" s="54" t="s">
        <v>213</v>
      </c>
      <c r="C95" s="31">
        <v>4301051837</v>
      </c>
      <c r="D95" s="725">
        <v>4680115884311</v>
      </c>
      <c r="E95" s="726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10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7" t="s">
        <v>71</v>
      </c>
      <c r="Q96" s="728"/>
      <c r="R96" s="728"/>
      <c r="S96" s="728"/>
      <c r="T96" s="728"/>
      <c r="U96" s="728"/>
      <c r="V96" s="729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7" t="s">
        <v>71</v>
      </c>
      <c r="Q97" s="728"/>
      <c r="R97" s="728"/>
      <c r="S97" s="728"/>
      <c r="T97" s="728"/>
      <c r="U97" s="728"/>
      <c r="V97" s="729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3" t="s">
        <v>214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3"/>
      <c r="AB98" s="713"/>
      <c r="AC98" s="713"/>
    </row>
    <row r="99" spans="1:68" ht="37.5" hidden="1" customHeight="1" x14ac:dyDescent="0.25">
      <c r="A99" s="54" t="s">
        <v>215</v>
      </c>
      <c r="B99" s="54" t="s">
        <v>216</v>
      </c>
      <c r="C99" s="31">
        <v>4301060366</v>
      </c>
      <c r="D99" s="725">
        <v>4680115881532</v>
      </c>
      <c r="E99" s="726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11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215</v>
      </c>
      <c r="B100" s="54" t="s">
        <v>218</v>
      </c>
      <c r="C100" s="31">
        <v>4301060371</v>
      </c>
      <c r="D100" s="725">
        <v>4680115881532</v>
      </c>
      <c r="E100" s="726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219</v>
      </c>
      <c r="B101" s="54" t="s">
        <v>220</v>
      </c>
      <c r="C101" s="31">
        <v>4301060351</v>
      </c>
      <c r="D101" s="725">
        <v>4680115881464</v>
      </c>
      <c r="E101" s="726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8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7" t="s">
        <v>71</v>
      </c>
      <c r="Q102" s="728"/>
      <c r="R102" s="728"/>
      <c r="S102" s="728"/>
      <c r="T102" s="728"/>
      <c r="U102" s="728"/>
      <c r="V102" s="729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7" t="s">
        <v>71</v>
      </c>
      <c r="Q103" s="728"/>
      <c r="R103" s="728"/>
      <c r="S103" s="728"/>
      <c r="T103" s="728"/>
      <c r="U103" s="728"/>
      <c r="V103" s="729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68" t="s">
        <v>222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hidden="1" customHeight="1" x14ac:dyDescent="0.25">
      <c r="A105" s="733" t="s">
        <v>114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3"/>
      <c r="AB105" s="713"/>
      <c r="AC105" s="713"/>
    </row>
    <row r="106" spans="1:68" ht="27" hidden="1" customHeight="1" x14ac:dyDescent="0.25">
      <c r="A106" s="54" t="s">
        <v>223</v>
      </c>
      <c r="B106" s="54" t="s">
        <v>224</v>
      </c>
      <c r="C106" s="31">
        <v>4301011468</v>
      </c>
      <c r="D106" s="725">
        <v>4680115881327</v>
      </c>
      <c r="E106" s="726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9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226</v>
      </c>
      <c r="B107" s="54" t="s">
        <v>227</v>
      </c>
      <c r="C107" s="31">
        <v>4301011476</v>
      </c>
      <c r="D107" s="725">
        <v>4680115881518</v>
      </c>
      <c r="E107" s="726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8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4301012007</v>
      </c>
      <c r="D108" s="725">
        <v>4680115881303</v>
      </c>
      <c r="E108" s="726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1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7" t="s">
        <v>71</v>
      </c>
      <c r="Q109" s="728"/>
      <c r="R109" s="728"/>
      <c r="S109" s="728"/>
      <c r="T109" s="728"/>
      <c r="U109" s="728"/>
      <c r="V109" s="729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hidden="1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7" t="s">
        <v>71</v>
      </c>
      <c r="Q110" s="728"/>
      <c r="R110" s="728"/>
      <c r="S110" s="728"/>
      <c r="T110" s="728"/>
      <c r="U110" s="728"/>
      <c r="V110" s="729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hidden="1" customHeight="1" x14ac:dyDescent="0.25">
      <c r="A111" s="733" t="s">
        <v>73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3"/>
      <c r="AB111" s="713"/>
      <c r="AC111" s="713"/>
    </row>
    <row r="112" spans="1:68" ht="27" hidden="1" customHeight="1" x14ac:dyDescent="0.25">
      <c r="A112" s="54" t="s">
        <v>231</v>
      </c>
      <c r="B112" s="54" t="s">
        <v>232</v>
      </c>
      <c r="C112" s="31">
        <v>4301051437</v>
      </c>
      <c r="D112" s="725">
        <v>4607091386967</v>
      </c>
      <c r="E112" s="726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8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5">
        <v>4607091386967</v>
      </c>
      <c r="E113" s="726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10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4"/>
      <c r="V113" s="34"/>
      <c r="W113" s="35" t="s">
        <v>69</v>
      </c>
      <c r="X113" s="719">
        <v>800</v>
      </c>
      <c r="Y113" s="720">
        <f>IFERROR(IF(X113="",0,CEILING((X113/$H113),1)*$H113),"")</f>
        <v>806.40000000000009</v>
      </c>
      <c r="Z113" s="36">
        <f>IFERROR(IF(Y113=0,"",ROUNDUP(Y113/H113,0)*0.02175),"")</f>
        <v>2.0880000000000001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853.71428571428578</v>
      </c>
      <c r="BN113" s="64">
        <f>IFERROR(Y113*I113/H113,"0")</f>
        <v>860.5440000000001</v>
      </c>
      <c r="BO113" s="64">
        <f>IFERROR(1/J113*(X113/H113),"0")</f>
        <v>1.7006802721088434</v>
      </c>
      <c r="BP113" s="64">
        <f>IFERROR(1/J113*(Y113/H113),"0")</f>
        <v>1.7142857142857142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5">
        <v>4607091385731</v>
      </c>
      <c r="E114" s="726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8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4"/>
      <c r="V114" s="34"/>
      <c r="W114" s="35" t="s">
        <v>69</v>
      </c>
      <c r="X114" s="719">
        <v>225</v>
      </c>
      <c r="Y114" s="720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hidden="1" customHeight="1" x14ac:dyDescent="0.25">
      <c r="A115" s="54" t="s">
        <v>237</v>
      </c>
      <c r="B115" s="54" t="s">
        <v>238</v>
      </c>
      <c r="C115" s="31">
        <v>4301051438</v>
      </c>
      <c r="D115" s="725">
        <v>4680115880894</v>
      </c>
      <c r="E115" s="726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4301051439</v>
      </c>
      <c r="D116" s="725">
        <v>4680115880214</v>
      </c>
      <c r="E116" s="726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10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7" t="s">
        <v>71</v>
      </c>
      <c r="Q117" s="728"/>
      <c r="R117" s="728"/>
      <c r="S117" s="728"/>
      <c r="T117" s="728"/>
      <c r="U117" s="728"/>
      <c r="V117" s="729"/>
      <c r="W117" s="37" t="s">
        <v>72</v>
      </c>
      <c r="X117" s="721">
        <f>IFERROR(X112/H112,"0")+IFERROR(X113/H113,"0")+IFERROR(X114/H114,"0")+IFERROR(X115/H115,"0")+IFERROR(X116/H116,"0")</f>
        <v>178.57142857142856</v>
      </c>
      <c r="Y117" s="721">
        <f>IFERROR(Y112/H112,"0")+IFERROR(Y113/H113,"0")+IFERROR(Y114/H114,"0")+IFERROR(Y115/H115,"0")+IFERROR(Y116/H116,"0")</f>
        <v>180</v>
      </c>
      <c r="Z117" s="721">
        <f>IFERROR(IF(Z112="",0,Z112),"0")+IFERROR(IF(Z113="",0,Z113),"0")+IFERROR(IF(Z114="",0,Z114),"0")+IFERROR(IF(Z115="",0,Z115),"0")+IFERROR(IF(Z116="",0,Z116),"0")</f>
        <v>2.72052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7" t="s">
        <v>71</v>
      </c>
      <c r="Q118" s="728"/>
      <c r="R118" s="728"/>
      <c r="S118" s="728"/>
      <c r="T118" s="728"/>
      <c r="U118" s="728"/>
      <c r="V118" s="729"/>
      <c r="W118" s="37" t="s">
        <v>69</v>
      </c>
      <c r="X118" s="721">
        <f>IFERROR(SUM(X112:X116),"0")</f>
        <v>1025</v>
      </c>
      <c r="Y118" s="721">
        <f>IFERROR(SUM(Y112:Y116),"0")</f>
        <v>1033.2</v>
      </c>
      <c r="Z118" s="37"/>
      <c r="AA118" s="722"/>
      <c r="AB118" s="722"/>
      <c r="AC118" s="722"/>
    </row>
    <row r="119" spans="1:68" ht="16.5" hidden="1" customHeight="1" x14ac:dyDescent="0.25">
      <c r="A119" s="768" t="s">
        <v>243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hidden="1" customHeight="1" x14ac:dyDescent="0.25">
      <c r="A120" s="733" t="s">
        <v>114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3"/>
      <c r="AB120" s="713"/>
      <c r="AC120" s="713"/>
    </row>
    <row r="121" spans="1:68" ht="27" hidden="1" customHeight="1" x14ac:dyDescent="0.25">
      <c r="A121" s="54" t="s">
        <v>244</v>
      </c>
      <c r="B121" s="54" t="s">
        <v>245</v>
      </c>
      <c r="C121" s="31">
        <v>4301011514</v>
      </c>
      <c r="D121" s="725">
        <v>4680115882133</v>
      </c>
      <c r="E121" s="726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8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244</v>
      </c>
      <c r="B122" s="54" t="s">
        <v>247</v>
      </c>
      <c r="C122" s="31">
        <v>4301011703</v>
      </c>
      <c r="D122" s="725">
        <v>4680115882133</v>
      </c>
      <c r="E122" s="726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249</v>
      </c>
      <c r="B123" s="54" t="s">
        <v>250</v>
      </c>
      <c r="C123" s="31">
        <v>4301011417</v>
      </c>
      <c r="D123" s="725">
        <v>4680115880269</v>
      </c>
      <c r="E123" s="726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7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4"/>
      <c r="V123" s="34"/>
      <c r="W123" s="35" t="s">
        <v>69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4301011415</v>
      </c>
      <c r="D124" s="725">
        <v>4680115880429</v>
      </c>
      <c r="E124" s="726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7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4301011462</v>
      </c>
      <c r="D125" s="725">
        <v>4680115881457</v>
      </c>
      <c r="E125" s="726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7" t="s">
        <v>71</v>
      </c>
      <c r="Q126" s="728"/>
      <c r="R126" s="728"/>
      <c r="S126" s="728"/>
      <c r="T126" s="728"/>
      <c r="U126" s="728"/>
      <c r="V126" s="729"/>
      <c r="W126" s="37" t="s">
        <v>72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hidden="1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7" t="s">
        <v>71</v>
      </c>
      <c r="Q127" s="728"/>
      <c r="R127" s="728"/>
      <c r="S127" s="728"/>
      <c r="T127" s="728"/>
      <c r="U127" s="728"/>
      <c r="V127" s="729"/>
      <c r="W127" s="37" t="s">
        <v>69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hidden="1" customHeight="1" x14ac:dyDescent="0.25">
      <c r="A128" s="733" t="s">
        <v>167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3"/>
      <c r="AB128" s="713"/>
      <c r="AC128" s="713"/>
    </row>
    <row r="129" spans="1:68" ht="16.5" hidden="1" customHeight="1" x14ac:dyDescent="0.25">
      <c r="A129" s="54" t="s">
        <v>255</v>
      </c>
      <c r="B129" s="54" t="s">
        <v>256</v>
      </c>
      <c r="C129" s="31">
        <v>4301020345</v>
      </c>
      <c r="D129" s="725">
        <v>4680115881488</v>
      </c>
      <c r="E129" s="726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1079" t="s">
        <v>257</v>
      </c>
      <c r="Q129" s="735"/>
      <c r="R129" s="735"/>
      <c r="S129" s="735"/>
      <c r="T129" s="736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255</v>
      </c>
      <c r="B130" s="54" t="s">
        <v>259</v>
      </c>
      <c r="C130" s="31">
        <v>4301020235</v>
      </c>
      <c r="D130" s="725">
        <v>4680115881488</v>
      </c>
      <c r="E130" s="726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8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5"/>
      <c r="R130" s="735"/>
      <c r="S130" s="735"/>
      <c r="T130" s="736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261</v>
      </c>
      <c r="B131" s="54" t="s">
        <v>262</v>
      </c>
      <c r="C131" s="31">
        <v>4301020346</v>
      </c>
      <c r="D131" s="725">
        <v>4680115882775</v>
      </c>
      <c r="E131" s="726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1057" t="s">
        <v>263</v>
      </c>
      <c r="Q131" s="735"/>
      <c r="R131" s="735"/>
      <c r="S131" s="735"/>
      <c r="T131" s="736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261</v>
      </c>
      <c r="B132" s="54" t="s">
        <v>264</v>
      </c>
      <c r="C132" s="31">
        <v>4301020258</v>
      </c>
      <c r="D132" s="725">
        <v>4680115882775</v>
      </c>
      <c r="E132" s="726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10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4301020344</v>
      </c>
      <c r="D133" s="725">
        <v>4680115880658</v>
      </c>
      <c r="E133" s="726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818" t="s">
        <v>267</v>
      </c>
      <c r="Q133" s="735"/>
      <c r="R133" s="735"/>
      <c r="S133" s="735"/>
      <c r="T133" s="736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7" t="s">
        <v>71</v>
      </c>
      <c r="Q134" s="728"/>
      <c r="R134" s="728"/>
      <c r="S134" s="728"/>
      <c r="T134" s="728"/>
      <c r="U134" s="728"/>
      <c r="V134" s="729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7" t="s">
        <v>71</v>
      </c>
      <c r="Q135" s="728"/>
      <c r="R135" s="728"/>
      <c r="S135" s="728"/>
      <c r="T135" s="728"/>
      <c r="U135" s="728"/>
      <c r="V135" s="729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3" t="s">
        <v>73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3"/>
      <c r="AB136" s="713"/>
      <c r="AC136" s="713"/>
    </row>
    <row r="137" spans="1:68" ht="37.5" hidden="1" customHeight="1" x14ac:dyDescent="0.25">
      <c r="A137" s="54" t="s">
        <v>268</v>
      </c>
      <c r="B137" s="54" t="s">
        <v>269</v>
      </c>
      <c r="C137" s="31">
        <v>4301051360</v>
      </c>
      <c r="D137" s="725">
        <v>4607091385168</v>
      </c>
      <c r="E137" s="726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10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5"/>
      <c r="R137" s="735"/>
      <c r="S137" s="735"/>
      <c r="T137" s="736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268</v>
      </c>
      <c r="B138" s="54" t="s">
        <v>271</v>
      </c>
      <c r="C138" s="31">
        <v>4301051612</v>
      </c>
      <c r="D138" s="725">
        <v>4607091385168</v>
      </c>
      <c r="E138" s="726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10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5"/>
      <c r="R138" s="735"/>
      <c r="S138" s="735"/>
      <c r="T138" s="736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273</v>
      </c>
      <c r="B139" s="54" t="s">
        <v>274</v>
      </c>
      <c r="C139" s="31">
        <v>4301051742</v>
      </c>
      <c r="D139" s="725">
        <v>4680115884540</v>
      </c>
      <c r="E139" s="726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51" t="s">
        <v>275</v>
      </c>
      <c r="Q139" s="735"/>
      <c r="R139" s="735"/>
      <c r="S139" s="735"/>
      <c r="T139" s="736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277</v>
      </c>
      <c r="B140" s="54" t="s">
        <v>278</v>
      </c>
      <c r="C140" s="31">
        <v>4301051362</v>
      </c>
      <c r="D140" s="725">
        <v>4607091383256</v>
      </c>
      <c r="E140" s="726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4301051358</v>
      </c>
      <c r="D141" s="725">
        <v>4607091385748</v>
      </c>
      <c r="E141" s="726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4"/>
      <c r="V141" s="34"/>
      <c r="W141" s="35" t="s">
        <v>69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281</v>
      </c>
      <c r="B142" s="54" t="s">
        <v>282</v>
      </c>
      <c r="C142" s="31">
        <v>4301051738</v>
      </c>
      <c r="D142" s="725">
        <v>4680115884533</v>
      </c>
      <c r="E142" s="726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10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5">
        <v>4680115882645</v>
      </c>
      <c r="E143" s="726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7" t="s">
        <v>71</v>
      </c>
      <c r="Q144" s="728"/>
      <c r="R144" s="728"/>
      <c r="S144" s="728"/>
      <c r="T144" s="728"/>
      <c r="U144" s="728"/>
      <c r="V144" s="729"/>
      <c r="W144" s="37" t="s">
        <v>72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hidden="1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7" t="s">
        <v>71</v>
      </c>
      <c r="Q145" s="728"/>
      <c r="R145" s="728"/>
      <c r="S145" s="728"/>
      <c r="T145" s="728"/>
      <c r="U145" s="728"/>
      <c r="V145" s="729"/>
      <c r="W145" s="37" t="s">
        <v>69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hidden="1" customHeight="1" x14ac:dyDescent="0.25">
      <c r="A146" s="733" t="s">
        <v>214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3"/>
      <c r="AB146" s="713"/>
      <c r="AC146" s="713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5">
        <v>4680115882652</v>
      </c>
      <c r="E147" s="726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0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5">
        <v>4680115880238</v>
      </c>
      <c r="E148" s="726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0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7" t="s">
        <v>71</v>
      </c>
      <c r="Q149" s="728"/>
      <c r="R149" s="728"/>
      <c r="S149" s="728"/>
      <c r="T149" s="728"/>
      <c r="U149" s="728"/>
      <c r="V149" s="729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7" t="s">
        <v>71</v>
      </c>
      <c r="Q150" s="728"/>
      <c r="R150" s="728"/>
      <c r="S150" s="728"/>
      <c r="T150" s="728"/>
      <c r="U150" s="728"/>
      <c r="V150" s="729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68" t="s">
        <v>292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hidden="1" customHeight="1" x14ac:dyDescent="0.25">
      <c r="A152" s="733" t="s">
        <v>114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3"/>
      <c r="AB152" s="713"/>
      <c r="AC152" s="713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25">
        <v>4680115882577</v>
      </c>
      <c r="E153" s="726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4"/>
      <c r="V153" s="34"/>
      <c r="W153" s="35" t="s">
        <v>69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5">
        <v>4680115882577</v>
      </c>
      <c r="E154" s="726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7" t="s">
        <v>71</v>
      </c>
      <c r="Q155" s="728"/>
      <c r="R155" s="728"/>
      <c r="S155" s="728"/>
      <c r="T155" s="728"/>
      <c r="U155" s="728"/>
      <c r="V155" s="729"/>
      <c r="W155" s="37" t="s">
        <v>72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7" t="s">
        <v>71</v>
      </c>
      <c r="Q156" s="728"/>
      <c r="R156" s="728"/>
      <c r="S156" s="728"/>
      <c r="T156" s="728"/>
      <c r="U156" s="728"/>
      <c r="V156" s="729"/>
      <c r="W156" s="37" t="s">
        <v>69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3" t="s">
        <v>64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3"/>
      <c r="AB157" s="713"/>
      <c r="AC157" s="713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25">
        <v>4680115883444</v>
      </c>
      <c r="E158" s="726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107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4"/>
      <c r="V158" s="34"/>
      <c r="W158" s="35" t="s">
        <v>69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5">
        <v>4680115883444</v>
      </c>
      <c r="E159" s="726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3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7" t="s">
        <v>71</v>
      </c>
      <c r="Q160" s="728"/>
      <c r="R160" s="728"/>
      <c r="S160" s="728"/>
      <c r="T160" s="728"/>
      <c r="U160" s="728"/>
      <c r="V160" s="729"/>
      <c r="W160" s="37" t="s">
        <v>72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7" t="s">
        <v>71</v>
      </c>
      <c r="Q161" s="728"/>
      <c r="R161" s="728"/>
      <c r="S161" s="728"/>
      <c r="T161" s="728"/>
      <c r="U161" s="728"/>
      <c r="V161" s="729"/>
      <c r="W161" s="37" t="s">
        <v>69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3" t="s">
        <v>73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3"/>
      <c r="AB162" s="713"/>
      <c r="AC162" s="713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25">
        <v>4680115882584</v>
      </c>
      <c r="E163" s="726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101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5"/>
      <c r="R163" s="735"/>
      <c r="S163" s="735"/>
      <c r="T163" s="736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25">
        <v>4680115882584</v>
      </c>
      <c r="E164" s="726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9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5"/>
      <c r="R164" s="735"/>
      <c r="S164" s="735"/>
      <c r="T164" s="736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7" t="s">
        <v>71</v>
      </c>
      <c r="Q165" s="728"/>
      <c r="R165" s="728"/>
      <c r="S165" s="728"/>
      <c r="T165" s="728"/>
      <c r="U165" s="728"/>
      <c r="V165" s="729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7" t="s">
        <v>71</v>
      </c>
      <c r="Q166" s="728"/>
      <c r="R166" s="728"/>
      <c r="S166" s="728"/>
      <c r="T166" s="728"/>
      <c r="U166" s="728"/>
      <c r="V166" s="729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68" t="s">
        <v>112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hidden="1" customHeight="1" x14ac:dyDescent="0.25">
      <c r="A168" s="733" t="s">
        <v>114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3"/>
      <c r="AB168" s="713"/>
      <c r="AC168" s="713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5">
        <v>4607091382952</v>
      </c>
      <c r="E169" s="726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10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5">
        <v>4607091384604</v>
      </c>
      <c r="E170" s="726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11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7" t="s">
        <v>71</v>
      </c>
      <c r="Q171" s="728"/>
      <c r="R171" s="728"/>
      <c r="S171" s="728"/>
      <c r="T171" s="728"/>
      <c r="U171" s="728"/>
      <c r="V171" s="729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7" t="s">
        <v>71</v>
      </c>
      <c r="Q172" s="728"/>
      <c r="R172" s="728"/>
      <c r="S172" s="728"/>
      <c r="T172" s="728"/>
      <c r="U172" s="728"/>
      <c r="V172" s="729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3" t="s">
        <v>64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3"/>
      <c r="AB173" s="713"/>
      <c r="AC173" s="713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25">
        <v>4607091387667</v>
      </c>
      <c r="E174" s="726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7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5">
        <v>4607091387636</v>
      </c>
      <c r="E175" s="726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25">
        <v>4607091382426</v>
      </c>
      <c r="E176" s="726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8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5">
        <v>4607091386547</v>
      </c>
      <c r="E177" s="726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5">
        <v>4607091382464</v>
      </c>
      <c r="E178" s="726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7" t="s">
        <v>71</v>
      </c>
      <c r="Q179" s="728"/>
      <c r="R179" s="728"/>
      <c r="S179" s="728"/>
      <c r="T179" s="728"/>
      <c r="U179" s="728"/>
      <c r="V179" s="729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7" t="s">
        <v>71</v>
      </c>
      <c r="Q180" s="728"/>
      <c r="R180" s="728"/>
      <c r="S180" s="728"/>
      <c r="T180" s="728"/>
      <c r="U180" s="728"/>
      <c r="V180" s="729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3" t="s">
        <v>73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3"/>
      <c r="AB181" s="713"/>
      <c r="AC181" s="713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25">
        <v>4607091385304</v>
      </c>
      <c r="E182" s="726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4301051648</v>
      </c>
      <c r="D183" s="725">
        <v>4607091386264</v>
      </c>
      <c r="E183" s="726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25">
        <v>4607091385427</v>
      </c>
      <c r="E184" s="726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0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7" t="s">
        <v>71</v>
      </c>
      <c r="Q185" s="728"/>
      <c r="R185" s="728"/>
      <c r="S185" s="728"/>
      <c r="T185" s="728"/>
      <c r="U185" s="728"/>
      <c r="V185" s="729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7" t="s">
        <v>71</v>
      </c>
      <c r="Q186" s="728"/>
      <c r="R186" s="728"/>
      <c r="S186" s="728"/>
      <c r="T186" s="728"/>
      <c r="U186" s="728"/>
      <c r="V186" s="729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763" t="s">
        <v>331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48"/>
      <c r="AB187" s="48"/>
      <c r="AC187" s="48"/>
    </row>
    <row r="188" spans="1:68" ht="16.5" hidden="1" customHeight="1" x14ac:dyDescent="0.25">
      <c r="A188" s="768" t="s">
        <v>332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hidden="1" customHeight="1" x14ac:dyDescent="0.25">
      <c r="A189" s="733" t="s">
        <v>167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3"/>
      <c r="AB189" s="713"/>
      <c r="AC189" s="713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25">
        <v>4680115886223</v>
      </c>
      <c r="E190" s="726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845" t="s">
        <v>335</v>
      </c>
      <c r="Q190" s="735"/>
      <c r="R190" s="735"/>
      <c r="S190" s="735"/>
      <c r="T190" s="736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7" t="s">
        <v>71</v>
      </c>
      <c r="Q191" s="728"/>
      <c r="R191" s="728"/>
      <c r="S191" s="728"/>
      <c r="T191" s="728"/>
      <c r="U191" s="728"/>
      <c r="V191" s="729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7" t="s">
        <v>71</v>
      </c>
      <c r="Q192" s="728"/>
      <c r="R192" s="728"/>
      <c r="S192" s="728"/>
      <c r="T192" s="728"/>
      <c r="U192" s="728"/>
      <c r="V192" s="729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3" t="s">
        <v>64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3"/>
      <c r="AB193" s="713"/>
      <c r="AC193" s="713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25">
        <v>4680115880993</v>
      </c>
      <c r="E194" s="726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5">
        <v>4680115881761</v>
      </c>
      <c r="E195" s="726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25">
        <v>4680115881563</v>
      </c>
      <c r="E196" s="726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7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25">
        <v>4680115880986</v>
      </c>
      <c r="E197" s="726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5">
        <v>4680115881785</v>
      </c>
      <c r="E198" s="726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25">
        <v>4680115881679</v>
      </c>
      <c r="E199" s="726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5">
        <v>4680115880191</v>
      </c>
      <c r="E200" s="726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5">
        <v>4680115883963</v>
      </c>
      <c r="E201" s="726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7" t="s">
        <v>71</v>
      </c>
      <c r="Q202" s="728"/>
      <c r="R202" s="728"/>
      <c r="S202" s="728"/>
      <c r="T202" s="728"/>
      <c r="U202" s="728"/>
      <c r="V202" s="729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7" t="s">
        <v>71</v>
      </c>
      <c r="Q203" s="728"/>
      <c r="R203" s="728"/>
      <c r="S203" s="728"/>
      <c r="T203" s="728"/>
      <c r="U203" s="728"/>
      <c r="V203" s="729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68" t="s">
        <v>357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hidden="1" customHeight="1" x14ac:dyDescent="0.25">
      <c r="A205" s="733" t="s">
        <v>114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3"/>
      <c r="AB205" s="713"/>
      <c r="AC205" s="713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5">
        <v>4680115881402</v>
      </c>
      <c r="E206" s="726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5">
        <v>4680115881396</v>
      </c>
      <c r="E207" s="726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7" t="s">
        <v>71</v>
      </c>
      <c r="Q208" s="728"/>
      <c r="R208" s="728"/>
      <c r="S208" s="728"/>
      <c r="T208" s="728"/>
      <c r="U208" s="728"/>
      <c r="V208" s="729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7" t="s">
        <v>71</v>
      </c>
      <c r="Q209" s="728"/>
      <c r="R209" s="728"/>
      <c r="S209" s="728"/>
      <c r="T209" s="728"/>
      <c r="U209" s="728"/>
      <c r="V209" s="729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3" t="s">
        <v>167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3"/>
      <c r="AB210" s="713"/>
      <c r="AC210" s="713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5">
        <v>4680115882935</v>
      </c>
      <c r="E211" s="726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5">
        <v>4680115880764</v>
      </c>
      <c r="E212" s="726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7" t="s">
        <v>71</v>
      </c>
      <c r="Q213" s="728"/>
      <c r="R213" s="728"/>
      <c r="S213" s="728"/>
      <c r="T213" s="728"/>
      <c r="U213" s="728"/>
      <c r="V213" s="729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7" t="s">
        <v>71</v>
      </c>
      <c r="Q214" s="728"/>
      <c r="R214" s="728"/>
      <c r="S214" s="728"/>
      <c r="T214" s="728"/>
      <c r="U214" s="728"/>
      <c r="V214" s="729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3" t="s">
        <v>64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3"/>
      <c r="AB215" s="713"/>
      <c r="AC215" s="713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25">
        <v>4680115882683</v>
      </c>
      <c r="E216" s="726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4"/>
      <c r="V216" s="34"/>
      <c r="W216" s="35" t="s">
        <v>69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25">
        <v>4680115882690</v>
      </c>
      <c r="E217" s="726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25">
        <v>4680115882669</v>
      </c>
      <c r="E218" s="726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4"/>
      <c r="V218" s="34"/>
      <c r="W218" s="35" t="s">
        <v>69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25">
        <v>4680115882676</v>
      </c>
      <c r="E219" s="726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4"/>
      <c r="V219" s="34"/>
      <c r="W219" s="35" t="s">
        <v>69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25">
        <v>4680115884014</v>
      </c>
      <c r="E220" s="726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0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5">
        <v>4680115884007</v>
      </c>
      <c r="E221" s="726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25">
        <v>4680115884038</v>
      </c>
      <c r="E222" s="726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8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25">
        <v>4680115884021</v>
      </c>
      <c r="E223" s="726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7" t="s">
        <v>71</v>
      </c>
      <c r="Q224" s="728"/>
      <c r="R224" s="728"/>
      <c r="S224" s="728"/>
      <c r="T224" s="728"/>
      <c r="U224" s="728"/>
      <c r="V224" s="729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hidden="1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7" t="s">
        <v>71</v>
      </c>
      <c r="Q225" s="728"/>
      <c r="R225" s="728"/>
      <c r="S225" s="728"/>
      <c r="T225" s="728"/>
      <c r="U225" s="728"/>
      <c r="V225" s="729"/>
      <c r="W225" s="37" t="s">
        <v>69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hidden="1" customHeight="1" x14ac:dyDescent="0.25">
      <c r="A226" s="733" t="s">
        <v>73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3"/>
      <c r="AB226" s="713"/>
      <c r="AC226" s="713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5">
        <v>4680115881594</v>
      </c>
      <c r="E227" s="726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25">
        <v>4680115880962</v>
      </c>
      <c r="E228" s="726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4"/>
      <c r="V228" s="34"/>
      <c r="W228" s="35" t="s">
        <v>69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5">
        <v>4680115881617</v>
      </c>
      <c r="E229" s="726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25">
        <v>4680115880573</v>
      </c>
      <c r="E230" s="726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25">
        <v>4680115882195</v>
      </c>
      <c r="E231" s="726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11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5">
        <v>4680115882607</v>
      </c>
      <c r="E232" s="726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4301051630</v>
      </c>
      <c r="D233" s="725">
        <v>4680115880092</v>
      </c>
      <c r="E233" s="726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4"/>
      <c r="V233" s="34"/>
      <c r="W233" s="35" t="s">
        <v>69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25">
        <v>4680115880221</v>
      </c>
      <c r="E234" s="726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0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4"/>
      <c r="V234" s="34"/>
      <c r="W234" s="35" t="s">
        <v>69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5">
        <v>4680115882942</v>
      </c>
      <c r="E235" s="726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25">
        <v>4680115880504</v>
      </c>
      <c r="E236" s="726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25">
        <v>4680115882164</v>
      </c>
      <c r="E237" s="726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10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7" t="s">
        <v>71</v>
      </c>
      <c r="Q238" s="728"/>
      <c r="R238" s="728"/>
      <c r="S238" s="728"/>
      <c r="T238" s="728"/>
      <c r="U238" s="728"/>
      <c r="V238" s="729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hidden="1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7" t="s">
        <v>71</v>
      </c>
      <c r="Q239" s="728"/>
      <c r="R239" s="728"/>
      <c r="S239" s="728"/>
      <c r="T239" s="728"/>
      <c r="U239" s="728"/>
      <c r="V239" s="729"/>
      <c r="W239" s="37" t="s">
        <v>69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hidden="1" customHeight="1" x14ac:dyDescent="0.25">
      <c r="A240" s="733" t="s">
        <v>214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3"/>
      <c r="AB240" s="713"/>
      <c r="AC240" s="713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5">
        <v>4680115882874</v>
      </c>
      <c r="E241" s="726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5">
        <v>4680115884434</v>
      </c>
      <c r="E242" s="726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25">
        <v>4680115880818</v>
      </c>
      <c r="E243" s="726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25">
        <v>4680115880801</v>
      </c>
      <c r="E244" s="726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111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7" t="s">
        <v>71</v>
      </c>
      <c r="Q245" s="728"/>
      <c r="R245" s="728"/>
      <c r="S245" s="728"/>
      <c r="T245" s="728"/>
      <c r="U245" s="728"/>
      <c r="V245" s="729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hidden="1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7" t="s">
        <v>71</v>
      </c>
      <c r="Q246" s="728"/>
      <c r="R246" s="728"/>
      <c r="S246" s="728"/>
      <c r="T246" s="728"/>
      <c r="U246" s="728"/>
      <c r="V246" s="729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hidden="1" customHeight="1" x14ac:dyDescent="0.25">
      <c r="A247" s="768" t="s">
        <v>428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hidden="1" customHeight="1" x14ac:dyDescent="0.25">
      <c r="A248" s="733" t="s">
        <v>114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3"/>
      <c r="AB248" s="713"/>
      <c r="AC248" s="713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25">
        <v>4680115884274</v>
      </c>
      <c r="E249" s="726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11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25">
        <v>4680115884274</v>
      </c>
      <c r="E250" s="726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112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5">
        <v>4680115884298</v>
      </c>
      <c r="E251" s="726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25">
        <v>4680115884250</v>
      </c>
      <c r="E252" s="726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110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25">
        <v>4680115884250</v>
      </c>
      <c r="E253" s="726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8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5">
        <v>4680115884281</v>
      </c>
      <c r="E254" s="726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5">
        <v>4680115884199</v>
      </c>
      <c r="E255" s="726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10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25">
        <v>4680115884267</v>
      </c>
      <c r="E256" s="726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7" t="s">
        <v>71</v>
      </c>
      <c r="Q257" s="728"/>
      <c r="R257" s="728"/>
      <c r="S257" s="728"/>
      <c r="T257" s="728"/>
      <c r="U257" s="728"/>
      <c r="V257" s="729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7" t="s">
        <v>71</v>
      </c>
      <c r="Q258" s="728"/>
      <c r="R258" s="728"/>
      <c r="S258" s="728"/>
      <c r="T258" s="728"/>
      <c r="U258" s="728"/>
      <c r="V258" s="729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68" t="s">
        <v>448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hidden="1" customHeight="1" x14ac:dyDescent="0.25">
      <c r="A260" s="733" t="s">
        <v>114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3"/>
      <c r="AB260" s="713"/>
      <c r="AC260" s="713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25">
        <v>4680115884137</v>
      </c>
      <c r="E261" s="726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8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4301011826</v>
      </c>
      <c r="D262" s="725">
        <v>4680115884137</v>
      </c>
      <c r="E262" s="726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454</v>
      </c>
      <c r="B263" s="54" t="s">
        <v>455</v>
      </c>
      <c r="C263" s="31">
        <v>4301011724</v>
      </c>
      <c r="D263" s="725">
        <v>4680115884236</v>
      </c>
      <c r="E263" s="726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457</v>
      </c>
      <c r="B264" s="54" t="s">
        <v>458</v>
      </c>
      <c r="C264" s="31">
        <v>4301011721</v>
      </c>
      <c r="D264" s="725">
        <v>4680115884175</v>
      </c>
      <c r="E264" s="726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460</v>
      </c>
      <c r="B265" s="54" t="s">
        <v>461</v>
      </c>
      <c r="C265" s="31">
        <v>4301011824</v>
      </c>
      <c r="D265" s="725">
        <v>4680115884144</v>
      </c>
      <c r="E265" s="726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1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4301011963</v>
      </c>
      <c r="D266" s="725">
        <v>4680115885288</v>
      </c>
      <c r="E266" s="726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0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4301011726</v>
      </c>
      <c r="D267" s="725">
        <v>4680115884182</v>
      </c>
      <c r="E267" s="726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4301011722</v>
      </c>
      <c r="D268" s="725">
        <v>4680115884205</v>
      </c>
      <c r="E268" s="726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0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7" t="s">
        <v>71</v>
      </c>
      <c r="Q269" s="728"/>
      <c r="R269" s="728"/>
      <c r="S269" s="728"/>
      <c r="T269" s="728"/>
      <c r="U269" s="728"/>
      <c r="V269" s="729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7" t="s">
        <v>71</v>
      </c>
      <c r="Q270" s="728"/>
      <c r="R270" s="728"/>
      <c r="S270" s="728"/>
      <c r="T270" s="728"/>
      <c r="U270" s="728"/>
      <c r="V270" s="729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3" t="s">
        <v>167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3"/>
      <c r="AB271" s="713"/>
      <c r="AC271" s="713"/>
    </row>
    <row r="272" spans="1:68" ht="27" hidden="1" customHeight="1" x14ac:dyDescent="0.25">
      <c r="A272" s="54" t="s">
        <v>469</v>
      </c>
      <c r="B272" s="54" t="s">
        <v>470</v>
      </c>
      <c r="C272" s="31">
        <v>4301020340</v>
      </c>
      <c r="D272" s="725">
        <v>4680115885721</v>
      </c>
      <c r="E272" s="726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23" t="s">
        <v>471</v>
      </c>
      <c r="Q272" s="735"/>
      <c r="R272" s="735"/>
      <c r="S272" s="735"/>
      <c r="T272" s="736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7" t="s">
        <v>71</v>
      </c>
      <c r="Q273" s="728"/>
      <c r="R273" s="728"/>
      <c r="S273" s="728"/>
      <c r="T273" s="728"/>
      <c r="U273" s="728"/>
      <c r="V273" s="729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7" t="s">
        <v>71</v>
      </c>
      <c r="Q274" s="728"/>
      <c r="R274" s="728"/>
      <c r="S274" s="728"/>
      <c r="T274" s="728"/>
      <c r="U274" s="728"/>
      <c r="V274" s="729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68" t="s">
        <v>473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hidden="1" customHeight="1" x14ac:dyDescent="0.25">
      <c r="A276" s="733" t="s">
        <v>114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3"/>
      <c r="AB276" s="713"/>
      <c r="AC276" s="713"/>
    </row>
    <row r="277" spans="1:68" ht="27" hidden="1" customHeight="1" x14ac:dyDescent="0.25">
      <c r="A277" s="54" t="s">
        <v>474</v>
      </c>
      <c r="B277" s="54" t="s">
        <v>475</v>
      </c>
      <c r="C277" s="31">
        <v>4301011855</v>
      </c>
      <c r="D277" s="725">
        <v>4680115885837</v>
      </c>
      <c r="E277" s="726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10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477</v>
      </c>
      <c r="B278" s="54" t="s">
        <v>478</v>
      </c>
      <c r="C278" s="31">
        <v>4301011910</v>
      </c>
      <c r="D278" s="725">
        <v>4680115885806</v>
      </c>
      <c r="E278" s="726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841" t="s">
        <v>479</v>
      </c>
      <c r="Q278" s="735"/>
      <c r="R278" s="735"/>
      <c r="S278" s="735"/>
      <c r="T278" s="736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477</v>
      </c>
      <c r="B279" s="54" t="s">
        <v>481</v>
      </c>
      <c r="C279" s="31">
        <v>4301011850</v>
      </c>
      <c r="D279" s="725">
        <v>4680115885806</v>
      </c>
      <c r="E279" s="726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5"/>
      <c r="R279" s="735"/>
      <c r="S279" s="735"/>
      <c r="T279" s="736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483</v>
      </c>
      <c r="B280" s="54" t="s">
        <v>484</v>
      </c>
      <c r="C280" s="31">
        <v>4301011853</v>
      </c>
      <c r="D280" s="725">
        <v>4680115885851</v>
      </c>
      <c r="E280" s="726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486</v>
      </c>
      <c r="B281" s="54" t="s">
        <v>487</v>
      </c>
      <c r="C281" s="31">
        <v>4301011852</v>
      </c>
      <c r="D281" s="725">
        <v>4680115885844</v>
      </c>
      <c r="E281" s="726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488</v>
      </c>
      <c r="B282" s="54" t="s">
        <v>489</v>
      </c>
      <c r="C282" s="31">
        <v>4301011851</v>
      </c>
      <c r="D282" s="725">
        <v>4680115885820</v>
      </c>
      <c r="E282" s="726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8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7" t="s">
        <v>71</v>
      </c>
      <c r="Q283" s="728"/>
      <c r="R283" s="728"/>
      <c r="S283" s="728"/>
      <c r="T283" s="728"/>
      <c r="U283" s="728"/>
      <c r="V283" s="729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7" t="s">
        <v>71</v>
      </c>
      <c r="Q284" s="728"/>
      <c r="R284" s="728"/>
      <c r="S284" s="728"/>
      <c r="T284" s="728"/>
      <c r="U284" s="728"/>
      <c r="V284" s="729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68" t="s">
        <v>490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hidden="1" customHeight="1" x14ac:dyDescent="0.25">
      <c r="A286" s="733" t="s">
        <v>114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3"/>
      <c r="AB286" s="713"/>
      <c r="AC286" s="713"/>
    </row>
    <row r="287" spans="1:68" ht="27" hidden="1" customHeight="1" x14ac:dyDescent="0.25">
      <c r="A287" s="54" t="s">
        <v>491</v>
      </c>
      <c r="B287" s="54" t="s">
        <v>492</v>
      </c>
      <c r="C287" s="31">
        <v>4301011876</v>
      </c>
      <c r="D287" s="725">
        <v>4680115885707</v>
      </c>
      <c r="E287" s="726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10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7" t="s">
        <v>71</v>
      </c>
      <c r="Q288" s="728"/>
      <c r="R288" s="728"/>
      <c r="S288" s="728"/>
      <c r="T288" s="728"/>
      <c r="U288" s="728"/>
      <c r="V288" s="729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7" t="s">
        <v>71</v>
      </c>
      <c r="Q289" s="728"/>
      <c r="R289" s="728"/>
      <c r="S289" s="728"/>
      <c r="T289" s="728"/>
      <c r="U289" s="728"/>
      <c r="V289" s="729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68" t="s">
        <v>493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hidden="1" customHeight="1" x14ac:dyDescent="0.25">
      <c r="A291" s="733" t="s">
        <v>114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3"/>
      <c r="AB291" s="713"/>
      <c r="AC291" s="713"/>
    </row>
    <row r="292" spans="1:68" ht="27" hidden="1" customHeight="1" x14ac:dyDescent="0.25">
      <c r="A292" s="54" t="s">
        <v>494</v>
      </c>
      <c r="B292" s="54" t="s">
        <v>495</v>
      </c>
      <c r="C292" s="31">
        <v>4301011223</v>
      </c>
      <c r="D292" s="725">
        <v>4607091383423</v>
      </c>
      <c r="E292" s="726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496</v>
      </c>
      <c r="B293" s="54" t="s">
        <v>497</v>
      </c>
      <c r="C293" s="31">
        <v>4301011879</v>
      </c>
      <c r="D293" s="725">
        <v>4680115885691</v>
      </c>
      <c r="E293" s="726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499</v>
      </c>
      <c r="B294" s="54" t="s">
        <v>500</v>
      </c>
      <c r="C294" s="31">
        <v>4301011878</v>
      </c>
      <c r="D294" s="725">
        <v>4680115885660</v>
      </c>
      <c r="E294" s="726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7" t="s">
        <v>71</v>
      </c>
      <c r="Q295" s="728"/>
      <c r="R295" s="728"/>
      <c r="S295" s="728"/>
      <c r="T295" s="728"/>
      <c r="U295" s="728"/>
      <c r="V295" s="729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7" t="s">
        <v>71</v>
      </c>
      <c r="Q296" s="728"/>
      <c r="R296" s="728"/>
      <c r="S296" s="728"/>
      <c r="T296" s="728"/>
      <c r="U296" s="728"/>
      <c r="V296" s="729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68" t="s">
        <v>502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hidden="1" customHeight="1" x14ac:dyDescent="0.25">
      <c r="A298" s="733" t="s">
        <v>73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3"/>
      <c r="AB298" s="713"/>
      <c r="AC298" s="713"/>
    </row>
    <row r="299" spans="1:68" ht="27" hidden="1" customHeight="1" x14ac:dyDescent="0.25">
      <c r="A299" s="54" t="s">
        <v>503</v>
      </c>
      <c r="B299" s="54" t="s">
        <v>504</v>
      </c>
      <c r="C299" s="31">
        <v>4301051409</v>
      </c>
      <c r="D299" s="725">
        <v>4680115881556</v>
      </c>
      <c r="E299" s="726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506</v>
      </c>
      <c r="B300" s="54" t="s">
        <v>507</v>
      </c>
      <c r="C300" s="31">
        <v>4301051506</v>
      </c>
      <c r="D300" s="725">
        <v>4680115881037</v>
      </c>
      <c r="E300" s="726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9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509</v>
      </c>
      <c r="B301" s="54" t="s">
        <v>510</v>
      </c>
      <c r="C301" s="31">
        <v>4301051487</v>
      </c>
      <c r="D301" s="725">
        <v>4680115881228</v>
      </c>
      <c r="E301" s="726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8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511</v>
      </c>
      <c r="B302" s="54" t="s">
        <v>512</v>
      </c>
      <c r="C302" s="31">
        <v>4301051384</v>
      </c>
      <c r="D302" s="725">
        <v>4680115881211</v>
      </c>
      <c r="E302" s="726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11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513</v>
      </c>
      <c r="B303" s="54" t="s">
        <v>514</v>
      </c>
      <c r="C303" s="31">
        <v>4301051378</v>
      </c>
      <c r="D303" s="725">
        <v>4680115881020</v>
      </c>
      <c r="E303" s="726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10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7" t="s">
        <v>71</v>
      </c>
      <c r="Q304" s="728"/>
      <c r="R304" s="728"/>
      <c r="S304" s="728"/>
      <c r="T304" s="728"/>
      <c r="U304" s="728"/>
      <c r="V304" s="729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7" t="s">
        <v>71</v>
      </c>
      <c r="Q305" s="728"/>
      <c r="R305" s="728"/>
      <c r="S305" s="728"/>
      <c r="T305" s="728"/>
      <c r="U305" s="728"/>
      <c r="V305" s="729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68" t="s">
        <v>516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hidden="1" customHeight="1" x14ac:dyDescent="0.25">
      <c r="A307" s="733" t="s">
        <v>73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3"/>
      <c r="AB307" s="713"/>
      <c r="AC307" s="713"/>
    </row>
    <row r="308" spans="1:68" ht="27" hidden="1" customHeight="1" x14ac:dyDescent="0.25">
      <c r="A308" s="54" t="s">
        <v>517</v>
      </c>
      <c r="B308" s="54" t="s">
        <v>518</v>
      </c>
      <c r="C308" s="31">
        <v>4301051731</v>
      </c>
      <c r="D308" s="725">
        <v>4680115884618</v>
      </c>
      <c r="E308" s="726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7" t="s">
        <v>71</v>
      </c>
      <c r="Q309" s="728"/>
      <c r="R309" s="728"/>
      <c r="S309" s="728"/>
      <c r="T309" s="728"/>
      <c r="U309" s="728"/>
      <c r="V309" s="729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7" t="s">
        <v>71</v>
      </c>
      <c r="Q310" s="728"/>
      <c r="R310" s="728"/>
      <c r="S310" s="728"/>
      <c r="T310" s="728"/>
      <c r="U310" s="728"/>
      <c r="V310" s="729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68" t="s">
        <v>520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hidden="1" customHeight="1" x14ac:dyDescent="0.25">
      <c r="A312" s="733" t="s">
        <v>114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3"/>
      <c r="AB312" s="713"/>
      <c r="AC312" s="713"/>
    </row>
    <row r="313" spans="1:68" ht="27" hidden="1" customHeight="1" x14ac:dyDescent="0.25">
      <c r="A313" s="54" t="s">
        <v>521</v>
      </c>
      <c r="B313" s="54" t="s">
        <v>522</v>
      </c>
      <c r="C313" s="31">
        <v>4301011593</v>
      </c>
      <c r="D313" s="725">
        <v>4680115882973</v>
      </c>
      <c r="E313" s="726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7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7" t="s">
        <v>71</v>
      </c>
      <c r="Q314" s="728"/>
      <c r="R314" s="728"/>
      <c r="S314" s="728"/>
      <c r="T314" s="728"/>
      <c r="U314" s="728"/>
      <c r="V314" s="729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7" t="s">
        <v>71</v>
      </c>
      <c r="Q315" s="728"/>
      <c r="R315" s="728"/>
      <c r="S315" s="728"/>
      <c r="T315" s="728"/>
      <c r="U315" s="728"/>
      <c r="V315" s="729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3" t="s">
        <v>64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3"/>
      <c r="AB316" s="713"/>
      <c r="AC316" s="713"/>
    </row>
    <row r="317" spans="1:68" ht="27" hidden="1" customHeight="1" x14ac:dyDescent="0.25">
      <c r="A317" s="54" t="s">
        <v>523</v>
      </c>
      <c r="B317" s="54" t="s">
        <v>524</v>
      </c>
      <c r="C317" s="31">
        <v>4301031305</v>
      </c>
      <c r="D317" s="725">
        <v>4607091389845</v>
      </c>
      <c r="E317" s="726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81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4"/>
      <c r="V317" s="34"/>
      <c r="W317" s="35" t="s">
        <v>69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526</v>
      </c>
      <c r="B318" s="54" t="s">
        <v>527</v>
      </c>
      <c r="C318" s="31">
        <v>4301031306</v>
      </c>
      <c r="D318" s="725">
        <v>4680115882881</v>
      </c>
      <c r="E318" s="726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7" t="s">
        <v>71</v>
      </c>
      <c r="Q319" s="728"/>
      <c r="R319" s="728"/>
      <c r="S319" s="728"/>
      <c r="T319" s="728"/>
      <c r="U319" s="728"/>
      <c r="V319" s="729"/>
      <c r="W319" s="37" t="s">
        <v>72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7" t="s">
        <v>71</v>
      </c>
      <c r="Q320" s="728"/>
      <c r="R320" s="728"/>
      <c r="S320" s="728"/>
      <c r="T320" s="728"/>
      <c r="U320" s="728"/>
      <c r="V320" s="729"/>
      <c r="W320" s="37" t="s">
        <v>69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68" t="s">
        <v>528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hidden="1" customHeight="1" x14ac:dyDescent="0.25">
      <c r="A322" s="733" t="s">
        <v>114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3"/>
      <c r="AB322" s="713"/>
      <c r="AC322" s="713"/>
    </row>
    <row r="323" spans="1:68" ht="27" hidden="1" customHeight="1" x14ac:dyDescent="0.25">
      <c r="A323" s="54" t="s">
        <v>529</v>
      </c>
      <c r="B323" s="54" t="s">
        <v>530</v>
      </c>
      <c r="C323" s="31">
        <v>4301012024</v>
      </c>
      <c r="D323" s="725">
        <v>4680115885615</v>
      </c>
      <c r="E323" s="726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4301011911</v>
      </c>
      <c r="D324" s="725">
        <v>4680115885554</v>
      </c>
      <c r="E324" s="726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55" t="s">
        <v>534</v>
      </c>
      <c r="Q324" s="735"/>
      <c r="R324" s="735"/>
      <c r="S324" s="735"/>
      <c r="T324" s="736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532</v>
      </c>
      <c r="B325" s="54" t="s">
        <v>536</v>
      </c>
      <c r="C325" s="31">
        <v>4301012016</v>
      </c>
      <c r="D325" s="725">
        <v>4680115885554</v>
      </c>
      <c r="E325" s="726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5"/>
      <c r="R325" s="735"/>
      <c r="S325" s="735"/>
      <c r="T325" s="736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538</v>
      </c>
      <c r="B326" s="54" t="s">
        <v>539</v>
      </c>
      <c r="C326" s="31">
        <v>4301011858</v>
      </c>
      <c r="D326" s="725">
        <v>4680115885646</v>
      </c>
      <c r="E326" s="726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11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541</v>
      </c>
      <c r="B327" s="54" t="s">
        <v>542</v>
      </c>
      <c r="C327" s="31">
        <v>4301011857</v>
      </c>
      <c r="D327" s="725">
        <v>4680115885622</v>
      </c>
      <c r="E327" s="726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543</v>
      </c>
      <c r="B328" s="54" t="s">
        <v>544</v>
      </c>
      <c r="C328" s="31">
        <v>4301011573</v>
      </c>
      <c r="D328" s="725">
        <v>4680115881938</v>
      </c>
      <c r="E328" s="726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10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546</v>
      </c>
      <c r="B329" s="54" t="s">
        <v>547</v>
      </c>
      <c r="C329" s="31">
        <v>4301010944</v>
      </c>
      <c r="D329" s="725">
        <v>4607091387346</v>
      </c>
      <c r="E329" s="726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0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549</v>
      </c>
      <c r="B330" s="54" t="s">
        <v>550</v>
      </c>
      <c r="C330" s="31">
        <v>4301011859</v>
      </c>
      <c r="D330" s="725">
        <v>4680115885608</v>
      </c>
      <c r="E330" s="726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7" t="s">
        <v>71</v>
      </c>
      <c r="Q331" s="728"/>
      <c r="R331" s="728"/>
      <c r="S331" s="728"/>
      <c r="T331" s="728"/>
      <c r="U331" s="728"/>
      <c r="V331" s="729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7" t="s">
        <v>71</v>
      </c>
      <c r="Q332" s="728"/>
      <c r="R332" s="728"/>
      <c r="S332" s="728"/>
      <c r="T332" s="728"/>
      <c r="U332" s="728"/>
      <c r="V332" s="729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3" t="s">
        <v>64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3"/>
      <c r="AB333" s="713"/>
      <c r="AC333" s="713"/>
    </row>
    <row r="334" spans="1:68" ht="27" hidden="1" customHeight="1" x14ac:dyDescent="0.25">
      <c r="A334" s="54" t="s">
        <v>551</v>
      </c>
      <c r="B334" s="54" t="s">
        <v>552</v>
      </c>
      <c r="C334" s="31">
        <v>4301030878</v>
      </c>
      <c r="D334" s="725">
        <v>4607091387193</v>
      </c>
      <c r="E334" s="726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11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554</v>
      </c>
      <c r="B335" s="54" t="s">
        <v>555</v>
      </c>
      <c r="C335" s="31">
        <v>4301031153</v>
      </c>
      <c r="D335" s="725">
        <v>4607091387230</v>
      </c>
      <c r="E335" s="726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557</v>
      </c>
      <c r="B336" s="54" t="s">
        <v>558</v>
      </c>
      <c r="C336" s="31">
        <v>4301031154</v>
      </c>
      <c r="D336" s="725">
        <v>4607091387292</v>
      </c>
      <c r="E336" s="726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7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560</v>
      </c>
      <c r="B337" s="54" t="s">
        <v>561</v>
      </c>
      <c r="C337" s="31">
        <v>4301031152</v>
      </c>
      <c r="D337" s="725">
        <v>4607091387285</v>
      </c>
      <c r="E337" s="726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7" t="s">
        <v>71</v>
      </c>
      <c r="Q338" s="728"/>
      <c r="R338" s="728"/>
      <c r="S338" s="728"/>
      <c r="T338" s="728"/>
      <c r="U338" s="728"/>
      <c r="V338" s="729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7" t="s">
        <v>71</v>
      </c>
      <c r="Q339" s="728"/>
      <c r="R339" s="728"/>
      <c r="S339" s="728"/>
      <c r="T339" s="728"/>
      <c r="U339" s="728"/>
      <c r="V339" s="729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3" t="s">
        <v>73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3"/>
      <c r="AB340" s="713"/>
      <c r="AC340" s="713"/>
    </row>
    <row r="341" spans="1:68" ht="37.5" hidden="1" customHeight="1" x14ac:dyDescent="0.25">
      <c r="A341" s="54" t="s">
        <v>562</v>
      </c>
      <c r="B341" s="54" t="s">
        <v>563</v>
      </c>
      <c r="C341" s="31">
        <v>4301051100</v>
      </c>
      <c r="D341" s="725">
        <v>4607091387766</v>
      </c>
      <c r="E341" s="726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565</v>
      </c>
      <c r="B342" s="54" t="s">
        <v>566</v>
      </c>
      <c r="C342" s="31">
        <v>4301051116</v>
      </c>
      <c r="D342" s="725">
        <v>4607091387957</v>
      </c>
      <c r="E342" s="726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568</v>
      </c>
      <c r="B343" s="54" t="s">
        <v>569</v>
      </c>
      <c r="C343" s="31">
        <v>4301051115</v>
      </c>
      <c r="D343" s="725">
        <v>4607091387964</v>
      </c>
      <c r="E343" s="726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571</v>
      </c>
      <c r="B344" s="54" t="s">
        <v>572</v>
      </c>
      <c r="C344" s="31">
        <v>4301051705</v>
      </c>
      <c r="D344" s="725">
        <v>4680115884588</v>
      </c>
      <c r="E344" s="726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7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574</v>
      </c>
      <c r="B345" s="54" t="s">
        <v>575</v>
      </c>
      <c r="C345" s="31">
        <v>4301051130</v>
      </c>
      <c r="D345" s="725">
        <v>4607091387537</v>
      </c>
      <c r="E345" s="726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8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577</v>
      </c>
      <c r="B346" s="54" t="s">
        <v>578</v>
      </c>
      <c r="C346" s="31">
        <v>4301051132</v>
      </c>
      <c r="D346" s="725">
        <v>4607091387513</v>
      </c>
      <c r="E346" s="726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8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7" t="s">
        <v>71</v>
      </c>
      <c r="Q347" s="728"/>
      <c r="R347" s="728"/>
      <c r="S347" s="728"/>
      <c r="T347" s="728"/>
      <c r="U347" s="728"/>
      <c r="V347" s="729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7" t="s">
        <v>71</v>
      </c>
      <c r="Q348" s="728"/>
      <c r="R348" s="728"/>
      <c r="S348" s="728"/>
      <c r="T348" s="728"/>
      <c r="U348" s="728"/>
      <c r="V348" s="729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3" t="s">
        <v>214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3"/>
      <c r="AB349" s="713"/>
      <c r="AC349" s="713"/>
    </row>
    <row r="350" spans="1:68" ht="27" hidden="1" customHeight="1" x14ac:dyDescent="0.25">
      <c r="A350" s="54" t="s">
        <v>580</v>
      </c>
      <c r="B350" s="54" t="s">
        <v>581</v>
      </c>
      <c r="C350" s="31">
        <v>4301060379</v>
      </c>
      <c r="D350" s="725">
        <v>4607091380880</v>
      </c>
      <c r="E350" s="726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12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583</v>
      </c>
      <c r="B351" s="54" t="s">
        <v>584</v>
      </c>
      <c r="C351" s="31">
        <v>4301060308</v>
      </c>
      <c r="D351" s="725">
        <v>4607091384482</v>
      </c>
      <c r="E351" s="726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10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4"/>
      <c r="V351" s="34"/>
      <c r="W351" s="35" t="s">
        <v>69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586</v>
      </c>
      <c r="B352" s="54" t="s">
        <v>587</v>
      </c>
      <c r="C352" s="31">
        <v>4301060325</v>
      </c>
      <c r="D352" s="725">
        <v>4607091380897</v>
      </c>
      <c r="E352" s="726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9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7" t="s">
        <v>71</v>
      </c>
      <c r="Q353" s="728"/>
      <c r="R353" s="728"/>
      <c r="S353" s="728"/>
      <c r="T353" s="728"/>
      <c r="U353" s="728"/>
      <c r="V353" s="729"/>
      <c r="W353" s="37" t="s">
        <v>72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hidden="1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7" t="s">
        <v>71</v>
      </c>
      <c r="Q354" s="728"/>
      <c r="R354" s="728"/>
      <c r="S354" s="728"/>
      <c r="T354" s="728"/>
      <c r="U354" s="728"/>
      <c r="V354" s="729"/>
      <c r="W354" s="37" t="s">
        <v>69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hidden="1" customHeight="1" x14ac:dyDescent="0.25">
      <c r="A355" s="733" t="s">
        <v>103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3"/>
      <c r="AB355" s="713"/>
      <c r="AC355" s="713"/>
    </row>
    <row r="356" spans="1:68" ht="16.5" hidden="1" customHeight="1" x14ac:dyDescent="0.25">
      <c r="A356" s="54" t="s">
        <v>589</v>
      </c>
      <c r="B356" s="54" t="s">
        <v>590</v>
      </c>
      <c r="C356" s="31">
        <v>4301030232</v>
      </c>
      <c r="D356" s="725">
        <v>4607091388374</v>
      </c>
      <c r="E356" s="726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45" t="s">
        <v>591</v>
      </c>
      <c r="Q356" s="735"/>
      <c r="R356" s="735"/>
      <c r="S356" s="735"/>
      <c r="T356" s="736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593</v>
      </c>
      <c r="B357" s="54" t="s">
        <v>594</v>
      </c>
      <c r="C357" s="31">
        <v>4301030235</v>
      </c>
      <c r="D357" s="725">
        <v>4607091388381</v>
      </c>
      <c r="E357" s="726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829" t="s">
        <v>595</v>
      </c>
      <c r="Q357" s="735"/>
      <c r="R357" s="735"/>
      <c r="S357" s="735"/>
      <c r="T357" s="736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596</v>
      </c>
      <c r="B358" s="54" t="s">
        <v>597</v>
      </c>
      <c r="C358" s="31">
        <v>4301032015</v>
      </c>
      <c r="D358" s="725">
        <v>4607091383102</v>
      </c>
      <c r="E358" s="726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10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599</v>
      </c>
      <c r="B359" s="54" t="s">
        <v>600</v>
      </c>
      <c r="C359" s="31">
        <v>4301030233</v>
      </c>
      <c r="D359" s="725">
        <v>4607091388404</v>
      </c>
      <c r="E359" s="726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8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4"/>
      <c r="V359" s="34"/>
      <c r="W359" s="35" t="s">
        <v>69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7" t="s">
        <v>71</v>
      </c>
      <c r="Q360" s="728"/>
      <c r="R360" s="728"/>
      <c r="S360" s="728"/>
      <c r="T360" s="728"/>
      <c r="U360" s="728"/>
      <c r="V360" s="729"/>
      <c r="W360" s="37" t="s">
        <v>72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7" t="s">
        <v>71</v>
      </c>
      <c r="Q361" s="728"/>
      <c r="R361" s="728"/>
      <c r="S361" s="728"/>
      <c r="T361" s="728"/>
      <c r="U361" s="728"/>
      <c r="V361" s="729"/>
      <c r="W361" s="37" t="s">
        <v>69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3" t="s">
        <v>601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3"/>
      <c r="AB362" s="713"/>
      <c r="AC362" s="713"/>
    </row>
    <row r="363" spans="1:68" ht="16.5" hidden="1" customHeight="1" x14ac:dyDescent="0.25">
      <c r="A363" s="54" t="s">
        <v>602</v>
      </c>
      <c r="B363" s="54" t="s">
        <v>603</v>
      </c>
      <c r="C363" s="31">
        <v>4301180007</v>
      </c>
      <c r="D363" s="725">
        <v>4680115881808</v>
      </c>
      <c r="E363" s="726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7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607</v>
      </c>
      <c r="B364" s="54" t="s">
        <v>608</v>
      </c>
      <c r="C364" s="31">
        <v>4301180006</v>
      </c>
      <c r="D364" s="725">
        <v>4680115881822</v>
      </c>
      <c r="E364" s="726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609</v>
      </c>
      <c r="B365" s="54" t="s">
        <v>610</v>
      </c>
      <c r="C365" s="31">
        <v>4301180001</v>
      </c>
      <c r="D365" s="725">
        <v>4680115880016</v>
      </c>
      <c r="E365" s="726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7" t="s">
        <v>71</v>
      </c>
      <c r="Q366" s="728"/>
      <c r="R366" s="728"/>
      <c r="S366" s="728"/>
      <c r="T366" s="728"/>
      <c r="U366" s="728"/>
      <c r="V366" s="729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7" t="s">
        <v>71</v>
      </c>
      <c r="Q367" s="728"/>
      <c r="R367" s="728"/>
      <c r="S367" s="728"/>
      <c r="T367" s="728"/>
      <c r="U367" s="728"/>
      <c r="V367" s="729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68" t="s">
        <v>611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hidden="1" customHeight="1" x14ac:dyDescent="0.25">
      <c r="A369" s="733" t="s">
        <v>64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3"/>
      <c r="AB369" s="713"/>
      <c r="AC369" s="713"/>
    </row>
    <row r="370" spans="1:68" ht="27" hidden="1" customHeight="1" x14ac:dyDescent="0.25">
      <c r="A370" s="54" t="s">
        <v>612</v>
      </c>
      <c r="B370" s="54" t="s">
        <v>613</v>
      </c>
      <c r="C370" s="31">
        <v>4301031066</v>
      </c>
      <c r="D370" s="725">
        <v>4607091383836</v>
      </c>
      <c r="E370" s="726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7" t="s">
        <v>71</v>
      </c>
      <c r="Q371" s="728"/>
      <c r="R371" s="728"/>
      <c r="S371" s="728"/>
      <c r="T371" s="728"/>
      <c r="U371" s="728"/>
      <c r="V371" s="729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7" t="s">
        <v>71</v>
      </c>
      <c r="Q372" s="728"/>
      <c r="R372" s="728"/>
      <c r="S372" s="728"/>
      <c r="T372" s="728"/>
      <c r="U372" s="728"/>
      <c r="V372" s="729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3" t="s">
        <v>73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3"/>
      <c r="AB373" s="713"/>
      <c r="AC373" s="713"/>
    </row>
    <row r="374" spans="1:68" ht="37.5" hidden="1" customHeight="1" x14ac:dyDescent="0.25">
      <c r="A374" s="54" t="s">
        <v>615</v>
      </c>
      <c r="B374" s="54" t="s">
        <v>616</v>
      </c>
      <c r="C374" s="31">
        <v>4301051142</v>
      </c>
      <c r="D374" s="725">
        <v>4607091387919</v>
      </c>
      <c r="E374" s="726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618</v>
      </c>
      <c r="B375" s="54" t="s">
        <v>619</v>
      </c>
      <c r="C375" s="31">
        <v>4301051461</v>
      </c>
      <c r="D375" s="725">
        <v>4680115883604</v>
      </c>
      <c r="E375" s="726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621</v>
      </c>
      <c r="B376" s="54" t="s">
        <v>622</v>
      </c>
      <c r="C376" s="31">
        <v>4301051485</v>
      </c>
      <c r="D376" s="725">
        <v>4680115883567</v>
      </c>
      <c r="E376" s="726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7" t="s">
        <v>71</v>
      </c>
      <c r="Q377" s="728"/>
      <c r="R377" s="728"/>
      <c r="S377" s="728"/>
      <c r="T377" s="728"/>
      <c r="U377" s="728"/>
      <c r="V377" s="729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7" t="s">
        <v>71</v>
      </c>
      <c r="Q378" s="728"/>
      <c r="R378" s="728"/>
      <c r="S378" s="728"/>
      <c r="T378" s="728"/>
      <c r="U378" s="728"/>
      <c r="V378" s="729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763" t="s">
        <v>624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48"/>
      <c r="AB379" s="48"/>
      <c r="AC379" s="48"/>
    </row>
    <row r="380" spans="1:68" ht="16.5" hidden="1" customHeight="1" x14ac:dyDescent="0.25">
      <c r="A380" s="768" t="s">
        <v>625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hidden="1" customHeight="1" x14ac:dyDescent="0.25">
      <c r="A381" s="733" t="s">
        <v>114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3"/>
      <c r="AB381" s="713"/>
      <c r="AC381" s="713"/>
    </row>
    <row r="382" spans="1:68" ht="27" hidden="1" customHeight="1" x14ac:dyDescent="0.25">
      <c r="A382" s="54" t="s">
        <v>626</v>
      </c>
      <c r="B382" s="54" t="s">
        <v>627</v>
      </c>
      <c r="C382" s="31">
        <v>4301011946</v>
      </c>
      <c r="D382" s="725">
        <v>4680115884847</v>
      </c>
      <c r="E382" s="726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5">
        <v>4680115884847</v>
      </c>
      <c r="E383" s="726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4"/>
      <c r="V383" s="34"/>
      <c r="W383" s="35" t="s">
        <v>69</v>
      </c>
      <c r="X383" s="719">
        <v>4500</v>
      </c>
      <c r="Y383" s="720">
        <f t="shared" si="72"/>
        <v>4500</v>
      </c>
      <c r="Z383" s="36">
        <f>IFERROR(IF(Y383=0,"",ROUNDUP(Y383/H383,0)*0.02175),"")</f>
        <v>6.5249999999999995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4644</v>
      </c>
      <c r="BN383" s="64">
        <f t="shared" si="74"/>
        <v>4644</v>
      </c>
      <c r="BO383" s="64">
        <f t="shared" si="75"/>
        <v>6.25</v>
      </c>
      <c r="BP383" s="64">
        <f t="shared" si="76"/>
        <v>6.25</v>
      </c>
    </row>
    <row r="384" spans="1:68" ht="27" hidden="1" customHeight="1" x14ac:dyDescent="0.25">
      <c r="A384" s="54" t="s">
        <v>631</v>
      </c>
      <c r="B384" s="54" t="s">
        <v>632</v>
      </c>
      <c r="C384" s="31">
        <v>4301011947</v>
      </c>
      <c r="D384" s="725">
        <v>4680115884854</v>
      </c>
      <c r="E384" s="726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11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631</v>
      </c>
      <c r="B385" s="54" t="s">
        <v>633</v>
      </c>
      <c r="C385" s="31">
        <v>4301011870</v>
      </c>
      <c r="D385" s="725">
        <v>4680115884854</v>
      </c>
      <c r="E385" s="726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4"/>
      <c r="V385" s="34"/>
      <c r="W385" s="35" t="s">
        <v>69</v>
      </c>
      <c r="X385" s="719">
        <v>0</v>
      </c>
      <c r="Y385" s="720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4301011943</v>
      </c>
      <c r="D386" s="725">
        <v>4680115884830</v>
      </c>
      <c r="E386" s="726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11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5"/>
      <c r="R386" s="735"/>
      <c r="S386" s="735"/>
      <c r="T386" s="736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5">
        <v>4680115884830</v>
      </c>
      <c r="E387" s="726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4"/>
      <c r="V387" s="34"/>
      <c r="W387" s="35" t="s">
        <v>69</v>
      </c>
      <c r="X387" s="719">
        <v>5000</v>
      </c>
      <c r="Y387" s="720">
        <f t="shared" si="72"/>
        <v>5010</v>
      </c>
      <c r="Z387" s="36">
        <f>IFERROR(IF(Y387=0,"",ROUNDUP(Y387/H387,0)*0.02175),"")</f>
        <v>7.2644999999999991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5160</v>
      </c>
      <c r="BN387" s="64">
        <f t="shared" si="74"/>
        <v>5170.3200000000006</v>
      </c>
      <c r="BO387" s="64">
        <f t="shared" si="75"/>
        <v>6.9444444444444438</v>
      </c>
      <c r="BP387" s="64">
        <f t="shared" si="76"/>
        <v>6.958333333333333</v>
      </c>
    </row>
    <row r="388" spans="1:68" ht="27" hidden="1" customHeight="1" x14ac:dyDescent="0.25">
      <c r="A388" s="54" t="s">
        <v>639</v>
      </c>
      <c r="B388" s="54" t="s">
        <v>640</v>
      </c>
      <c r="C388" s="31">
        <v>4301011339</v>
      </c>
      <c r="D388" s="725">
        <v>4607091383997</v>
      </c>
      <c r="E388" s="726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8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5"/>
      <c r="R388" s="735"/>
      <c r="S388" s="735"/>
      <c r="T388" s="736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642</v>
      </c>
      <c r="B389" s="54" t="s">
        <v>643</v>
      </c>
      <c r="C389" s="31">
        <v>4301011433</v>
      </c>
      <c r="D389" s="725">
        <v>4680115882638</v>
      </c>
      <c r="E389" s="726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10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645</v>
      </c>
      <c r="B390" s="54" t="s">
        <v>646</v>
      </c>
      <c r="C390" s="31">
        <v>4301011952</v>
      </c>
      <c r="D390" s="725">
        <v>4680115884922</v>
      </c>
      <c r="E390" s="726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647</v>
      </c>
      <c r="B391" s="54" t="s">
        <v>648</v>
      </c>
      <c r="C391" s="31">
        <v>4301011866</v>
      </c>
      <c r="D391" s="725">
        <v>4680115884878</v>
      </c>
      <c r="E391" s="726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10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650</v>
      </c>
      <c r="B392" s="54" t="s">
        <v>651</v>
      </c>
      <c r="C392" s="31">
        <v>4301011868</v>
      </c>
      <c r="D392" s="725">
        <v>4680115884861</v>
      </c>
      <c r="E392" s="726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11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4"/>
      <c r="V392" s="34"/>
      <c r="W392" s="35" t="s">
        <v>69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7" t="s">
        <v>71</v>
      </c>
      <c r="Q393" s="728"/>
      <c r="R393" s="728"/>
      <c r="S393" s="728"/>
      <c r="T393" s="728"/>
      <c r="U393" s="728"/>
      <c r="V393" s="729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633.33333333333326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634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13.789499999999999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7" t="s">
        <v>71</v>
      </c>
      <c r="Q394" s="728"/>
      <c r="R394" s="728"/>
      <c r="S394" s="728"/>
      <c r="T394" s="728"/>
      <c r="U394" s="728"/>
      <c r="V394" s="729"/>
      <c r="W394" s="37" t="s">
        <v>69</v>
      </c>
      <c r="X394" s="721">
        <f>IFERROR(SUM(X382:X392),"0")</f>
        <v>9500</v>
      </c>
      <c r="Y394" s="721">
        <f>IFERROR(SUM(Y382:Y392),"0")</f>
        <v>9510</v>
      </c>
      <c r="Z394" s="37"/>
      <c r="AA394" s="722"/>
      <c r="AB394" s="722"/>
      <c r="AC394" s="722"/>
    </row>
    <row r="395" spans="1:68" ht="14.25" hidden="1" customHeight="1" x14ac:dyDescent="0.25">
      <c r="A395" s="733" t="s">
        <v>167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5">
        <v>4607091383980</v>
      </c>
      <c r="E396" s="726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4"/>
      <c r="V396" s="34"/>
      <c r="W396" s="35" t="s">
        <v>69</v>
      </c>
      <c r="X396" s="719">
        <v>4500</v>
      </c>
      <c r="Y396" s="720">
        <f>IFERROR(IF(X396="",0,CEILING((X396/$H396),1)*$H396),"")</f>
        <v>4500</v>
      </c>
      <c r="Z396" s="36">
        <f>IFERROR(IF(Y396=0,"",ROUNDUP(Y396/H396,0)*0.02175),"")</f>
        <v>6.5249999999999995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4644</v>
      </c>
      <c r="BN396" s="64">
        <f>IFERROR(Y396*I396/H396,"0")</f>
        <v>4644</v>
      </c>
      <c r="BO396" s="64">
        <f>IFERROR(1/J396*(X396/H396),"0")</f>
        <v>6.25</v>
      </c>
      <c r="BP396" s="64">
        <f>IFERROR(1/J396*(Y396/H396),"0")</f>
        <v>6.25</v>
      </c>
    </row>
    <row r="397" spans="1:68" ht="27" hidden="1" customHeight="1" x14ac:dyDescent="0.25">
      <c r="A397" s="54" t="s">
        <v>655</v>
      </c>
      <c r="B397" s="54" t="s">
        <v>656</v>
      </c>
      <c r="C397" s="31">
        <v>4301020179</v>
      </c>
      <c r="D397" s="725">
        <v>4607091384178</v>
      </c>
      <c r="E397" s="726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7" t="s">
        <v>71</v>
      </c>
      <c r="Q398" s="728"/>
      <c r="R398" s="728"/>
      <c r="S398" s="728"/>
      <c r="T398" s="728"/>
      <c r="U398" s="728"/>
      <c r="V398" s="729"/>
      <c r="W398" s="37" t="s">
        <v>72</v>
      </c>
      <c r="X398" s="721">
        <f>IFERROR(X396/H396,"0")+IFERROR(X397/H397,"0")</f>
        <v>300</v>
      </c>
      <c r="Y398" s="721">
        <f>IFERROR(Y396/H396,"0")+IFERROR(Y397/H397,"0")</f>
        <v>300</v>
      </c>
      <c r="Z398" s="721">
        <f>IFERROR(IF(Z396="",0,Z396),"0")+IFERROR(IF(Z397="",0,Z397),"0")</f>
        <v>6.5249999999999995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7" t="s">
        <v>71</v>
      </c>
      <c r="Q399" s="728"/>
      <c r="R399" s="728"/>
      <c r="S399" s="728"/>
      <c r="T399" s="728"/>
      <c r="U399" s="728"/>
      <c r="V399" s="729"/>
      <c r="W399" s="37" t="s">
        <v>69</v>
      </c>
      <c r="X399" s="721">
        <f>IFERROR(SUM(X396:X397),"0")</f>
        <v>4500</v>
      </c>
      <c r="Y399" s="721">
        <f>IFERROR(SUM(Y396:Y397),"0")</f>
        <v>4500</v>
      </c>
      <c r="Z399" s="37"/>
      <c r="AA399" s="722"/>
      <c r="AB399" s="722"/>
      <c r="AC399" s="722"/>
    </row>
    <row r="400" spans="1:68" ht="14.25" hidden="1" customHeight="1" x14ac:dyDescent="0.25">
      <c r="A400" s="733" t="s">
        <v>73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3"/>
      <c r="AB400" s="713"/>
      <c r="AC400" s="713"/>
    </row>
    <row r="401" spans="1:68" ht="27" hidden="1" customHeight="1" x14ac:dyDescent="0.25">
      <c r="A401" s="54" t="s">
        <v>657</v>
      </c>
      <c r="B401" s="54" t="s">
        <v>658</v>
      </c>
      <c r="C401" s="31">
        <v>4301051560</v>
      </c>
      <c r="D401" s="725">
        <v>4607091383928</v>
      </c>
      <c r="E401" s="726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10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657</v>
      </c>
      <c r="B402" s="54" t="s">
        <v>660</v>
      </c>
      <c r="C402" s="31">
        <v>4301051639</v>
      </c>
      <c r="D402" s="725">
        <v>4607091383928</v>
      </c>
      <c r="E402" s="726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10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662</v>
      </c>
      <c r="B403" s="54" t="s">
        <v>663</v>
      </c>
      <c r="C403" s="31">
        <v>4301051636</v>
      </c>
      <c r="D403" s="725">
        <v>4607091384260</v>
      </c>
      <c r="E403" s="726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10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7" t="s">
        <v>71</v>
      </c>
      <c r="Q404" s="728"/>
      <c r="R404" s="728"/>
      <c r="S404" s="728"/>
      <c r="T404" s="728"/>
      <c r="U404" s="728"/>
      <c r="V404" s="729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7" t="s">
        <v>71</v>
      </c>
      <c r="Q405" s="728"/>
      <c r="R405" s="728"/>
      <c r="S405" s="728"/>
      <c r="T405" s="728"/>
      <c r="U405" s="728"/>
      <c r="V405" s="729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3" t="s">
        <v>214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3"/>
      <c r="AB406" s="713"/>
      <c r="AC406" s="713"/>
    </row>
    <row r="407" spans="1:68" ht="27" hidden="1" customHeight="1" x14ac:dyDescent="0.25">
      <c r="A407" s="54" t="s">
        <v>665</v>
      </c>
      <c r="B407" s="54" t="s">
        <v>666</v>
      </c>
      <c r="C407" s="31">
        <v>4301060314</v>
      </c>
      <c r="D407" s="725">
        <v>4607091384673</v>
      </c>
      <c r="E407" s="726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10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5"/>
      <c r="R407" s="735"/>
      <c r="S407" s="735"/>
      <c r="T407" s="736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665</v>
      </c>
      <c r="B408" s="54" t="s">
        <v>668</v>
      </c>
      <c r="C408" s="31">
        <v>4301060345</v>
      </c>
      <c r="D408" s="725">
        <v>4607091384673</v>
      </c>
      <c r="E408" s="726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5"/>
      <c r="R408" s="735"/>
      <c r="S408" s="735"/>
      <c r="T408" s="736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7" t="s">
        <v>71</v>
      </c>
      <c r="Q409" s="728"/>
      <c r="R409" s="728"/>
      <c r="S409" s="728"/>
      <c r="T409" s="728"/>
      <c r="U409" s="728"/>
      <c r="V409" s="729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7" t="s">
        <v>71</v>
      </c>
      <c r="Q410" s="728"/>
      <c r="R410" s="728"/>
      <c r="S410" s="728"/>
      <c r="T410" s="728"/>
      <c r="U410" s="728"/>
      <c r="V410" s="729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68" t="s">
        <v>670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hidden="1" customHeight="1" x14ac:dyDescent="0.25">
      <c r="A412" s="733" t="s">
        <v>114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3"/>
      <c r="AB412" s="713"/>
      <c r="AC412" s="713"/>
    </row>
    <row r="413" spans="1:68" ht="27" hidden="1" customHeight="1" x14ac:dyDescent="0.25">
      <c r="A413" s="54" t="s">
        <v>671</v>
      </c>
      <c r="B413" s="54" t="s">
        <v>672</v>
      </c>
      <c r="C413" s="31">
        <v>4301011873</v>
      </c>
      <c r="D413" s="725">
        <v>4680115881907</v>
      </c>
      <c r="E413" s="726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1091" t="s">
        <v>673</v>
      </c>
      <c r="Q413" s="735"/>
      <c r="R413" s="735"/>
      <c r="S413" s="735"/>
      <c r="T413" s="736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671</v>
      </c>
      <c r="B414" s="54" t="s">
        <v>675</v>
      </c>
      <c r="C414" s="31">
        <v>4301011483</v>
      </c>
      <c r="D414" s="725">
        <v>4680115881907</v>
      </c>
      <c r="E414" s="726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5"/>
      <c r="R414" s="735"/>
      <c r="S414" s="735"/>
      <c r="T414" s="736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677</v>
      </c>
      <c r="B415" s="54" t="s">
        <v>678</v>
      </c>
      <c r="C415" s="31">
        <v>4301011655</v>
      </c>
      <c r="D415" s="725">
        <v>4680115883925</v>
      </c>
      <c r="E415" s="726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8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679</v>
      </c>
      <c r="B416" s="54" t="s">
        <v>680</v>
      </c>
      <c r="C416" s="31">
        <v>4301011874</v>
      </c>
      <c r="D416" s="725">
        <v>4680115884892</v>
      </c>
      <c r="E416" s="726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10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5"/>
      <c r="R416" s="735"/>
      <c r="S416" s="735"/>
      <c r="T416" s="736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682</v>
      </c>
      <c r="B417" s="54" t="s">
        <v>683</v>
      </c>
      <c r="C417" s="31">
        <v>4301011312</v>
      </c>
      <c r="D417" s="725">
        <v>4607091384192</v>
      </c>
      <c r="E417" s="726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7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5"/>
      <c r="R417" s="735"/>
      <c r="S417" s="735"/>
      <c r="T417" s="736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685</v>
      </c>
      <c r="B418" s="54" t="s">
        <v>686</v>
      </c>
      <c r="C418" s="31">
        <v>4301011875</v>
      </c>
      <c r="D418" s="725">
        <v>4680115884885</v>
      </c>
      <c r="E418" s="726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82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687</v>
      </c>
      <c r="B419" s="54" t="s">
        <v>688</v>
      </c>
      <c r="C419" s="31">
        <v>4301011871</v>
      </c>
      <c r="D419" s="725">
        <v>4680115884908</v>
      </c>
      <c r="E419" s="726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9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7" t="s">
        <v>71</v>
      </c>
      <c r="Q420" s="728"/>
      <c r="R420" s="728"/>
      <c r="S420" s="728"/>
      <c r="T420" s="728"/>
      <c r="U420" s="728"/>
      <c r="V420" s="729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7" t="s">
        <v>71</v>
      </c>
      <c r="Q421" s="728"/>
      <c r="R421" s="728"/>
      <c r="S421" s="728"/>
      <c r="T421" s="728"/>
      <c r="U421" s="728"/>
      <c r="V421" s="729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3" t="s">
        <v>64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3"/>
      <c r="AB422" s="713"/>
      <c r="AC422" s="713"/>
    </row>
    <row r="423" spans="1:68" ht="27" hidden="1" customHeight="1" x14ac:dyDescent="0.25">
      <c r="A423" s="54" t="s">
        <v>689</v>
      </c>
      <c r="B423" s="54" t="s">
        <v>690</v>
      </c>
      <c r="C423" s="31">
        <v>4301031303</v>
      </c>
      <c r="D423" s="725">
        <v>4607091384802</v>
      </c>
      <c r="E423" s="726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1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692</v>
      </c>
      <c r="B424" s="54" t="s">
        <v>693</v>
      </c>
      <c r="C424" s="31">
        <v>4301031304</v>
      </c>
      <c r="D424" s="725">
        <v>4607091384826</v>
      </c>
      <c r="E424" s="726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10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7" t="s">
        <v>71</v>
      </c>
      <c r="Q425" s="728"/>
      <c r="R425" s="728"/>
      <c r="S425" s="728"/>
      <c r="T425" s="728"/>
      <c r="U425" s="728"/>
      <c r="V425" s="729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7" t="s">
        <v>71</v>
      </c>
      <c r="Q426" s="728"/>
      <c r="R426" s="728"/>
      <c r="S426" s="728"/>
      <c r="T426" s="728"/>
      <c r="U426" s="728"/>
      <c r="V426" s="729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3" t="s">
        <v>73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3"/>
      <c r="AB427" s="713"/>
      <c r="AC427" s="713"/>
    </row>
    <row r="428" spans="1:68" ht="37.5" hidden="1" customHeight="1" x14ac:dyDescent="0.25">
      <c r="A428" s="54" t="s">
        <v>694</v>
      </c>
      <c r="B428" s="54" t="s">
        <v>695</v>
      </c>
      <c r="C428" s="31">
        <v>4301051635</v>
      </c>
      <c r="D428" s="725">
        <v>4607091384246</v>
      </c>
      <c r="E428" s="726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10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4"/>
      <c r="V428" s="34"/>
      <c r="W428" s="35" t="s">
        <v>69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697</v>
      </c>
      <c r="B429" s="54" t="s">
        <v>698</v>
      </c>
      <c r="C429" s="31">
        <v>4301051445</v>
      </c>
      <c r="D429" s="725">
        <v>4680115881976</v>
      </c>
      <c r="E429" s="726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10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700</v>
      </c>
      <c r="B430" s="54" t="s">
        <v>701</v>
      </c>
      <c r="C430" s="31">
        <v>4301051297</v>
      </c>
      <c r="D430" s="725">
        <v>4607091384253</v>
      </c>
      <c r="E430" s="726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7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5"/>
      <c r="R430" s="735"/>
      <c r="S430" s="735"/>
      <c r="T430" s="736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700</v>
      </c>
      <c r="B431" s="54" t="s">
        <v>703</v>
      </c>
      <c r="C431" s="31">
        <v>4301051634</v>
      </c>
      <c r="D431" s="725">
        <v>4607091384253</v>
      </c>
      <c r="E431" s="726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10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5"/>
      <c r="R431" s="735"/>
      <c r="S431" s="735"/>
      <c r="T431" s="736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704</v>
      </c>
      <c r="B432" s="54" t="s">
        <v>705</v>
      </c>
      <c r="C432" s="31">
        <v>4301051444</v>
      </c>
      <c r="D432" s="725">
        <v>4680115881969</v>
      </c>
      <c r="E432" s="726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7" t="s">
        <v>71</v>
      </c>
      <c r="Q433" s="728"/>
      <c r="R433" s="728"/>
      <c r="S433" s="728"/>
      <c r="T433" s="728"/>
      <c r="U433" s="728"/>
      <c r="V433" s="729"/>
      <c r="W433" s="37" t="s">
        <v>72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7" t="s">
        <v>71</v>
      </c>
      <c r="Q434" s="728"/>
      <c r="R434" s="728"/>
      <c r="S434" s="728"/>
      <c r="T434" s="728"/>
      <c r="U434" s="728"/>
      <c r="V434" s="729"/>
      <c r="W434" s="37" t="s">
        <v>69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3" t="s">
        <v>214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3"/>
      <c r="AB435" s="713"/>
      <c r="AC435" s="713"/>
    </row>
    <row r="436" spans="1:68" ht="27" hidden="1" customHeight="1" x14ac:dyDescent="0.25">
      <c r="A436" s="54" t="s">
        <v>706</v>
      </c>
      <c r="B436" s="54" t="s">
        <v>707</v>
      </c>
      <c r="C436" s="31">
        <v>4301060377</v>
      </c>
      <c r="D436" s="725">
        <v>4607091389357</v>
      </c>
      <c r="E436" s="726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7" t="s">
        <v>71</v>
      </c>
      <c r="Q437" s="728"/>
      <c r="R437" s="728"/>
      <c r="S437" s="728"/>
      <c r="T437" s="728"/>
      <c r="U437" s="728"/>
      <c r="V437" s="729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7" t="s">
        <v>71</v>
      </c>
      <c r="Q438" s="728"/>
      <c r="R438" s="728"/>
      <c r="S438" s="728"/>
      <c r="T438" s="728"/>
      <c r="U438" s="728"/>
      <c r="V438" s="729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763" t="s">
        <v>709</v>
      </c>
      <c r="B439" s="764"/>
      <c r="C439" s="764"/>
      <c r="D439" s="764"/>
      <c r="E439" s="764"/>
      <c r="F439" s="764"/>
      <c r="G439" s="764"/>
      <c r="H439" s="764"/>
      <c r="I439" s="764"/>
      <c r="J439" s="764"/>
      <c r="K439" s="764"/>
      <c r="L439" s="764"/>
      <c r="M439" s="764"/>
      <c r="N439" s="764"/>
      <c r="O439" s="764"/>
      <c r="P439" s="764"/>
      <c r="Q439" s="764"/>
      <c r="R439" s="764"/>
      <c r="S439" s="764"/>
      <c r="T439" s="764"/>
      <c r="U439" s="764"/>
      <c r="V439" s="764"/>
      <c r="W439" s="764"/>
      <c r="X439" s="764"/>
      <c r="Y439" s="764"/>
      <c r="Z439" s="764"/>
      <c r="AA439" s="48"/>
      <c r="AB439" s="48"/>
      <c r="AC439" s="48"/>
    </row>
    <row r="440" spans="1:68" ht="16.5" hidden="1" customHeight="1" x14ac:dyDescent="0.25">
      <c r="A440" s="768" t="s">
        <v>710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hidden="1" customHeight="1" x14ac:dyDescent="0.25">
      <c r="A441" s="733" t="s">
        <v>114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3"/>
      <c r="AB441" s="713"/>
      <c r="AC441" s="713"/>
    </row>
    <row r="442" spans="1:68" ht="27" hidden="1" customHeight="1" x14ac:dyDescent="0.25">
      <c r="A442" s="54" t="s">
        <v>711</v>
      </c>
      <c r="B442" s="54" t="s">
        <v>712</v>
      </c>
      <c r="C442" s="31">
        <v>4301011428</v>
      </c>
      <c r="D442" s="725">
        <v>4607091389708</v>
      </c>
      <c r="E442" s="726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10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7" t="s">
        <v>71</v>
      </c>
      <c r="Q443" s="728"/>
      <c r="R443" s="728"/>
      <c r="S443" s="728"/>
      <c r="T443" s="728"/>
      <c r="U443" s="728"/>
      <c r="V443" s="729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7" t="s">
        <v>71</v>
      </c>
      <c r="Q444" s="728"/>
      <c r="R444" s="728"/>
      <c r="S444" s="728"/>
      <c r="T444" s="728"/>
      <c r="U444" s="728"/>
      <c r="V444" s="729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3" t="s">
        <v>64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3"/>
      <c r="AB445" s="713"/>
      <c r="AC445" s="713"/>
    </row>
    <row r="446" spans="1:68" ht="27" hidden="1" customHeight="1" x14ac:dyDescent="0.25">
      <c r="A446" s="54" t="s">
        <v>714</v>
      </c>
      <c r="B446" s="54" t="s">
        <v>715</v>
      </c>
      <c r="C446" s="31">
        <v>4301031322</v>
      </c>
      <c r="D446" s="725">
        <v>4607091389753</v>
      </c>
      <c r="E446" s="726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714</v>
      </c>
      <c r="B447" s="54" t="s">
        <v>717</v>
      </c>
      <c r="C447" s="31">
        <v>4301031355</v>
      </c>
      <c r="D447" s="725">
        <v>4607091389753</v>
      </c>
      <c r="E447" s="726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5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718</v>
      </c>
      <c r="B448" s="54" t="s">
        <v>719</v>
      </c>
      <c r="C448" s="31">
        <v>4301031323</v>
      </c>
      <c r="D448" s="725">
        <v>4607091389760</v>
      </c>
      <c r="E448" s="726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4301031325</v>
      </c>
      <c r="D449" s="725">
        <v>4607091389746</v>
      </c>
      <c r="E449" s="726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75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721</v>
      </c>
      <c r="B450" s="54" t="s">
        <v>724</v>
      </c>
      <c r="C450" s="31">
        <v>4301031356</v>
      </c>
      <c r="D450" s="725">
        <v>4607091389746</v>
      </c>
      <c r="E450" s="726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725</v>
      </c>
      <c r="B451" s="54" t="s">
        <v>726</v>
      </c>
      <c r="C451" s="31">
        <v>4301031335</v>
      </c>
      <c r="D451" s="725">
        <v>4680115883147</v>
      </c>
      <c r="E451" s="726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725</v>
      </c>
      <c r="B452" s="54" t="s">
        <v>727</v>
      </c>
      <c r="C452" s="31">
        <v>4301031257</v>
      </c>
      <c r="D452" s="725">
        <v>4680115883147</v>
      </c>
      <c r="E452" s="726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11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729</v>
      </c>
      <c r="B453" s="54" t="s">
        <v>730</v>
      </c>
      <c r="C453" s="31">
        <v>4301031330</v>
      </c>
      <c r="D453" s="725">
        <v>4607091384338</v>
      </c>
      <c r="E453" s="726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10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5"/>
      <c r="R453" s="735"/>
      <c r="S453" s="735"/>
      <c r="T453" s="736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729</v>
      </c>
      <c r="B454" s="54" t="s">
        <v>731</v>
      </c>
      <c r="C454" s="31">
        <v>4301031178</v>
      </c>
      <c r="D454" s="725">
        <v>4607091384338</v>
      </c>
      <c r="E454" s="726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5"/>
      <c r="R454" s="735"/>
      <c r="S454" s="735"/>
      <c r="T454" s="736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4301031336</v>
      </c>
      <c r="D455" s="725">
        <v>4680115883154</v>
      </c>
      <c r="E455" s="726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732</v>
      </c>
      <c r="B456" s="54" t="s">
        <v>735</v>
      </c>
      <c r="C456" s="31">
        <v>4301031254</v>
      </c>
      <c r="D456" s="725">
        <v>4680115883154</v>
      </c>
      <c r="E456" s="726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10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737</v>
      </c>
      <c r="B457" s="54" t="s">
        <v>738</v>
      </c>
      <c r="C457" s="31">
        <v>4301031331</v>
      </c>
      <c r="D457" s="725">
        <v>4607091389524</v>
      </c>
      <c r="E457" s="726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10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737</v>
      </c>
      <c r="B458" s="54" t="s">
        <v>739</v>
      </c>
      <c r="C458" s="31">
        <v>4301031361</v>
      </c>
      <c r="D458" s="725">
        <v>4607091389524</v>
      </c>
      <c r="E458" s="726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63" t="s">
        <v>740</v>
      </c>
      <c r="Q458" s="735"/>
      <c r="R458" s="735"/>
      <c r="S458" s="735"/>
      <c r="T458" s="736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741</v>
      </c>
      <c r="B459" s="54" t="s">
        <v>742</v>
      </c>
      <c r="C459" s="31">
        <v>4301031337</v>
      </c>
      <c r="D459" s="725">
        <v>4680115883161</v>
      </c>
      <c r="E459" s="726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8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744</v>
      </c>
      <c r="B460" s="54" t="s">
        <v>745</v>
      </c>
      <c r="C460" s="31">
        <v>4301031333</v>
      </c>
      <c r="D460" s="725">
        <v>4607091389531</v>
      </c>
      <c r="E460" s="726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744</v>
      </c>
      <c r="B461" s="54" t="s">
        <v>747</v>
      </c>
      <c r="C461" s="31">
        <v>4301031358</v>
      </c>
      <c r="D461" s="725">
        <v>4607091389531</v>
      </c>
      <c r="E461" s="726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8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748</v>
      </c>
      <c r="B462" s="54" t="s">
        <v>749</v>
      </c>
      <c r="C462" s="31">
        <v>4301031360</v>
      </c>
      <c r="D462" s="725">
        <v>4607091384345</v>
      </c>
      <c r="E462" s="726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750</v>
      </c>
      <c r="B463" s="54" t="s">
        <v>751</v>
      </c>
      <c r="C463" s="31">
        <v>4301031338</v>
      </c>
      <c r="D463" s="725">
        <v>4680115883185</v>
      </c>
      <c r="E463" s="726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8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750</v>
      </c>
      <c r="B464" s="54" t="s">
        <v>752</v>
      </c>
      <c r="C464" s="31">
        <v>4301031255</v>
      </c>
      <c r="D464" s="725">
        <v>4680115883185</v>
      </c>
      <c r="E464" s="726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7" t="s">
        <v>71</v>
      </c>
      <c r="Q465" s="728"/>
      <c r="R465" s="728"/>
      <c r="S465" s="728"/>
      <c r="T465" s="728"/>
      <c r="U465" s="728"/>
      <c r="V465" s="729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hidden="1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7" t="s">
        <v>71</v>
      </c>
      <c r="Q466" s="728"/>
      <c r="R466" s="728"/>
      <c r="S466" s="728"/>
      <c r="T466" s="728"/>
      <c r="U466" s="728"/>
      <c r="V466" s="729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hidden="1" customHeight="1" x14ac:dyDescent="0.25">
      <c r="A467" s="733" t="s">
        <v>73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3"/>
      <c r="AB467" s="713"/>
      <c r="AC467" s="713"/>
    </row>
    <row r="468" spans="1:68" ht="27" hidden="1" customHeight="1" x14ac:dyDescent="0.25">
      <c r="A468" s="54" t="s">
        <v>754</v>
      </c>
      <c r="B468" s="54" t="s">
        <v>755</v>
      </c>
      <c r="C468" s="31">
        <v>4301051284</v>
      </c>
      <c r="D468" s="725">
        <v>4607091384352</v>
      </c>
      <c r="E468" s="726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10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757</v>
      </c>
      <c r="B469" s="54" t="s">
        <v>758</v>
      </c>
      <c r="C469" s="31">
        <v>4301051431</v>
      </c>
      <c r="D469" s="725">
        <v>4607091389654</v>
      </c>
      <c r="E469" s="726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10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7" t="s">
        <v>71</v>
      </c>
      <c r="Q470" s="728"/>
      <c r="R470" s="728"/>
      <c r="S470" s="728"/>
      <c r="T470" s="728"/>
      <c r="U470" s="728"/>
      <c r="V470" s="729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7" t="s">
        <v>71</v>
      </c>
      <c r="Q471" s="728"/>
      <c r="R471" s="728"/>
      <c r="S471" s="728"/>
      <c r="T471" s="728"/>
      <c r="U471" s="728"/>
      <c r="V471" s="729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3" t="s">
        <v>103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3"/>
      <c r="AB472" s="713"/>
      <c r="AC472" s="713"/>
    </row>
    <row r="473" spans="1:68" ht="27" hidden="1" customHeight="1" x14ac:dyDescent="0.25">
      <c r="A473" s="54" t="s">
        <v>760</v>
      </c>
      <c r="B473" s="54" t="s">
        <v>761</v>
      </c>
      <c r="C473" s="31">
        <v>4301032045</v>
      </c>
      <c r="D473" s="725">
        <v>4680115884335</v>
      </c>
      <c r="E473" s="726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27" t="s">
        <v>71</v>
      </c>
      <c r="Q474" s="728"/>
      <c r="R474" s="728"/>
      <c r="S474" s="728"/>
      <c r="T474" s="728"/>
      <c r="U474" s="728"/>
      <c r="V474" s="729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7" t="s">
        <v>71</v>
      </c>
      <c r="Q475" s="728"/>
      <c r="R475" s="728"/>
      <c r="S475" s="728"/>
      <c r="T475" s="728"/>
      <c r="U475" s="728"/>
      <c r="V475" s="729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68" t="s">
        <v>765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hidden="1" customHeight="1" x14ac:dyDescent="0.25">
      <c r="A477" s="733" t="s">
        <v>167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3"/>
      <c r="AB477" s="713"/>
      <c r="AC477" s="713"/>
    </row>
    <row r="478" spans="1:68" ht="27" hidden="1" customHeight="1" x14ac:dyDescent="0.25">
      <c r="A478" s="54" t="s">
        <v>766</v>
      </c>
      <c r="B478" s="54" t="s">
        <v>767</v>
      </c>
      <c r="C478" s="31">
        <v>4301020315</v>
      </c>
      <c r="D478" s="725">
        <v>4607091389364</v>
      </c>
      <c r="E478" s="726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27" t="s">
        <v>71</v>
      </c>
      <c r="Q479" s="728"/>
      <c r="R479" s="728"/>
      <c r="S479" s="728"/>
      <c r="T479" s="728"/>
      <c r="U479" s="728"/>
      <c r="V479" s="729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7" t="s">
        <v>71</v>
      </c>
      <c r="Q480" s="728"/>
      <c r="R480" s="728"/>
      <c r="S480" s="728"/>
      <c r="T480" s="728"/>
      <c r="U480" s="728"/>
      <c r="V480" s="729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3" t="s">
        <v>64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3"/>
      <c r="AB481" s="713"/>
      <c r="AC481" s="713"/>
    </row>
    <row r="482" spans="1:68" ht="27" hidden="1" customHeight="1" x14ac:dyDescent="0.25">
      <c r="A482" s="54" t="s">
        <v>769</v>
      </c>
      <c r="B482" s="54" t="s">
        <v>770</v>
      </c>
      <c r="C482" s="31">
        <v>4301031324</v>
      </c>
      <c r="D482" s="725">
        <v>4607091389739</v>
      </c>
      <c r="E482" s="726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10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4"/>
      <c r="V482" s="34"/>
      <c r="W482" s="35" t="s">
        <v>69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772</v>
      </c>
      <c r="B483" s="54" t="s">
        <v>773</v>
      </c>
      <c r="C483" s="31">
        <v>4301031363</v>
      </c>
      <c r="D483" s="725">
        <v>4607091389425</v>
      </c>
      <c r="E483" s="726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775</v>
      </c>
      <c r="B484" s="54" t="s">
        <v>776</v>
      </c>
      <c r="C484" s="31">
        <v>4301031334</v>
      </c>
      <c r="D484" s="725">
        <v>4680115880771</v>
      </c>
      <c r="E484" s="726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778</v>
      </c>
      <c r="B485" s="54" t="s">
        <v>779</v>
      </c>
      <c r="C485" s="31">
        <v>4301031359</v>
      </c>
      <c r="D485" s="725">
        <v>4607091389500</v>
      </c>
      <c r="E485" s="726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12" t="s">
        <v>780</v>
      </c>
      <c r="Q485" s="735"/>
      <c r="R485" s="735"/>
      <c r="S485" s="735"/>
      <c r="T485" s="736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778</v>
      </c>
      <c r="B486" s="54" t="s">
        <v>781</v>
      </c>
      <c r="C486" s="31">
        <v>4301031327</v>
      </c>
      <c r="D486" s="725">
        <v>4607091389500</v>
      </c>
      <c r="E486" s="726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1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27" t="s">
        <v>71</v>
      </c>
      <c r="Q487" s="728"/>
      <c r="R487" s="728"/>
      <c r="S487" s="728"/>
      <c r="T487" s="728"/>
      <c r="U487" s="728"/>
      <c r="V487" s="729"/>
      <c r="W487" s="37" t="s">
        <v>72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7" t="s">
        <v>71</v>
      </c>
      <c r="Q488" s="728"/>
      <c r="R488" s="728"/>
      <c r="S488" s="728"/>
      <c r="T488" s="728"/>
      <c r="U488" s="728"/>
      <c r="V488" s="729"/>
      <c r="W488" s="37" t="s">
        <v>69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3" t="s">
        <v>103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3"/>
      <c r="AB489" s="713"/>
      <c r="AC489" s="713"/>
    </row>
    <row r="490" spans="1:68" ht="27" hidden="1" customHeight="1" x14ac:dyDescent="0.25">
      <c r="A490" s="54" t="s">
        <v>782</v>
      </c>
      <c r="B490" s="54" t="s">
        <v>783</v>
      </c>
      <c r="C490" s="31">
        <v>4301032046</v>
      </c>
      <c r="D490" s="725">
        <v>4680115884359</v>
      </c>
      <c r="E490" s="726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8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27" t="s">
        <v>71</v>
      </c>
      <c r="Q491" s="728"/>
      <c r="R491" s="728"/>
      <c r="S491" s="728"/>
      <c r="T491" s="728"/>
      <c r="U491" s="728"/>
      <c r="V491" s="729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7" t="s">
        <v>71</v>
      </c>
      <c r="Q492" s="728"/>
      <c r="R492" s="728"/>
      <c r="S492" s="728"/>
      <c r="T492" s="728"/>
      <c r="U492" s="728"/>
      <c r="V492" s="729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68" t="s">
        <v>785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hidden="1" customHeight="1" x14ac:dyDescent="0.25">
      <c r="A494" s="733" t="s">
        <v>64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3"/>
      <c r="AB494" s="713"/>
      <c r="AC494" s="713"/>
    </row>
    <row r="495" spans="1:68" ht="27" hidden="1" customHeight="1" x14ac:dyDescent="0.25">
      <c r="A495" s="54" t="s">
        <v>786</v>
      </c>
      <c r="B495" s="54" t="s">
        <v>787</v>
      </c>
      <c r="C495" s="31">
        <v>4301031294</v>
      </c>
      <c r="D495" s="725">
        <v>4680115885189</v>
      </c>
      <c r="E495" s="726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10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789</v>
      </c>
      <c r="B496" s="54" t="s">
        <v>790</v>
      </c>
      <c r="C496" s="31">
        <v>4301031293</v>
      </c>
      <c r="D496" s="725">
        <v>4680115885172</v>
      </c>
      <c r="E496" s="726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4301031291</v>
      </c>
      <c r="D497" s="725">
        <v>4680115885110</v>
      </c>
      <c r="E497" s="726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7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794</v>
      </c>
      <c r="B498" s="54" t="s">
        <v>795</v>
      </c>
      <c r="C498" s="31">
        <v>4301031329</v>
      </c>
      <c r="D498" s="725">
        <v>4680115885219</v>
      </c>
      <c r="E498" s="726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983" t="s">
        <v>796</v>
      </c>
      <c r="Q498" s="735"/>
      <c r="R498" s="735"/>
      <c r="S498" s="735"/>
      <c r="T498" s="736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27" t="s">
        <v>71</v>
      </c>
      <c r="Q499" s="728"/>
      <c r="R499" s="728"/>
      <c r="S499" s="728"/>
      <c r="T499" s="728"/>
      <c r="U499" s="728"/>
      <c r="V499" s="729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27" t="s">
        <v>71</v>
      </c>
      <c r="Q500" s="728"/>
      <c r="R500" s="728"/>
      <c r="S500" s="728"/>
      <c r="T500" s="728"/>
      <c r="U500" s="728"/>
      <c r="V500" s="729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68" t="s">
        <v>798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hidden="1" customHeight="1" x14ac:dyDescent="0.25">
      <c r="A502" s="733" t="s">
        <v>64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3"/>
      <c r="AB502" s="713"/>
      <c r="AC502" s="713"/>
    </row>
    <row r="503" spans="1:68" ht="27" hidden="1" customHeight="1" x14ac:dyDescent="0.25">
      <c r="A503" s="54" t="s">
        <v>799</v>
      </c>
      <c r="B503" s="54" t="s">
        <v>800</v>
      </c>
      <c r="C503" s="31">
        <v>4301031261</v>
      </c>
      <c r="D503" s="725">
        <v>4680115885103</v>
      </c>
      <c r="E503" s="726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8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7" t="s">
        <v>71</v>
      </c>
      <c r="Q504" s="728"/>
      <c r="R504" s="728"/>
      <c r="S504" s="728"/>
      <c r="T504" s="728"/>
      <c r="U504" s="728"/>
      <c r="V504" s="729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7" t="s">
        <v>71</v>
      </c>
      <c r="Q505" s="728"/>
      <c r="R505" s="728"/>
      <c r="S505" s="728"/>
      <c r="T505" s="728"/>
      <c r="U505" s="728"/>
      <c r="V505" s="729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763" t="s">
        <v>802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48"/>
      <c r="AB506" s="48"/>
      <c r="AC506" s="48"/>
    </row>
    <row r="507" spans="1:68" ht="16.5" hidden="1" customHeight="1" x14ac:dyDescent="0.25">
      <c r="A507" s="768" t="s">
        <v>802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hidden="1" customHeight="1" x14ac:dyDescent="0.25">
      <c r="A508" s="733" t="s">
        <v>114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3"/>
      <c r="AB508" s="713"/>
      <c r="AC508" s="713"/>
    </row>
    <row r="509" spans="1:68" ht="27" hidden="1" customHeight="1" x14ac:dyDescent="0.25">
      <c r="A509" s="54" t="s">
        <v>803</v>
      </c>
      <c r="B509" s="54" t="s">
        <v>804</v>
      </c>
      <c r="C509" s="31">
        <v>4301011795</v>
      </c>
      <c r="D509" s="725">
        <v>4607091389067</v>
      </c>
      <c r="E509" s="726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8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25">
        <v>4680115885271</v>
      </c>
      <c r="E510" s="726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4"/>
      <c r="V510" s="34"/>
      <c r="W510" s="35" t="s">
        <v>69</v>
      </c>
      <c r="X510" s="719">
        <v>500</v>
      </c>
      <c r="Y510" s="720">
        <f t="shared" si="89"/>
        <v>501.6</v>
      </c>
      <c r="Z510" s="36">
        <f t="shared" si="90"/>
        <v>1.1362000000000001</v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534.09090909090912</v>
      </c>
      <c r="BN510" s="64">
        <f t="shared" si="92"/>
        <v>535.79999999999995</v>
      </c>
      <c r="BO510" s="64">
        <f t="shared" si="93"/>
        <v>0.91054778554778548</v>
      </c>
      <c r="BP510" s="64">
        <f t="shared" si="94"/>
        <v>0.91346153846153855</v>
      </c>
    </row>
    <row r="511" spans="1:68" ht="16.5" hidden="1" customHeight="1" x14ac:dyDescent="0.25">
      <c r="A511" s="54" t="s">
        <v>808</v>
      </c>
      <c r="B511" s="54" t="s">
        <v>809</v>
      </c>
      <c r="C511" s="31">
        <v>4301011774</v>
      </c>
      <c r="D511" s="725">
        <v>4680115884502</v>
      </c>
      <c r="E511" s="726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hidden="1" customHeight="1" x14ac:dyDescent="0.25">
      <c r="A512" s="54" t="s">
        <v>811</v>
      </c>
      <c r="B512" s="54" t="s">
        <v>812</v>
      </c>
      <c r="C512" s="31">
        <v>4301011771</v>
      </c>
      <c r="D512" s="725">
        <v>4607091389104</v>
      </c>
      <c r="E512" s="726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4"/>
      <c r="V512" s="34"/>
      <c r="W512" s="35" t="s">
        <v>69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hidden="1" customHeight="1" x14ac:dyDescent="0.25">
      <c r="A513" s="54" t="s">
        <v>814</v>
      </c>
      <c r="B513" s="54" t="s">
        <v>815</v>
      </c>
      <c r="C513" s="31">
        <v>4301011799</v>
      </c>
      <c r="D513" s="725">
        <v>4680115884519</v>
      </c>
      <c r="E513" s="726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4301011376</v>
      </c>
      <c r="D514" s="725">
        <v>4680115885226</v>
      </c>
      <c r="E514" s="726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4"/>
      <c r="V514" s="34"/>
      <c r="W514" s="35" t="s">
        <v>69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4301012035</v>
      </c>
      <c r="D515" s="725">
        <v>4680115880603</v>
      </c>
      <c r="E515" s="726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766" t="s">
        <v>822</v>
      </c>
      <c r="Q515" s="735"/>
      <c r="R515" s="735"/>
      <c r="S515" s="735"/>
      <c r="T515" s="736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820</v>
      </c>
      <c r="B516" s="54" t="s">
        <v>823</v>
      </c>
      <c r="C516" s="31">
        <v>4301011778</v>
      </c>
      <c r="D516" s="725">
        <v>4680115880603</v>
      </c>
      <c r="E516" s="726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10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824</v>
      </c>
      <c r="B517" s="54" t="s">
        <v>825</v>
      </c>
      <c r="C517" s="31">
        <v>4301012036</v>
      </c>
      <c r="D517" s="725">
        <v>4680115882782</v>
      </c>
      <c r="E517" s="726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38" t="s">
        <v>826</v>
      </c>
      <c r="Q517" s="735"/>
      <c r="R517" s="735"/>
      <c r="S517" s="735"/>
      <c r="T517" s="736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827</v>
      </c>
      <c r="B518" s="54" t="s">
        <v>828</v>
      </c>
      <c r="C518" s="31">
        <v>4301012034</v>
      </c>
      <c r="D518" s="725">
        <v>4607091389982</v>
      </c>
      <c r="E518" s="726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1086" t="s">
        <v>829</v>
      </c>
      <c r="Q518" s="735"/>
      <c r="R518" s="735"/>
      <c r="S518" s="735"/>
      <c r="T518" s="736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827</v>
      </c>
      <c r="B519" s="54" t="s">
        <v>830</v>
      </c>
      <c r="C519" s="31">
        <v>4301011784</v>
      </c>
      <c r="D519" s="725">
        <v>4607091389982</v>
      </c>
      <c r="E519" s="726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10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27" t="s">
        <v>71</v>
      </c>
      <c r="Q520" s="728"/>
      <c r="R520" s="728"/>
      <c r="S520" s="728"/>
      <c r="T520" s="728"/>
      <c r="U520" s="728"/>
      <c r="V520" s="729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94.696969696969688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95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1.1362000000000001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27" t="s">
        <v>71</v>
      </c>
      <c r="Q521" s="728"/>
      <c r="R521" s="728"/>
      <c r="S521" s="728"/>
      <c r="T521" s="728"/>
      <c r="U521" s="728"/>
      <c r="V521" s="729"/>
      <c r="W521" s="37" t="s">
        <v>69</v>
      </c>
      <c r="X521" s="721">
        <f>IFERROR(SUM(X509:X519),"0")</f>
        <v>500</v>
      </c>
      <c r="Y521" s="721">
        <f>IFERROR(SUM(Y509:Y519),"0")</f>
        <v>501.6</v>
      </c>
      <c r="Z521" s="37"/>
      <c r="AA521" s="722"/>
      <c r="AB521" s="722"/>
      <c r="AC521" s="722"/>
    </row>
    <row r="522" spans="1:68" ht="14.25" hidden="1" customHeight="1" x14ac:dyDescent="0.25">
      <c r="A522" s="733" t="s">
        <v>167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3"/>
      <c r="AB522" s="713"/>
      <c r="AC522" s="713"/>
    </row>
    <row r="523" spans="1:68" ht="16.5" hidden="1" customHeight="1" x14ac:dyDescent="0.25">
      <c r="A523" s="54" t="s">
        <v>831</v>
      </c>
      <c r="B523" s="54" t="s">
        <v>832</v>
      </c>
      <c r="C523" s="31">
        <v>4301020222</v>
      </c>
      <c r="D523" s="725">
        <v>4607091388930</v>
      </c>
      <c r="E523" s="726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9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4"/>
      <c r="V523" s="34"/>
      <c r="W523" s="35" t="s">
        <v>69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hidden="1" customHeight="1" x14ac:dyDescent="0.25">
      <c r="A524" s="54" t="s">
        <v>834</v>
      </c>
      <c r="B524" s="54" t="s">
        <v>835</v>
      </c>
      <c r="C524" s="31">
        <v>4301020206</v>
      </c>
      <c r="D524" s="725">
        <v>4680115880054</v>
      </c>
      <c r="E524" s="726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10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5"/>
      <c r="R524" s="735"/>
      <c r="S524" s="735"/>
      <c r="T524" s="736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834</v>
      </c>
      <c r="B525" s="54" t="s">
        <v>836</v>
      </c>
      <c r="C525" s="31">
        <v>4301020364</v>
      </c>
      <c r="D525" s="725">
        <v>4680115880054</v>
      </c>
      <c r="E525" s="726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906" t="s">
        <v>837</v>
      </c>
      <c r="Q525" s="735"/>
      <c r="R525" s="735"/>
      <c r="S525" s="735"/>
      <c r="T525" s="736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7" t="s">
        <v>71</v>
      </c>
      <c r="Q526" s="728"/>
      <c r="R526" s="728"/>
      <c r="S526" s="728"/>
      <c r="T526" s="728"/>
      <c r="U526" s="728"/>
      <c r="V526" s="729"/>
      <c r="W526" s="37" t="s">
        <v>72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hidden="1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27" t="s">
        <v>71</v>
      </c>
      <c r="Q527" s="728"/>
      <c r="R527" s="728"/>
      <c r="S527" s="728"/>
      <c r="T527" s="728"/>
      <c r="U527" s="728"/>
      <c r="V527" s="729"/>
      <c r="W527" s="37" t="s">
        <v>69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hidden="1" customHeight="1" x14ac:dyDescent="0.25">
      <c r="A528" s="733" t="s">
        <v>64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3"/>
      <c r="AB528" s="713"/>
      <c r="AC528" s="713"/>
    </row>
    <row r="529" spans="1:68" ht="27" hidden="1" customHeight="1" x14ac:dyDescent="0.25">
      <c r="A529" s="54" t="s">
        <v>838</v>
      </c>
      <c r="B529" s="54" t="s">
        <v>839</v>
      </c>
      <c r="C529" s="31">
        <v>4301031252</v>
      </c>
      <c r="D529" s="725">
        <v>4680115883116</v>
      </c>
      <c r="E529" s="726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10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4"/>
      <c r="V529" s="34"/>
      <c r="W529" s="35" t="s">
        <v>69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hidden="1" customHeight="1" x14ac:dyDescent="0.25">
      <c r="A530" s="54" t="s">
        <v>841</v>
      </c>
      <c r="B530" s="54" t="s">
        <v>842</v>
      </c>
      <c r="C530" s="31">
        <v>4301031248</v>
      </c>
      <c r="D530" s="725">
        <v>4680115883093</v>
      </c>
      <c r="E530" s="726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4"/>
      <c r="V530" s="34"/>
      <c r="W530" s="35" t="s">
        <v>69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hidden="1" customHeight="1" x14ac:dyDescent="0.25">
      <c r="A531" s="54" t="s">
        <v>844</v>
      </c>
      <c r="B531" s="54" t="s">
        <v>845</v>
      </c>
      <c r="C531" s="31">
        <v>4301031250</v>
      </c>
      <c r="D531" s="725">
        <v>4680115883109</v>
      </c>
      <c r="E531" s="726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11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4"/>
      <c r="V531" s="34"/>
      <c r="W531" s="35" t="s">
        <v>69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hidden="1" customHeight="1" x14ac:dyDescent="0.25">
      <c r="A532" s="54" t="s">
        <v>847</v>
      </c>
      <c r="B532" s="54" t="s">
        <v>848</v>
      </c>
      <c r="C532" s="31">
        <v>4301031383</v>
      </c>
      <c r="D532" s="725">
        <v>4680115882072</v>
      </c>
      <c r="E532" s="726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899" t="s">
        <v>849</v>
      </c>
      <c r="Q532" s="735"/>
      <c r="R532" s="735"/>
      <c r="S532" s="735"/>
      <c r="T532" s="736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847</v>
      </c>
      <c r="B533" s="54" t="s">
        <v>851</v>
      </c>
      <c r="C533" s="31">
        <v>4301031249</v>
      </c>
      <c r="D533" s="725">
        <v>4680115882072</v>
      </c>
      <c r="E533" s="726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10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852</v>
      </c>
      <c r="B534" s="54" t="s">
        <v>853</v>
      </c>
      <c r="C534" s="31">
        <v>4301031385</v>
      </c>
      <c r="D534" s="725">
        <v>4680115882102</v>
      </c>
      <c r="E534" s="726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741" t="s">
        <v>854</v>
      </c>
      <c r="Q534" s="735"/>
      <c r="R534" s="735"/>
      <c r="S534" s="735"/>
      <c r="T534" s="736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852</v>
      </c>
      <c r="B535" s="54" t="s">
        <v>856</v>
      </c>
      <c r="C535" s="31">
        <v>4301031251</v>
      </c>
      <c r="D535" s="725">
        <v>4680115882102</v>
      </c>
      <c r="E535" s="726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857</v>
      </c>
      <c r="B536" s="54" t="s">
        <v>858</v>
      </c>
      <c r="C536" s="31">
        <v>4301031384</v>
      </c>
      <c r="D536" s="725">
        <v>4680115882096</v>
      </c>
      <c r="E536" s="726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742" t="s">
        <v>859</v>
      </c>
      <c r="Q536" s="735"/>
      <c r="R536" s="735"/>
      <c r="S536" s="735"/>
      <c r="T536" s="736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857</v>
      </c>
      <c r="B537" s="54" t="s">
        <v>861</v>
      </c>
      <c r="C537" s="31">
        <v>4301031253</v>
      </c>
      <c r="D537" s="725">
        <v>4680115882096</v>
      </c>
      <c r="E537" s="726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10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idden="1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27" t="s">
        <v>71</v>
      </c>
      <c r="Q538" s="728"/>
      <c r="R538" s="728"/>
      <c r="S538" s="728"/>
      <c r="T538" s="728"/>
      <c r="U538" s="728"/>
      <c r="V538" s="729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hidden="1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27" t="s">
        <v>71</v>
      </c>
      <c r="Q539" s="728"/>
      <c r="R539" s="728"/>
      <c r="S539" s="728"/>
      <c r="T539" s="728"/>
      <c r="U539" s="728"/>
      <c r="V539" s="729"/>
      <c r="W539" s="37" t="s">
        <v>69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hidden="1" customHeight="1" x14ac:dyDescent="0.25">
      <c r="A540" s="733" t="s">
        <v>73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3"/>
      <c r="AB540" s="713"/>
      <c r="AC540" s="713"/>
    </row>
    <row r="541" spans="1:68" ht="16.5" hidden="1" customHeight="1" x14ac:dyDescent="0.25">
      <c r="A541" s="54" t="s">
        <v>862</v>
      </c>
      <c r="B541" s="54" t="s">
        <v>863</v>
      </c>
      <c r="C541" s="31">
        <v>4301051230</v>
      </c>
      <c r="D541" s="725">
        <v>4607091383409</v>
      </c>
      <c r="E541" s="726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9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865</v>
      </c>
      <c r="B542" s="54" t="s">
        <v>866</v>
      </c>
      <c r="C542" s="31">
        <v>4301051231</v>
      </c>
      <c r="D542" s="725">
        <v>4607091383416</v>
      </c>
      <c r="E542" s="726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10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868</v>
      </c>
      <c r="B543" s="54" t="s">
        <v>869</v>
      </c>
      <c r="C543" s="31">
        <v>4301051058</v>
      </c>
      <c r="D543" s="725">
        <v>4680115883536</v>
      </c>
      <c r="E543" s="726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7" t="s">
        <v>71</v>
      </c>
      <c r="Q544" s="728"/>
      <c r="R544" s="728"/>
      <c r="S544" s="728"/>
      <c r="T544" s="728"/>
      <c r="U544" s="728"/>
      <c r="V544" s="729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27" t="s">
        <v>71</v>
      </c>
      <c r="Q545" s="728"/>
      <c r="R545" s="728"/>
      <c r="S545" s="728"/>
      <c r="T545" s="728"/>
      <c r="U545" s="728"/>
      <c r="V545" s="729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3" t="s">
        <v>214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3"/>
      <c r="AB546" s="713"/>
      <c r="AC546" s="713"/>
    </row>
    <row r="547" spans="1:68" ht="16.5" hidden="1" customHeight="1" x14ac:dyDescent="0.25">
      <c r="A547" s="54" t="s">
        <v>871</v>
      </c>
      <c r="B547" s="54" t="s">
        <v>872</v>
      </c>
      <c r="C547" s="31">
        <v>4301060363</v>
      </c>
      <c r="D547" s="725">
        <v>4680115885035</v>
      </c>
      <c r="E547" s="726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8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874</v>
      </c>
      <c r="B548" s="54" t="s">
        <v>875</v>
      </c>
      <c r="C548" s="31">
        <v>4301060436</v>
      </c>
      <c r="D548" s="725">
        <v>4680115885936</v>
      </c>
      <c r="E548" s="726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982" t="s">
        <v>876</v>
      </c>
      <c r="Q548" s="735"/>
      <c r="R548" s="735"/>
      <c r="S548" s="735"/>
      <c r="T548" s="736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7" t="s">
        <v>71</v>
      </c>
      <c r="Q549" s="728"/>
      <c r="R549" s="728"/>
      <c r="S549" s="728"/>
      <c r="T549" s="728"/>
      <c r="U549" s="728"/>
      <c r="V549" s="729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7" t="s">
        <v>71</v>
      </c>
      <c r="Q550" s="728"/>
      <c r="R550" s="728"/>
      <c r="S550" s="728"/>
      <c r="T550" s="728"/>
      <c r="U550" s="728"/>
      <c r="V550" s="729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763" t="s">
        <v>877</v>
      </c>
      <c r="B551" s="764"/>
      <c r="C551" s="764"/>
      <c r="D551" s="764"/>
      <c r="E551" s="764"/>
      <c r="F551" s="764"/>
      <c r="G551" s="764"/>
      <c r="H551" s="764"/>
      <c r="I551" s="764"/>
      <c r="J551" s="764"/>
      <c r="K551" s="764"/>
      <c r="L551" s="764"/>
      <c r="M551" s="764"/>
      <c r="N551" s="764"/>
      <c r="O551" s="764"/>
      <c r="P551" s="764"/>
      <c r="Q551" s="764"/>
      <c r="R551" s="764"/>
      <c r="S551" s="764"/>
      <c r="T551" s="764"/>
      <c r="U551" s="764"/>
      <c r="V551" s="764"/>
      <c r="W551" s="764"/>
      <c r="X551" s="764"/>
      <c r="Y551" s="764"/>
      <c r="Z551" s="764"/>
      <c r="AA551" s="48"/>
      <c r="AB551" s="48"/>
      <c r="AC551" s="48"/>
    </row>
    <row r="552" spans="1:68" ht="16.5" hidden="1" customHeight="1" x14ac:dyDescent="0.25">
      <c r="A552" s="768" t="s">
        <v>877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hidden="1" customHeight="1" x14ac:dyDescent="0.25">
      <c r="A553" s="733" t="s">
        <v>114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3"/>
      <c r="AB553" s="713"/>
      <c r="AC553" s="713"/>
    </row>
    <row r="554" spans="1:68" ht="27" hidden="1" customHeight="1" x14ac:dyDescent="0.25">
      <c r="A554" s="54" t="s">
        <v>878</v>
      </c>
      <c r="B554" s="54" t="s">
        <v>879</v>
      </c>
      <c r="C554" s="31">
        <v>4301011763</v>
      </c>
      <c r="D554" s="725">
        <v>4640242181011</v>
      </c>
      <c r="E554" s="726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883" t="s">
        <v>880</v>
      </c>
      <c r="Q554" s="735"/>
      <c r="R554" s="735"/>
      <c r="S554" s="735"/>
      <c r="T554" s="736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4301011585</v>
      </c>
      <c r="D555" s="725">
        <v>4640242180441</v>
      </c>
      <c r="E555" s="726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833" t="s">
        <v>884</v>
      </c>
      <c r="Q555" s="735"/>
      <c r="R555" s="735"/>
      <c r="S555" s="735"/>
      <c r="T555" s="736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5">
        <v>4640242180564</v>
      </c>
      <c r="E556" s="726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1082" t="s">
        <v>888</v>
      </c>
      <c r="Q556" s="735"/>
      <c r="R556" s="735"/>
      <c r="S556" s="735"/>
      <c r="T556" s="736"/>
      <c r="U556" s="34"/>
      <c r="V556" s="34"/>
      <c r="W556" s="35" t="s">
        <v>69</v>
      </c>
      <c r="X556" s="719">
        <v>400</v>
      </c>
      <c r="Y556" s="720">
        <f t="shared" si="100"/>
        <v>408</v>
      </c>
      <c r="Z556" s="36">
        <f>IFERROR(IF(Y556=0,"",ROUNDUP(Y556/H556,0)*0.02175),"")</f>
        <v>0.73949999999999994</v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416</v>
      </c>
      <c r="BN556" s="64">
        <f t="shared" si="102"/>
        <v>424.32</v>
      </c>
      <c r="BO556" s="64">
        <f t="shared" si="103"/>
        <v>0.59523809523809523</v>
      </c>
      <c r="BP556" s="64">
        <f t="shared" si="104"/>
        <v>0.6071428571428571</v>
      </c>
    </row>
    <row r="557" spans="1:68" ht="27" hidden="1" customHeight="1" x14ac:dyDescent="0.25">
      <c r="A557" s="54" t="s">
        <v>890</v>
      </c>
      <c r="B557" s="54" t="s">
        <v>891</v>
      </c>
      <c r="C557" s="31">
        <v>4301011762</v>
      </c>
      <c r="D557" s="725">
        <v>4640242180922</v>
      </c>
      <c r="E557" s="726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847" t="s">
        <v>892</v>
      </c>
      <c r="Q557" s="735"/>
      <c r="R557" s="735"/>
      <c r="S557" s="735"/>
      <c r="T557" s="736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894</v>
      </c>
      <c r="B558" s="54" t="s">
        <v>895</v>
      </c>
      <c r="C558" s="31">
        <v>4301011764</v>
      </c>
      <c r="D558" s="725">
        <v>4640242181189</v>
      </c>
      <c r="E558" s="726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51" t="s">
        <v>896</v>
      </c>
      <c r="Q558" s="735"/>
      <c r="R558" s="735"/>
      <c r="S558" s="735"/>
      <c r="T558" s="736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897</v>
      </c>
      <c r="B559" s="54" t="s">
        <v>898</v>
      </c>
      <c r="C559" s="31">
        <v>4301011551</v>
      </c>
      <c r="D559" s="725">
        <v>4640242180038</v>
      </c>
      <c r="E559" s="726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47" t="s">
        <v>899</v>
      </c>
      <c r="Q559" s="735"/>
      <c r="R559" s="735"/>
      <c r="S559" s="735"/>
      <c r="T559" s="736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900</v>
      </c>
      <c r="B560" s="54" t="s">
        <v>901</v>
      </c>
      <c r="C560" s="31">
        <v>4301011765</v>
      </c>
      <c r="D560" s="725">
        <v>4640242181172</v>
      </c>
      <c r="E560" s="726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53" t="s">
        <v>902</v>
      </c>
      <c r="Q560" s="735"/>
      <c r="R560" s="735"/>
      <c r="S560" s="735"/>
      <c r="T560" s="736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27" t="s">
        <v>71</v>
      </c>
      <c r="Q561" s="728"/>
      <c r="R561" s="728"/>
      <c r="S561" s="728"/>
      <c r="T561" s="728"/>
      <c r="U561" s="728"/>
      <c r="V561" s="729"/>
      <c r="W561" s="37" t="s">
        <v>72</v>
      </c>
      <c r="X561" s="721">
        <f>IFERROR(X554/H554,"0")+IFERROR(X555/H555,"0")+IFERROR(X556/H556,"0")+IFERROR(X557/H557,"0")+IFERROR(X558/H558,"0")+IFERROR(X559/H559,"0")+IFERROR(X560/H560,"0")</f>
        <v>33.333333333333336</v>
      </c>
      <c r="Y561" s="721">
        <f>IFERROR(Y554/H554,"0")+IFERROR(Y555/H555,"0")+IFERROR(Y556/H556,"0")+IFERROR(Y557/H557,"0")+IFERROR(Y558/H558,"0")+IFERROR(Y559/H559,"0")+IFERROR(Y560/H560,"0")</f>
        <v>34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0.73949999999999994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27" t="s">
        <v>71</v>
      </c>
      <c r="Q562" s="728"/>
      <c r="R562" s="728"/>
      <c r="S562" s="728"/>
      <c r="T562" s="728"/>
      <c r="U562" s="728"/>
      <c r="V562" s="729"/>
      <c r="W562" s="37" t="s">
        <v>69</v>
      </c>
      <c r="X562" s="721">
        <f>IFERROR(SUM(X554:X560),"0")</f>
        <v>400</v>
      </c>
      <c r="Y562" s="721">
        <f>IFERROR(SUM(Y554:Y560),"0")</f>
        <v>408</v>
      </c>
      <c r="Z562" s="37"/>
      <c r="AA562" s="722"/>
      <c r="AB562" s="722"/>
      <c r="AC562" s="722"/>
    </row>
    <row r="563" spans="1:68" ht="14.25" hidden="1" customHeight="1" x14ac:dyDescent="0.25">
      <c r="A563" s="733" t="s">
        <v>167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3"/>
      <c r="AB563" s="713"/>
      <c r="AC563" s="713"/>
    </row>
    <row r="564" spans="1:68" ht="16.5" hidden="1" customHeight="1" x14ac:dyDescent="0.25">
      <c r="A564" s="54" t="s">
        <v>903</v>
      </c>
      <c r="B564" s="54" t="s">
        <v>904</v>
      </c>
      <c r="C564" s="31">
        <v>4301020269</v>
      </c>
      <c r="D564" s="725">
        <v>4640242180519</v>
      </c>
      <c r="E564" s="726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34" t="s">
        <v>905</v>
      </c>
      <c r="Q564" s="735"/>
      <c r="R564" s="735"/>
      <c r="S564" s="735"/>
      <c r="T564" s="736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4301020260</v>
      </c>
      <c r="D565" s="725">
        <v>4640242180526</v>
      </c>
      <c r="E565" s="726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1072" t="s">
        <v>908</v>
      </c>
      <c r="Q565" s="735"/>
      <c r="R565" s="735"/>
      <c r="S565" s="735"/>
      <c r="T565" s="736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909</v>
      </c>
      <c r="B566" s="54" t="s">
        <v>910</v>
      </c>
      <c r="C566" s="31">
        <v>4301020309</v>
      </c>
      <c r="D566" s="725">
        <v>4640242180090</v>
      </c>
      <c r="E566" s="726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39" t="s">
        <v>911</v>
      </c>
      <c r="Q566" s="735"/>
      <c r="R566" s="735"/>
      <c r="S566" s="735"/>
      <c r="T566" s="736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913</v>
      </c>
      <c r="B567" s="54" t="s">
        <v>914</v>
      </c>
      <c r="C567" s="31">
        <v>4301020295</v>
      </c>
      <c r="D567" s="725">
        <v>4640242181363</v>
      </c>
      <c r="E567" s="726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948" t="s">
        <v>915</v>
      </c>
      <c r="Q567" s="735"/>
      <c r="R567" s="735"/>
      <c r="S567" s="735"/>
      <c r="T567" s="736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27" t="s">
        <v>71</v>
      </c>
      <c r="Q568" s="728"/>
      <c r="R568" s="728"/>
      <c r="S568" s="728"/>
      <c r="T568" s="728"/>
      <c r="U568" s="728"/>
      <c r="V568" s="729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27" t="s">
        <v>71</v>
      </c>
      <c r="Q569" s="728"/>
      <c r="R569" s="728"/>
      <c r="S569" s="728"/>
      <c r="T569" s="728"/>
      <c r="U569" s="728"/>
      <c r="V569" s="729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3" t="s">
        <v>64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3"/>
      <c r="AB570" s="713"/>
      <c r="AC570" s="713"/>
    </row>
    <row r="571" spans="1:68" ht="27" hidden="1" customHeight="1" x14ac:dyDescent="0.25">
      <c r="A571" s="54" t="s">
        <v>916</v>
      </c>
      <c r="B571" s="54" t="s">
        <v>917</v>
      </c>
      <c r="C571" s="31">
        <v>4301031280</v>
      </c>
      <c r="D571" s="725">
        <v>4640242180816</v>
      </c>
      <c r="E571" s="726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1040" t="s">
        <v>918</v>
      </c>
      <c r="Q571" s="735"/>
      <c r="R571" s="735"/>
      <c r="S571" s="735"/>
      <c r="T571" s="736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920</v>
      </c>
      <c r="B572" s="54" t="s">
        <v>921</v>
      </c>
      <c r="C572" s="31">
        <v>4301031244</v>
      </c>
      <c r="D572" s="725">
        <v>4640242180595</v>
      </c>
      <c r="E572" s="726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1032" t="s">
        <v>922</v>
      </c>
      <c r="Q572" s="735"/>
      <c r="R572" s="735"/>
      <c r="S572" s="735"/>
      <c r="T572" s="736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924</v>
      </c>
      <c r="B573" s="54" t="s">
        <v>925</v>
      </c>
      <c r="C573" s="31">
        <v>4301031289</v>
      </c>
      <c r="D573" s="725">
        <v>4640242181615</v>
      </c>
      <c r="E573" s="726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1052" t="s">
        <v>926</v>
      </c>
      <c r="Q573" s="735"/>
      <c r="R573" s="735"/>
      <c r="S573" s="735"/>
      <c r="T573" s="736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928</v>
      </c>
      <c r="B574" s="54" t="s">
        <v>929</v>
      </c>
      <c r="C574" s="31">
        <v>4301031285</v>
      </c>
      <c r="D574" s="725">
        <v>4640242181639</v>
      </c>
      <c r="E574" s="726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992" t="s">
        <v>930</v>
      </c>
      <c r="Q574" s="735"/>
      <c r="R574" s="735"/>
      <c r="S574" s="735"/>
      <c r="T574" s="736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932</v>
      </c>
      <c r="B575" s="54" t="s">
        <v>933</v>
      </c>
      <c r="C575" s="31">
        <v>4301031287</v>
      </c>
      <c r="D575" s="725">
        <v>4640242181622</v>
      </c>
      <c r="E575" s="726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830" t="s">
        <v>934</v>
      </c>
      <c r="Q575" s="735"/>
      <c r="R575" s="735"/>
      <c r="S575" s="735"/>
      <c r="T575" s="736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936</v>
      </c>
      <c r="B576" s="54" t="s">
        <v>937</v>
      </c>
      <c r="C576" s="31">
        <v>4301031203</v>
      </c>
      <c r="D576" s="725">
        <v>4640242180908</v>
      </c>
      <c r="E576" s="726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843" t="s">
        <v>938</v>
      </c>
      <c r="Q576" s="735"/>
      <c r="R576" s="735"/>
      <c r="S576" s="735"/>
      <c r="T576" s="736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939</v>
      </c>
      <c r="B577" s="54" t="s">
        <v>940</v>
      </c>
      <c r="C577" s="31">
        <v>4301031200</v>
      </c>
      <c r="D577" s="725">
        <v>4640242180489</v>
      </c>
      <c r="E577" s="726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837" t="s">
        <v>941</v>
      </c>
      <c r="Q577" s="735"/>
      <c r="R577" s="735"/>
      <c r="S577" s="735"/>
      <c r="T577" s="736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27" t="s">
        <v>71</v>
      </c>
      <c r="Q578" s="728"/>
      <c r="R578" s="728"/>
      <c r="S578" s="728"/>
      <c r="T578" s="728"/>
      <c r="U578" s="728"/>
      <c r="V578" s="729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27" t="s">
        <v>71</v>
      </c>
      <c r="Q579" s="728"/>
      <c r="R579" s="728"/>
      <c r="S579" s="728"/>
      <c r="T579" s="728"/>
      <c r="U579" s="728"/>
      <c r="V579" s="729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3" t="s">
        <v>73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5">
        <v>4640242180533</v>
      </c>
      <c r="E581" s="726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46" t="s">
        <v>944</v>
      </c>
      <c r="Q581" s="735"/>
      <c r="R581" s="735"/>
      <c r="S581" s="735"/>
      <c r="T581" s="736"/>
      <c r="U581" s="34"/>
      <c r="V581" s="34"/>
      <c r="W581" s="35" t="s">
        <v>69</v>
      </c>
      <c r="X581" s="719">
        <v>500</v>
      </c>
      <c r="Y581" s="720">
        <f>IFERROR(IF(X581="",0,CEILING((X581/$H581),1)*$H581),"")</f>
        <v>507</v>
      </c>
      <c r="Z581" s="36">
        <f>IFERROR(IF(Y581=0,"",ROUNDUP(Y581/H581,0)*0.02175),"")</f>
        <v>1.4137499999999998</v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536.15384615384619</v>
      </c>
      <c r="BN581" s="64">
        <f>IFERROR(Y581*I581/H581,"0")</f>
        <v>543.66000000000008</v>
      </c>
      <c r="BO581" s="64">
        <f>IFERROR(1/J581*(X581/H581),"0")</f>
        <v>1.1446886446886446</v>
      </c>
      <c r="BP581" s="64">
        <f>IFERROR(1/J581*(Y581/H581),"0")</f>
        <v>1.1607142857142856</v>
      </c>
    </row>
    <row r="582" spans="1:68" ht="27" hidden="1" customHeight="1" x14ac:dyDescent="0.25">
      <c r="A582" s="54" t="s">
        <v>946</v>
      </c>
      <c r="B582" s="54" t="s">
        <v>947</v>
      </c>
      <c r="C582" s="31">
        <v>4301051510</v>
      </c>
      <c r="D582" s="725">
        <v>4640242180540</v>
      </c>
      <c r="E582" s="726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844" t="s">
        <v>948</v>
      </c>
      <c r="Q582" s="735"/>
      <c r="R582" s="735"/>
      <c r="S582" s="735"/>
      <c r="T582" s="736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950</v>
      </c>
      <c r="B583" s="54" t="s">
        <v>951</v>
      </c>
      <c r="C583" s="31">
        <v>4301051390</v>
      </c>
      <c r="D583" s="725">
        <v>4640242181233</v>
      </c>
      <c r="E583" s="726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821" t="s">
        <v>952</v>
      </c>
      <c r="Q583" s="735"/>
      <c r="R583" s="735"/>
      <c r="S583" s="735"/>
      <c r="T583" s="736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953</v>
      </c>
      <c r="B584" s="54" t="s">
        <v>954</v>
      </c>
      <c r="C584" s="31">
        <v>4301051448</v>
      </c>
      <c r="D584" s="725">
        <v>4640242181226</v>
      </c>
      <c r="E584" s="726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1056" t="s">
        <v>955</v>
      </c>
      <c r="Q584" s="735"/>
      <c r="R584" s="735"/>
      <c r="S584" s="735"/>
      <c r="T584" s="736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27" t="s">
        <v>71</v>
      </c>
      <c r="Q585" s="728"/>
      <c r="R585" s="728"/>
      <c r="S585" s="728"/>
      <c r="T585" s="728"/>
      <c r="U585" s="728"/>
      <c r="V585" s="729"/>
      <c r="W585" s="37" t="s">
        <v>72</v>
      </c>
      <c r="X585" s="721">
        <f>IFERROR(X581/H581,"0")+IFERROR(X582/H582,"0")+IFERROR(X583/H583,"0")+IFERROR(X584/H584,"0")</f>
        <v>64.102564102564102</v>
      </c>
      <c r="Y585" s="721">
        <f>IFERROR(Y581/H581,"0")+IFERROR(Y582/H582,"0")+IFERROR(Y583/H583,"0")+IFERROR(Y584/H584,"0")</f>
        <v>65</v>
      </c>
      <c r="Z585" s="721">
        <f>IFERROR(IF(Z581="",0,Z581),"0")+IFERROR(IF(Z582="",0,Z582),"0")+IFERROR(IF(Z583="",0,Z583),"0")+IFERROR(IF(Z584="",0,Z584),"0")</f>
        <v>1.4137499999999998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27" t="s">
        <v>71</v>
      </c>
      <c r="Q586" s="728"/>
      <c r="R586" s="728"/>
      <c r="S586" s="728"/>
      <c r="T586" s="728"/>
      <c r="U586" s="728"/>
      <c r="V586" s="729"/>
      <c r="W586" s="37" t="s">
        <v>69</v>
      </c>
      <c r="X586" s="721">
        <f>IFERROR(SUM(X581:X584),"0")</f>
        <v>500</v>
      </c>
      <c r="Y586" s="721">
        <f>IFERROR(SUM(Y581:Y584),"0")</f>
        <v>507</v>
      </c>
      <c r="Z586" s="37"/>
      <c r="AA586" s="722"/>
      <c r="AB586" s="722"/>
      <c r="AC586" s="722"/>
    </row>
    <row r="587" spans="1:68" ht="14.25" hidden="1" customHeight="1" x14ac:dyDescent="0.25">
      <c r="A587" s="733" t="s">
        <v>214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3"/>
      <c r="AB587" s="713"/>
      <c r="AC587" s="713"/>
    </row>
    <row r="588" spans="1:68" ht="27" hidden="1" customHeight="1" x14ac:dyDescent="0.25">
      <c r="A588" s="54" t="s">
        <v>956</v>
      </c>
      <c r="B588" s="54" t="s">
        <v>957</v>
      </c>
      <c r="C588" s="31">
        <v>4301060408</v>
      </c>
      <c r="D588" s="725">
        <v>4640242180120</v>
      </c>
      <c r="E588" s="726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769" t="s">
        <v>958</v>
      </c>
      <c r="Q588" s="735"/>
      <c r="R588" s="735"/>
      <c r="S588" s="735"/>
      <c r="T588" s="736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956</v>
      </c>
      <c r="B589" s="54" t="s">
        <v>960</v>
      </c>
      <c r="C589" s="31">
        <v>4301060354</v>
      </c>
      <c r="D589" s="725">
        <v>4640242180120</v>
      </c>
      <c r="E589" s="726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778" t="s">
        <v>961</v>
      </c>
      <c r="Q589" s="735"/>
      <c r="R589" s="735"/>
      <c r="S589" s="735"/>
      <c r="T589" s="736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962</v>
      </c>
      <c r="B590" s="54" t="s">
        <v>963</v>
      </c>
      <c r="C590" s="31">
        <v>4301060407</v>
      </c>
      <c r="D590" s="725">
        <v>4640242180137</v>
      </c>
      <c r="E590" s="726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60" t="s">
        <v>964</v>
      </c>
      <c r="Q590" s="735"/>
      <c r="R590" s="735"/>
      <c r="S590" s="735"/>
      <c r="T590" s="736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962</v>
      </c>
      <c r="B591" s="54" t="s">
        <v>966</v>
      </c>
      <c r="C591" s="31">
        <v>4301060355</v>
      </c>
      <c r="D591" s="725">
        <v>4640242180137</v>
      </c>
      <c r="E591" s="726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56" t="s">
        <v>967</v>
      </c>
      <c r="Q591" s="735"/>
      <c r="R591" s="735"/>
      <c r="S591" s="735"/>
      <c r="T591" s="736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27" t="s">
        <v>71</v>
      </c>
      <c r="Q592" s="728"/>
      <c r="R592" s="728"/>
      <c r="S592" s="728"/>
      <c r="T592" s="728"/>
      <c r="U592" s="728"/>
      <c r="V592" s="729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27" t="s">
        <v>71</v>
      </c>
      <c r="Q593" s="728"/>
      <c r="R593" s="728"/>
      <c r="S593" s="728"/>
      <c r="T593" s="728"/>
      <c r="U593" s="728"/>
      <c r="V593" s="729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68" t="s">
        <v>968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hidden="1" customHeight="1" x14ac:dyDescent="0.25">
      <c r="A595" s="733" t="s">
        <v>114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3"/>
      <c r="AB595" s="713"/>
      <c r="AC595" s="713"/>
    </row>
    <row r="596" spans="1:68" ht="27" hidden="1" customHeight="1" x14ac:dyDescent="0.25">
      <c r="A596" s="54" t="s">
        <v>969</v>
      </c>
      <c r="B596" s="54" t="s">
        <v>970</v>
      </c>
      <c r="C596" s="31">
        <v>4301011951</v>
      </c>
      <c r="D596" s="725">
        <v>4640242180045</v>
      </c>
      <c r="E596" s="726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43" t="s">
        <v>971</v>
      </c>
      <c r="Q596" s="735"/>
      <c r="R596" s="735"/>
      <c r="S596" s="735"/>
      <c r="T596" s="736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973</v>
      </c>
      <c r="B597" s="54" t="s">
        <v>974</v>
      </c>
      <c r="C597" s="31">
        <v>4301011950</v>
      </c>
      <c r="D597" s="725">
        <v>4640242180601</v>
      </c>
      <c r="E597" s="726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792" t="s">
        <v>975</v>
      </c>
      <c r="Q597" s="735"/>
      <c r="R597" s="735"/>
      <c r="S597" s="735"/>
      <c r="T597" s="736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7" t="s">
        <v>71</v>
      </c>
      <c r="Q598" s="728"/>
      <c r="R598" s="728"/>
      <c r="S598" s="728"/>
      <c r="T598" s="728"/>
      <c r="U598" s="728"/>
      <c r="V598" s="729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27" t="s">
        <v>71</v>
      </c>
      <c r="Q599" s="728"/>
      <c r="R599" s="728"/>
      <c r="S599" s="728"/>
      <c r="T599" s="728"/>
      <c r="U599" s="728"/>
      <c r="V599" s="729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3" t="s">
        <v>167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3"/>
      <c r="AB600" s="713"/>
      <c r="AC600" s="713"/>
    </row>
    <row r="601" spans="1:68" ht="27" hidden="1" customHeight="1" x14ac:dyDescent="0.25">
      <c r="A601" s="54" t="s">
        <v>977</v>
      </c>
      <c r="B601" s="54" t="s">
        <v>978</v>
      </c>
      <c r="C601" s="31">
        <v>4301020314</v>
      </c>
      <c r="D601" s="725">
        <v>4640242180090</v>
      </c>
      <c r="E601" s="726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07" t="s">
        <v>979</v>
      </c>
      <c r="Q601" s="735"/>
      <c r="R601" s="735"/>
      <c r="S601" s="735"/>
      <c r="T601" s="736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27" t="s">
        <v>71</v>
      </c>
      <c r="Q602" s="728"/>
      <c r="R602" s="728"/>
      <c r="S602" s="728"/>
      <c r="T602" s="728"/>
      <c r="U602" s="728"/>
      <c r="V602" s="729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7" t="s">
        <v>71</v>
      </c>
      <c r="Q603" s="728"/>
      <c r="R603" s="728"/>
      <c r="S603" s="728"/>
      <c r="T603" s="728"/>
      <c r="U603" s="728"/>
      <c r="V603" s="729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3" t="s">
        <v>64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3"/>
      <c r="AB604" s="713"/>
      <c r="AC604" s="713"/>
    </row>
    <row r="605" spans="1:68" ht="27" hidden="1" customHeight="1" x14ac:dyDescent="0.25">
      <c r="A605" s="54" t="s">
        <v>981</v>
      </c>
      <c r="B605" s="54" t="s">
        <v>982</v>
      </c>
      <c r="C605" s="31">
        <v>4301031321</v>
      </c>
      <c r="D605" s="725">
        <v>4640242180076</v>
      </c>
      <c r="E605" s="726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921" t="s">
        <v>983</v>
      </c>
      <c r="Q605" s="735"/>
      <c r="R605" s="735"/>
      <c r="S605" s="735"/>
      <c r="T605" s="736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27" t="s">
        <v>71</v>
      </c>
      <c r="Q606" s="728"/>
      <c r="R606" s="728"/>
      <c r="S606" s="728"/>
      <c r="T606" s="728"/>
      <c r="U606" s="728"/>
      <c r="V606" s="729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7" t="s">
        <v>71</v>
      </c>
      <c r="Q607" s="728"/>
      <c r="R607" s="728"/>
      <c r="S607" s="728"/>
      <c r="T607" s="728"/>
      <c r="U607" s="728"/>
      <c r="V607" s="729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3" t="s">
        <v>73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3"/>
      <c r="AB608" s="713"/>
      <c r="AC608" s="713"/>
    </row>
    <row r="609" spans="1:68" ht="27" hidden="1" customHeight="1" x14ac:dyDescent="0.25">
      <c r="A609" s="54" t="s">
        <v>985</v>
      </c>
      <c r="B609" s="54" t="s">
        <v>986</v>
      </c>
      <c r="C609" s="31">
        <v>4301051780</v>
      </c>
      <c r="D609" s="725">
        <v>4640242180106</v>
      </c>
      <c r="E609" s="726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58" t="s">
        <v>987</v>
      </c>
      <c r="Q609" s="735"/>
      <c r="R609" s="735"/>
      <c r="S609" s="735"/>
      <c r="T609" s="736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27" t="s">
        <v>71</v>
      </c>
      <c r="Q610" s="728"/>
      <c r="R610" s="728"/>
      <c r="S610" s="728"/>
      <c r="T610" s="728"/>
      <c r="U610" s="728"/>
      <c r="V610" s="729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7" t="s">
        <v>71</v>
      </c>
      <c r="Q611" s="728"/>
      <c r="R611" s="728"/>
      <c r="S611" s="728"/>
      <c r="T611" s="728"/>
      <c r="U611" s="728"/>
      <c r="V611" s="729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40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874"/>
      <c r="P612" s="793" t="s">
        <v>989</v>
      </c>
      <c r="Q612" s="794"/>
      <c r="R612" s="794"/>
      <c r="S612" s="794"/>
      <c r="T612" s="794"/>
      <c r="U612" s="794"/>
      <c r="V612" s="750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17225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17269.800000000003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874"/>
      <c r="P613" s="793" t="s">
        <v>990</v>
      </c>
      <c r="Q613" s="794"/>
      <c r="R613" s="794"/>
      <c r="S613" s="794"/>
      <c r="T613" s="794"/>
      <c r="U613" s="794"/>
      <c r="V613" s="750"/>
      <c r="W613" s="37" t="s">
        <v>69</v>
      </c>
      <c r="X613" s="721">
        <f>IFERROR(SUM(BM22:BM609),"0")</f>
        <v>17871.181263181265</v>
      </c>
      <c r="Y613" s="721">
        <f>IFERROR(SUM(BN22:BN609),"0")</f>
        <v>17918.292000000001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874"/>
      <c r="P614" s="793" t="s">
        <v>991</v>
      </c>
      <c r="Q614" s="794"/>
      <c r="R614" s="794"/>
      <c r="S614" s="794"/>
      <c r="T614" s="794"/>
      <c r="U614" s="794"/>
      <c r="V614" s="750"/>
      <c r="W614" s="37" t="s">
        <v>992</v>
      </c>
      <c r="X614" s="38">
        <f>ROUNDUP(SUM(BO22:BO609),0)</f>
        <v>26</v>
      </c>
      <c r="Y614" s="38">
        <f>ROUNDUP(SUM(BP22:BP609),0)</f>
        <v>26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874"/>
      <c r="P615" s="793" t="s">
        <v>993</v>
      </c>
      <c r="Q615" s="794"/>
      <c r="R615" s="794"/>
      <c r="S615" s="794"/>
      <c r="T615" s="794"/>
      <c r="U615" s="794"/>
      <c r="V615" s="750"/>
      <c r="W615" s="37" t="s">
        <v>69</v>
      </c>
      <c r="X615" s="721">
        <f>GrossWeightTotal+PalletQtyTotal*25</f>
        <v>18521.181263181265</v>
      </c>
      <c r="Y615" s="721">
        <f>GrossWeightTotalR+PalletQtyTotalR*25</f>
        <v>18568.292000000001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874"/>
      <c r="P616" s="793" t="s">
        <v>994</v>
      </c>
      <c r="Q616" s="794"/>
      <c r="R616" s="794"/>
      <c r="S616" s="794"/>
      <c r="T616" s="794"/>
      <c r="U616" s="794"/>
      <c r="V616" s="750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1378.111703111703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1383</v>
      </c>
      <c r="Z616" s="37"/>
      <c r="AA616" s="722"/>
      <c r="AB616" s="722"/>
      <c r="AC616" s="722"/>
    </row>
    <row r="617" spans="1:68" ht="14.25" hidden="1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874"/>
      <c r="P617" s="793" t="s">
        <v>995</v>
      </c>
      <c r="Q617" s="794"/>
      <c r="R617" s="794"/>
      <c r="S617" s="794"/>
      <c r="T617" s="794"/>
      <c r="U617" s="794"/>
      <c r="V617" s="750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27.955719999999996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23" t="s">
        <v>112</v>
      </c>
      <c r="D619" s="746"/>
      <c r="E619" s="746"/>
      <c r="F619" s="746"/>
      <c r="G619" s="746"/>
      <c r="H619" s="747"/>
      <c r="I619" s="723" t="s">
        <v>331</v>
      </c>
      <c r="J619" s="746"/>
      <c r="K619" s="746"/>
      <c r="L619" s="746"/>
      <c r="M619" s="746"/>
      <c r="N619" s="746"/>
      <c r="O619" s="746"/>
      <c r="P619" s="746"/>
      <c r="Q619" s="746"/>
      <c r="R619" s="746"/>
      <c r="S619" s="746"/>
      <c r="T619" s="746"/>
      <c r="U619" s="746"/>
      <c r="V619" s="747"/>
      <c r="W619" s="723" t="s">
        <v>624</v>
      </c>
      <c r="X619" s="747"/>
      <c r="Y619" s="723" t="s">
        <v>709</v>
      </c>
      <c r="Z619" s="746"/>
      <c r="AA619" s="746"/>
      <c r="AB619" s="747"/>
      <c r="AC619" s="711" t="s">
        <v>802</v>
      </c>
      <c r="AD619" s="723" t="s">
        <v>877</v>
      </c>
      <c r="AE619" s="747"/>
      <c r="AF619" s="712"/>
    </row>
    <row r="620" spans="1:68" ht="14.25" customHeight="1" thickTop="1" x14ac:dyDescent="0.2">
      <c r="A620" s="949" t="s">
        <v>998</v>
      </c>
      <c r="B620" s="723" t="s">
        <v>63</v>
      </c>
      <c r="C620" s="723" t="s">
        <v>113</v>
      </c>
      <c r="D620" s="723" t="s">
        <v>139</v>
      </c>
      <c r="E620" s="723" t="s">
        <v>222</v>
      </c>
      <c r="F620" s="723" t="s">
        <v>243</v>
      </c>
      <c r="G620" s="723" t="s">
        <v>292</v>
      </c>
      <c r="H620" s="723" t="s">
        <v>112</v>
      </c>
      <c r="I620" s="723" t="s">
        <v>332</v>
      </c>
      <c r="J620" s="723" t="s">
        <v>357</v>
      </c>
      <c r="K620" s="723" t="s">
        <v>428</v>
      </c>
      <c r="L620" s="712"/>
      <c r="M620" s="723" t="s">
        <v>448</v>
      </c>
      <c r="N620" s="712"/>
      <c r="O620" s="723" t="s">
        <v>473</v>
      </c>
      <c r="P620" s="723" t="s">
        <v>490</v>
      </c>
      <c r="Q620" s="723" t="s">
        <v>493</v>
      </c>
      <c r="R620" s="723" t="s">
        <v>502</v>
      </c>
      <c r="S620" s="723" t="s">
        <v>516</v>
      </c>
      <c r="T620" s="723" t="s">
        <v>520</v>
      </c>
      <c r="U620" s="723" t="s">
        <v>528</v>
      </c>
      <c r="V620" s="723" t="s">
        <v>611</v>
      </c>
      <c r="W620" s="723" t="s">
        <v>625</v>
      </c>
      <c r="X620" s="723" t="s">
        <v>670</v>
      </c>
      <c r="Y620" s="723" t="s">
        <v>710</v>
      </c>
      <c r="Z620" s="723" t="s">
        <v>765</v>
      </c>
      <c r="AA620" s="723" t="s">
        <v>785</v>
      </c>
      <c r="AB620" s="723" t="s">
        <v>798</v>
      </c>
      <c r="AC620" s="723" t="s">
        <v>802</v>
      </c>
      <c r="AD620" s="723" t="s">
        <v>877</v>
      </c>
      <c r="AE620" s="723" t="s">
        <v>968</v>
      </c>
      <c r="AF620" s="712"/>
    </row>
    <row r="621" spans="1:68" ht="13.5" customHeight="1" thickBot="1" x14ac:dyDescent="0.25">
      <c r="A621" s="950"/>
      <c r="B621" s="724"/>
      <c r="C621" s="724"/>
      <c r="D621" s="724"/>
      <c r="E621" s="724"/>
      <c r="F621" s="724"/>
      <c r="G621" s="724"/>
      <c r="H621" s="724"/>
      <c r="I621" s="724"/>
      <c r="J621" s="724"/>
      <c r="K621" s="724"/>
      <c r="L621" s="712"/>
      <c r="M621" s="724"/>
      <c r="N621" s="712"/>
      <c r="O621" s="724"/>
      <c r="P621" s="724"/>
      <c r="Q621" s="724"/>
      <c r="R621" s="724"/>
      <c r="S621" s="724"/>
      <c r="T621" s="724"/>
      <c r="U621" s="724"/>
      <c r="V621" s="724"/>
      <c r="W621" s="724"/>
      <c r="X621" s="724"/>
      <c r="Y621" s="724"/>
      <c r="Z621" s="724"/>
      <c r="AA621" s="724"/>
      <c r="AB621" s="724"/>
      <c r="AC621" s="724"/>
      <c r="AD621" s="724"/>
      <c r="AE621" s="72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810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1033.2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14010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501.6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915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00"/>
        <filter val="1 378,11"/>
        <filter val="17 225,00"/>
        <filter val="17 871,18"/>
        <filter val="178,57"/>
        <filter val="18 521,18"/>
        <filter val="225,00"/>
        <filter val="26"/>
        <filter val="300,00"/>
        <filter val="33,33"/>
        <filter val="4 500,00"/>
        <filter val="400,00"/>
        <filter val="5 000,00"/>
        <filter val="500,00"/>
        <filter val="633,33"/>
        <filter val="64,10"/>
        <filter val="74,07"/>
        <filter val="800,00"/>
        <filter val="9 500,00"/>
        <filter val="94,70"/>
      </filters>
    </filterColumn>
    <filterColumn colId="29" showButton="0"/>
    <filterColumn colId="30" showButton="0"/>
  </autoFilter>
  <mergeCells count="1100"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D473:E473"/>
    <mergeCell ref="P244:T244"/>
    <mergeCell ref="A165:O166"/>
    <mergeCell ref="P231:T231"/>
    <mergeCell ref="D174:E17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D113:E113"/>
    <mergeCell ref="P416:T416"/>
    <mergeCell ref="P142:T142"/>
    <mergeCell ref="D26:E26"/>
    <mergeCell ref="D148:E148"/>
    <mergeCell ref="A316:Z316"/>
    <mergeCell ref="D308:E308"/>
    <mergeCell ref="A46:Z46"/>
    <mergeCell ref="P302:T302"/>
    <mergeCell ref="D423:E423"/>
    <mergeCell ref="P87:V87"/>
    <mergeCell ref="A276:Z276"/>
    <mergeCell ref="P245:V245"/>
    <mergeCell ref="A441:Z441"/>
    <mergeCell ref="A368:Z368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A307:Z307"/>
    <mergeCell ref="P409:V409"/>
    <mergeCell ref="J17:J18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A470:O471"/>
    <mergeCell ref="P354:V354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446:E446"/>
    <mergeCell ref="P550:V550"/>
    <mergeCell ref="D299:E299"/>
    <mergeCell ref="P567:T567"/>
    <mergeCell ref="P539:V539"/>
    <mergeCell ref="A563:Z563"/>
    <mergeCell ref="A420:O421"/>
    <mergeCell ref="P572:T572"/>
    <mergeCell ref="D511:E511"/>
    <mergeCell ref="D334:E334"/>
    <mergeCell ref="P465:V465"/>
    <mergeCell ref="P571:T571"/>
    <mergeCell ref="D514:E514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596:T596"/>
    <mergeCell ref="P562:V562"/>
    <mergeCell ref="A273:O274"/>
    <mergeCell ref="D64:E64"/>
    <mergeCell ref="A598:O599"/>
    <mergeCell ref="D132:E132"/>
    <mergeCell ref="P211:T21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D194:E194"/>
    <mergeCell ref="A43:O44"/>
    <mergeCell ref="D82:E82"/>
    <mergeCell ref="L17:L18"/>
    <mergeCell ref="P255:T25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P462:T462"/>
    <mergeCell ref="P256:T256"/>
    <mergeCell ref="D199:E199"/>
    <mergeCell ref="P554:T554"/>
    <mergeCell ref="D364:E364"/>
    <mergeCell ref="D497:E497"/>
    <mergeCell ref="A404:O405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155:O156"/>
    <mergeCell ref="D413:E41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38:T38"/>
    <mergeCell ref="D217:E217"/>
    <mergeCell ref="P345:T345"/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