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<sst xmlns="http://schemas.openxmlformats.org/spreadsheetml/2006/main" count="2818" uniqueCount="1004">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</sst>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6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IFERROR(IF(Y50=0,"",ROUNDUP(Y50/H50,0)*0.02175),"")</f>
        <v/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0</v>
      </c>
      <c r="Y54" s="117" t="n">
        <f aca="false">IFERROR(Y48/H48,"0")+IFERROR(Y49/H49,"0")+IFERROR(Y50/H50,"0")+IFERROR(Y51/H51,"0")+IFERROR(Y52/H52,"0")+IFERROR(Y53/H53,"0")</f>
        <v>0</v>
      </c>
      <c r="Z54" s="117" t="n">
        <f aca="false">IFERROR(IF(Z48="",0,Z48),"0")+IFERROR(IF(Z49="",0,Z49),"0")+IFERROR(IF(Z50="",0,Z50),"0")+IFERROR(IF(Z51="",0,Z51),"0")+IFERROR(IF(Z52="",0,Z52),"0")+IFERROR(IF(Z53="",0,Z53),"0")</f>
        <v>0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0</v>
      </c>
      <c r="Y55" s="117" t="n">
        <f aca="false">IFERROR(SUM(Y48:Y53),"0")</f>
        <v>0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0</v>
      </c>
      <c r="Y70" s="117" t="n">
        <f aca="false">IFERROR(Y63/H63,"0")+IFERROR(Y64/H64,"0")+IFERROR(Y65/H65,"0")+IFERROR(Y66/H66,"0")+IFERROR(Y67/H67,"0")+IFERROR(Y68/H68,"0")+IFERROR(Y69/H69,"0")</f>
        <v>0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0</v>
      </c>
      <c r="Y71" s="117" t="n">
        <f aca="false">IFERROR(SUM(Y63:Y69),"0")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0</v>
      </c>
      <c r="Y73" s="106" t="n">
        <f aca="false">IFERROR(IF(X73="",0,CEILING((X73/$H73),1)*$H73),"")</f>
        <v>0</v>
      </c>
      <c r="Z73" s="107" t="str">
        <f aca="false">IFERROR(IF(Y73=0,"",ROUNDUP(Y73/H73,0)*0.02175),"")</f>
        <v/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0</v>
      </c>
      <c r="BN73" s="111" t="n">
        <f aca="false">IFERROR(Y73*I73/H73,"0")</f>
        <v>0</v>
      </c>
      <c r="BO73" s="111" t="n">
        <f aca="false">IFERROR(1/J73*(X73/H73),"0")</f>
        <v>0</v>
      </c>
      <c r="BP73" s="111" t="n">
        <f aca="false">IFERROR(1/J73*(Y73/H73),"0")</f>
        <v>0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0</v>
      </c>
      <c r="Y77" s="117" t="n">
        <f aca="false">IFERROR(Y73/H73,"0")+IFERROR(Y74/H74,"0")+IFERROR(Y75/H75,"0")+IFERROR(Y76/H76,"0")</f>
        <v>0</v>
      </c>
      <c r="Z77" s="117" t="n">
        <f aca="false">IFERROR(IF(Z73="",0,Z73),"0")+IFERROR(IF(Z74="",0,Z74),"0")+IFERROR(IF(Z75="",0,Z75),"0")+IFERROR(IF(Z76="",0,Z76),"0")</f>
        <v>0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0</v>
      </c>
      <c r="Y78" s="117" t="n">
        <f aca="false">IFERROR(SUM(Y73:Y76),"0")</f>
        <v>0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0</v>
      </c>
      <c r="Y94" s="117" t="n">
        <f aca="false">IFERROR(Y89/H89,"0")+IFERROR(Y90/H90,"0")+IFERROR(Y91/H91,"0")+IFERROR(Y92/H92,"0")+IFERROR(Y93/H93,"0")</f>
        <v>0</v>
      </c>
      <c r="Z94" s="117" t="n">
        <f aca="false">IFERROR(IF(Z89="",0,Z89),"0")+IFERROR(IF(Z90="",0,Z90),"0")+IFERROR(IF(Z91="",0,Z91),"0")+IFERROR(IF(Z92="",0,Z92),"0")+IFERROR(IF(Z93="",0,Z93),"0")</f>
        <v>0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0</v>
      </c>
      <c r="Y95" s="117" t="n">
        <f aca="false">IFERROR(SUM(Y89:Y93),"0")</f>
        <v>0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IFERROR(IF(Y99=0,"",ROUNDUP(Y99/H99,0)*0.00753),"")</f>
        <v/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0</v>
      </c>
      <c r="Y100" s="117" t="n">
        <f aca="false">IFERROR(Y97/H97,"0")+IFERROR(Y98/H98,"0")+IFERROR(Y99/H99,"0")</f>
        <v>0</v>
      </c>
      <c r="Z100" s="117" t="n">
        <f aca="false">IFERROR(IF(Z97="",0,Z97),"0")+IFERROR(IF(Z98="",0,Z98),"0")+IFERROR(IF(Z99="",0,Z99),"0")</f>
        <v>0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0</v>
      </c>
      <c r="Y101" s="117" t="n">
        <f aca="false">IFERROR(SUM(Y97:Y99),"0")</f>
        <v>0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0</v>
      </c>
      <c r="Y104" s="106" t="n">
        <f aca="false">IFERROR(IF(X104="",0,CEILING((X104/$H104),1)*$H104),"")</f>
        <v>0</v>
      </c>
      <c r="Z104" s="107" t="str">
        <f aca="false">IFERROR(IF(Y104=0,"",ROUNDUP(Y104/H104,0)*0.02175),"")</f>
        <v/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0</v>
      </c>
      <c r="BN104" s="111" t="n">
        <f aca="false">IFERROR(Y104*I104/H104,"0")</f>
        <v>0</v>
      </c>
      <c r="BO104" s="111" t="n">
        <f aca="false">IFERROR(1/J104*(X104/H104),"0")</f>
        <v>0</v>
      </c>
      <c r="BP104" s="111" t="n">
        <f aca="false">IFERROR(1/J104*(Y104/H104),"0")</f>
        <v>0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0</v>
      </c>
      <c r="Y107" s="117" t="n">
        <f aca="false">IFERROR(Y104/H104,"0")+IFERROR(Y105/H105,"0")+IFERROR(Y106/H106,"0")</f>
        <v>0</v>
      </c>
      <c r="Z107" s="117" t="n">
        <f aca="false">IFERROR(IF(Z104="",0,Z104),"0")+IFERROR(IF(Z105="",0,Z105),"0")+IFERROR(IF(Z106="",0,Z106),"0")</f>
        <v>0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0</v>
      </c>
      <c r="Y108" s="117" t="n">
        <f aca="false">IFERROR(SUM(Y104:Y106),"0")</f>
        <v>0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11</v>
      </c>
      <c r="Y112" s="106" t="n">
        <f aca="false">IFERROR(IF(X112="",0,CEILING((X112/$H112),1)*$H112),"")</f>
        <v>13.5</v>
      </c>
      <c r="Z112" s="107" t="n">
        <f aca="false">IFERROR(IF(Y112=0,"",ROUNDUP(Y112/H112,0)*0.00753),"")</f>
        <v>0.03765</v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12.1081481481481</v>
      </c>
      <c r="BN112" s="111" t="n">
        <f aca="false">IFERROR(Y112*I112/H112,"0")</f>
        <v>14.86</v>
      </c>
      <c r="BO112" s="111" t="n">
        <f aca="false">IFERROR(1/J112*(X112/H112),"0")</f>
        <v>0.0261158594491928</v>
      </c>
      <c r="BP112" s="111" t="n">
        <f aca="false">IFERROR(1/J112*(Y112/H112),"0")</f>
        <v>0.0320512820512821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IFERROR(IF(Y114=0,"",ROUNDUP(Y114/H114,0)*0.00902),"")</f>
        <v/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4.07407407407407</v>
      </c>
      <c r="Y115" s="117" t="n">
        <f aca="false">IFERROR(Y110/H110,"0")+IFERROR(Y111/H111,"0")+IFERROR(Y112/H112,"0")+IFERROR(Y113/H113,"0")+IFERROR(Y114/H114,"0")</f>
        <v>5</v>
      </c>
      <c r="Z115" s="117" t="n">
        <f aca="false">IFERROR(IF(Z110="",0,Z110),"0")+IFERROR(IF(Z111="",0,Z111),"0")+IFERROR(IF(Z112="",0,Z112),"0")+IFERROR(IF(Z113="",0,Z113),"0")+IFERROR(IF(Z114="",0,Z114),"0")</f>
        <v>0.03765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11</v>
      </c>
      <c r="Y116" s="117" t="n">
        <f aca="false">IFERROR(SUM(Y110:Y114),"0")</f>
        <v>13.5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0</v>
      </c>
      <c r="Y120" s="106" t="n">
        <f aca="false">IFERROR(IF(X120="",0,CEILING((X120/$H120),1)*$H120),"")</f>
        <v>0</v>
      </c>
      <c r="Z120" s="107" t="str">
        <f aca="false">IFERROR(IF(Y120=0,"",ROUNDUP(Y120/H120,0)*0.02175),"")</f>
        <v/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0</v>
      </c>
      <c r="BN120" s="111" t="n">
        <f aca="false">IFERROR(Y120*I120/H120,"0")</f>
        <v>0</v>
      </c>
      <c r="BO120" s="111" t="n">
        <f aca="false">IFERROR(1/J120*(X120/H120),"0")</f>
        <v>0</v>
      </c>
      <c r="BP120" s="111" t="n">
        <f aca="false">IFERROR(1/J120*(Y120/H120),"0")</f>
        <v>0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IFERROR(IF(Y122=0,"",ROUNDUP(Y122/H122,0)*0.00902),"")</f>
        <v/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0</v>
      </c>
      <c r="Y124" s="117" t="n">
        <f aca="false">IFERROR(Y119/H119,"0")+IFERROR(Y120/H120,"0")+IFERROR(Y121/H121,"0")+IFERROR(Y122/H122,"0")+IFERROR(Y123/H123,"0")</f>
        <v>0</v>
      </c>
      <c r="Z124" s="117" t="n">
        <f aca="false">IFERROR(IF(Z119="",0,Z119),"0")+IFERROR(IF(Z120="",0,Z120),"0")+IFERROR(IF(Z121="",0,Z121),"0")+IFERROR(IF(Z122="",0,Z122),"0")+IFERROR(IF(Z123="",0,Z123),"0")</f>
        <v>0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0</v>
      </c>
      <c r="Y125" s="117" t="n">
        <f aca="false">IFERROR(SUM(Y119:Y123),"0")</f>
        <v>0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0</v>
      </c>
      <c r="Y127" s="106" t="n">
        <f aca="false">IFERROR(IF(X127="",0,CEILING((X127/$H127),1)*$H127),"")</f>
        <v>0</v>
      </c>
      <c r="Z127" s="107" t="str">
        <f aca="false">IFERROR(IF(Y127=0,"",ROUNDUP(Y127/H127,0)*0.02175),"")</f>
        <v/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0</v>
      </c>
      <c r="BN127" s="111" t="n">
        <f aca="false">IFERROR(Y127*I127/H127,"0")</f>
        <v>0</v>
      </c>
      <c r="BO127" s="111" t="n">
        <f aca="false">IFERROR(1/J127*(X127/H127),"0")</f>
        <v>0</v>
      </c>
      <c r="BP127" s="111" t="n">
        <f aca="false">IFERROR(1/J127*(Y127/H127),"0")</f>
        <v>0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0</v>
      </c>
      <c r="Y131" s="117" t="n">
        <f aca="false">IFERROR(Y127/H127,"0")+IFERROR(Y128/H128,"0")+IFERROR(Y129/H129,"0")+IFERROR(Y130/H130,"0")</f>
        <v>0</v>
      </c>
      <c r="Z131" s="117" t="n">
        <f aca="false">IFERROR(IF(Z127="",0,Z127),"0")+IFERROR(IF(Z128="",0,Z128),"0")+IFERROR(IF(Z129="",0,Z129),"0")+IFERROR(IF(Z130="",0,Z130),"0")</f>
        <v>0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0</v>
      </c>
      <c r="Y132" s="117" t="n">
        <f aca="false">IFERROR(SUM(Y127:Y130),"0")</f>
        <v>0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0</v>
      </c>
      <c r="Y135" s="106" t="n">
        <f aca="false">IFERROR(IF(X135="",0,CEILING((X135/$H135),1)*$H135),"")</f>
        <v>0</v>
      </c>
      <c r="Z135" s="107" t="str">
        <f aca="false">IFERROR(IF(Y135=0,"",ROUNDUP(Y135/H135,0)*0.02175),"")</f>
        <v/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0</v>
      </c>
      <c r="BN135" s="111" t="n">
        <f aca="false">IFERROR(Y135*I135/H135,"0")</f>
        <v>0</v>
      </c>
      <c r="BO135" s="111" t="n">
        <f aca="false">IFERROR(1/J135*(X135/H135),"0")</f>
        <v>0</v>
      </c>
      <c r="BP135" s="111" t="n">
        <f aca="false">IFERROR(1/J135*(Y135/H135),"0")</f>
        <v>0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11</v>
      </c>
      <c r="Y138" s="106" t="n">
        <f aca="false">IFERROR(IF(X138="",0,CEILING((X138/$H138),1)*$H138),"")</f>
        <v>13.5</v>
      </c>
      <c r="Z138" s="107" t="n">
        <f aca="false">IFERROR(IF(Y138=0,"",ROUNDUP(Y138/H138,0)*0.00753),"")</f>
        <v>0.03765</v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12.1081481481481</v>
      </c>
      <c r="BN138" s="111" t="n">
        <f aca="false">IFERROR(Y138*I138/H138,"0")</f>
        <v>14.86</v>
      </c>
      <c r="BO138" s="111" t="n">
        <f aca="false">IFERROR(1/J138*(X138/H138),"0")</f>
        <v>0.0261158594491928</v>
      </c>
      <c r="BP138" s="111" t="n">
        <f aca="false">IFERROR(1/J138*(Y138/H138),"0")</f>
        <v>0.0320512820512821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4.07407407407407</v>
      </c>
      <c r="Y141" s="117" t="n">
        <f aca="false">IFERROR(Y134/H134,"0")+IFERROR(Y135/H135,"0")+IFERROR(Y136/H136,"0")+IFERROR(Y137/H137,"0")+IFERROR(Y138/H138,"0")+IFERROR(Y139/H139,"0")+IFERROR(Y140/H140,"0")</f>
        <v>5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0.03765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11</v>
      </c>
      <c r="Y142" s="117" t="n">
        <f aca="false">IFERROR(SUM(Y134:Y140),"0")</f>
        <v>13.5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0</v>
      </c>
      <c r="Y180" s="106" t="n">
        <f aca="false">IFERROR(IF(X180="",0,CEILING((X180/$H180),1)*$H180),"")</f>
        <v>0</v>
      </c>
      <c r="Z180" s="107" t="str">
        <f aca="false">IFERROR(IF(Y180=0,"",ROUNDUP(Y180/H180,0)*0.02175),"")</f>
        <v/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0</v>
      </c>
      <c r="BN180" s="111" t="n">
        <f aca="false">IFERROR(Y180*I180/H180,"0")</f>
        <v>0</v>
      </c>
      <c r="BO180" s="111" t="n">
        <f aca="false">IFERROR(1/J180*(X180/H180),"0")</f>
        <v>0</v>
      </c>
      <c r="BP180" s="111" t="n">
        <f aca="false">IFERROR(1/J180*(Y180/H180),"0")</f>
        <v>0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0</v>
      </c>
      <c r="Y183" s="117" t="n">
        <f aca="false">IFERROR(Y180/H180,"0")+IFERROR(Y181/H181,"0")+IFERROR(Y182/H182,"0")</f>
        <v>0</v>
      </c>
      <c r="Z183" s="117" t="n">
        <f aca="false">IFERROR(IF(Z180="",0,Z180),"0")+IFERROR(IF(Z181="",0,Z181),"0")+IFERROR(IF(Z182="",0,Z182),"0")</f>
        <v>0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0</v>
      </c>
      <c r="Y184" s="117" t="n">
        <f aca="false">IFERROR(SUM(Y180:Y182),"0")</f>
        <v>0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0</v>
      </c>
      <c r="Y192" s="106" t="n">
        <f aca="false">IFERROR(IF(X192="",0,CEILING((X192/$H192),1)*$H192),"")</f>
        <v>0</v>
      </c>
      <c r="Z192" s="107" t="str">
        <f aca="false">IFERROR(IF(Y192=0,"",ROUNDUP(Y192/H192,0)*0.00753),"")</f>
        <v/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0</v>
      </c>
      <c r="BN192" s="111" t="n">
        <f aca="false">IFERROR(Y192*I192/H192,"0")</f>
        <v>0</v>
      </c>
      <c r="BO192" s="111" t="n">
        <f aca="false">IFERROR(1/J192*(X192/H192),"0")</f>
        <v>0</v>
      </c>
      <c r="BP192" s="111" t="n">
        <f aca="false">IFERROR(1/J192*(Y192/H192),"0")</f>
        <v>0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50</v>
      </c>
      <c r="Y193" s="106" t="n">
        <f aca="false">IFERROR(IF(X193="",0,CEILING((X193/$H193),1)*$H193),"")</f>
        <v>50.4</v>
      </c>
      <c r="Z193" s="107" t="n">
        <f aca="false">IFERROR(IF(Y193=0,"",ROUNDUP(Y193/H193,0)*0.00753),"")</f>
        <v>0.09036</v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53.0952380952381</v>
      </c>
      <c r="BN193" s="111" t="n">
        <f aca="false">IFERROR(Y193*I193/H193,"0")</f>
        <v>53.52</v>
      </c>
      <c r="BO193" s="111" t="n">
        <f aca="false">IFERROR(1/J193*(X193/H193),"0")</f>
        <v>0.0763125763125763</v>
      </c>
      <c r="BP193" s="111" t="n">
        <f aca="false">IFERROR(1/J193*(Y193/H193),"0")</f>
        <v>0.0769230769230769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50</v>
      </c>
      <c r="Y194" s="106" t="n">
        <f aca="false">IFERROR(IF(X194="",0,CEILING((X194/$H194),1)*$H194),"")</f>
        <v>50.4</v>
      </c>
      <c r="Z194" s="107" t="n">
        <f aca="false">IFERROR(IF(Y194=0,"",ROUNDUP(Y194/H194,0)*0.00753),"")</f>
        <v>0.09036</v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52.3809523809524</v>
      </c>
      <c r="BN194" s="111" t="n">
        <f aca="false">IFERROR(Y194*I194/H194,"0")</f>
        <v>52.8</v>
      </c>
      <c r="BO194" s="111" t="n">
        <f aca="false">IFERROR(1/J194*(X194/H194),"0")</f>
        <v>0.0763125763125763</v>
      </c>
      <c r="BP194" s="111" t="n">
        <f aca="false">IFERROR(1/J194*(Y194/H194),"0")</f>
        <v>0.0769230769230769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IFERROR(IF(Y195=0,"",ROUNDUP(Y195/H195,0)*0.00502),"")</f>
        <v/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13</v>
      </c>
      <c r="Y197" s="106" t="n">
        <f aca="false">IFERROR(IF(X197="",0,CEILING((X197/$H197),1)*$H197),"")</f>
        <v>14.7</v>
      </c>
      <c r="Z197" s="107" t="n">
        <f aca="false">IFERROR(IF(Y197=0,"",ROUNDUP(Y197/H197,0)*0.00502),"")</f>
        <v>0.03514</v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13.6190476190476</v>
      </c>
      <c r="BN197" s="111" t="n">
        <f aca="false">IFERROR(Y197*I197/H197,"0")</f>
        <v>15.4</v>
      </c>
      <c r="BO197" s="111" t="n">
        <f aca="false">IFERROR(1/J197*(X197/H197),"0")</f>
        <v>0.0264550264550265</v>
      </c>
      <c r="BP197" s="111" t="n">
        <f aca="false">IFERROR(1/J197*(Y197/H197),"0")</f>
        <v>0.0299145299145299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30</v>
      </c>
      <c r="Y200" s="117" t="n">
        <f aca="false">IFERROR(Y192/H192,"0")+IFERROR(Y193/H193,"0")+IFERROR(Y194/H194,"0")+IFERROR(Y195/H195,"0")+IFERROR(Y196/H196,"0")+IFERROR(Y197/H197,"0")+IFERROR(Y198/H198,"0")+IFERROR(Y199/H199,"0")</f>
        <v>31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0.21586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113</v>
      </c>
      <c r="Y201" s="117" t="n">
        <f aca="false">IFERROR(SUM(Y192:Y199),"0")</f>
        <v>115.5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100</v>
      </c>
      <c r="Y214" s="106" t="n">
        <f aca="false">IFERROR(IF(X214="",0,CEILING((X214/$H214),1)*$H214),"")</f>
        <v>102.6</v>
      </c>
      <c r="Z214" s="107" t="n">
        <f aca="false">IFERROR(IF(Y214=0,"",ROUNDUP(Y214/H214,0)*0.00902),"")</f>
        <v>0.17138</v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103.888888888889</v>
      </c>
      <c r="BN214" s="111" t="n">
        <f aca="false">IFERROR(Y214*I214/H214,"0")</f>
        <v>106.59</v>
      </c>
      <c r="BO214" s="111" t="n">
        <f aca="false">IFERROR(1/J214*(X214/H214),"0")</f>
        <v>0.140291806958474</v>
      </c>
      <c r="BP214" s="111" t="n">
        <f aca="false">IFERROR(1/J214*(Y214/H214),"0")</f>
        <v>0.143939393939394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100</v>
      </c>
      <c r="Y215" s="106" t="n">
        <f aca="false">IFERROR(IF(X215="",0,CEILING((X215/$H215),1)*$H215),"")</f>
        <v>102.6</v>
      </c>
      <c r="Z215" s="107" t="n">
        <f aca="false">IFERROR(IF(Y215=0,"",ROUNDUP(Y215/H215,0)*0.00902),"")</f>
        <v>0.17138</v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103.888888888889</v>
      </c>
      <c r="BN215" s="111" t="n">
        <f aca="false">IFERROR(Y215*I215/H215,"0")</f>
        <v>106.59</v>
      </c>
      <c r="BO215" s="111" t="n">
        <f aca="false">IFERROR(1/J215*(X215/H215),"0")</f>
        <v>0.140291806958474</v>
      </c>
      <c r="BP215" s="111" t="n">
        <f aca="false">IFERROR(1/J215*(Y215/H215),"0")</f>
        <v>0.143939393939394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60</v>
      </c>
      <c r="Y216" s="106" t="n">
        <f aca="false">IFERROR(IF(X216="",0,CEILING((X216/$H216),1)*$H216),"")</f>
        <v>64.8</v>
      </c>
      <c r="Z216" s="107" t="n">
        <f aca="false">IFERROR(IF(Y216=0,"",ROUNDUP(Y216/H216,0)*0.00902),"")</f>
        <v>0.10824</v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62.3333333333333</v>
      </c>
      <c r="BN216" s="111" t="n">
        <f aca="false">IFERROR(Y216*I216/H216,"0")</f>
        <v>67.32</v>
      </c>
      <c r="BO216" s="111" t="n">
        <f aca="false">IFERROR(1/J216*(X216/H216),"0")</f>
        <v>0.0841750841750842</v>
      </c>
      <c r="BP216" s="111" t="n">
        <f aca="false">IFERROR(1/J216*(Y216/H216),"0")</f>
        <v>0.0909090909090909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48.1481481481482</v>
      </c>
      <c r="Y222" s="117" t="n">
        <f aca="false">IFERROR(Y214/H214,"0")+IFERROR(Y215/H215,"0")+IFERROR(Y216/H216,"0")+IFERROR(Y217/H217,"0")+IFERROR(Y218/H218,"0")+IFERROR(Y219/H219,"0")+IFERROR(Y220/H220,"0")+IFERROR(Y221/H221,"0")</f>
        <v>50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0.451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260</v>
      </c>
      <c r="Y223" s="117" t="n">
        <f aca="false">IFERROR(SUM(Y214:Y221),"0")</f>
        <v>270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120</v>
      </c>
      <c r="Y225" s="106" t="n">
        <f aca="false">IFERROR(IF(X225="",0,CEILING((X225/$H225),1)*$H225),"")</f>
        <v>121.5</v>
      </c>
      <c r="Z225" s="107" t="n">
        <f aca="false">IFERROR(IF(Y225=0,"",ROUNDUP(Y225/H225,0)*0.02175),"")</f>
        <v>0.32625</v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128.355555555556</v>
      </c>
      <c r="BN225" s="111" t="n">
        <f aca="false">IFERROR(Y225*I225/H225,"0")</f>
        <v>129.96</v>
      </c>
      <c r="BO225" s="111" t="n">
        <f aca="false">IFERROR(1/J225*(X225/H225),"0")</f>
        <v>0.264550264550265</v>
      </c>
      <c r="BP225" s="111" t="n">
        <f aca="false">IFERROR(1/J225*(Y225/H225),"0")</f>
        <v>0.267857142857143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100</v>
      </c>
      <c r="Y226" s="106" t="n">
        <f aca="false">IFERROR(IF(X226="",0,CEILING((X226/$H226),1)*$H226),"")</f>
        <v>101.4</v>
      </c>
      <c r="Z226" s="107" t="n">
        <f aca="false">IFERROR(IF(Y226=0,"",ROUNDUP(Y226/H226,0)*0.02175),"")</f>
        <v>0.28275</v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107.230769230769</v>
      </c>
      <c r="BN226" s="111" t="n">
        <f aca="false">IFERROR(Y226*I226/H226,"0")</f>
        <v>108.732</v>
      </c>
      <c r="BO226" s="111" t="n">
        <f aca="false">IFERROR(1/J226*(X226/H226),"0")</f>
        <v>0.228937728937729</v>
      </c>
      <c r="BP226" s="111" t="n">
        <f aca="false">IFERROR(1/J226*(Y226/H226),"0")</f>
        <v>0.232142857142857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130</v>
      </c>
      <c r="Y228" s="106" t="n">
        <f aca="false">IFERROR(IF(X228="",0,CEILING((X228/$H228),1)*$H228),"")</f>
        <v>130.5</v>
      </c>
      <c r="Z228" s="107" t="n">
        <f aca="false">IFERROR(IF(Y228=0,"",ROUNDUP(Y228/H228,0)*0.02175),"")</f>
        <v>0.32625</v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138.427586206897</v>
      </c>
      <c r="BN228" s="111" t="n">
        <f aca="false">IFERROR(Y228*I228/H228,"0")</f>
        <v>138.96</v>
      </c>
      <c r="BO228" s="111" t="n">
        <f aca="false">IFERROR(1/J228*(X228/H228),"0")</f>
        <v>0.266830870279146</v>
      </c>
      <c r="BP228" s="111" t="n">
        <f aca="false">IFERROR(1/J228*(Y228/H228),"0")</f>
        <v>0.267857142857143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IFERROR(IF(Y229=0,"",ROUNDUP(Y229/H229,0)*0.00753),"")</f>
        <v/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18</v>
      </c>
      <c r="Y231" s="106" t="n">
        <f aca="false">IFERROR(IF(X231="",0,CEILING((X231/$H231),1)*$H231),"")</f>
        <v>19.2</v>
      </c>
      <c r="Z231" s="107" t="n">
        <f aca="false">IFERROR(IF(Y231=0,"",ROUNDUP(Y231/H231,0)*0.00753),"")</f>
        <v>0.06024</v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20.04</v>
      </c>
      <c r="BN231" s="111" t="n">
        <f aca="false">IFERROR(Y231*I231/H231,"0")</f>
        <v>21.376</v>
      </c>
      <c r="BO231" s="111" t="n">
        <f aca="false">IFERROR(1/J231*(X231/H231),"0")</f>
        <v>0.0480769230769231</v>
      </c>
      <c r="BP231" s="111" t="n">
        <f aca="false">IFERROR(1/J231*(Y231/H231),"0")</f>
        <v>0.0512820512820513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24</v>
      </c>
      <c r="Y232" s="106" t="n">
        <f aca="false">IFERROR(IF(X232="",0,CEILING((X232/$H232),1)*$H232),"")</f>
        <v>24</v>
      </c>
      <c r="Z232" s="107" t="n">
        <f aca="false">IFERROR(IF(Y232=0,"",ROUNDUP(Y232/H232,0)*0.00753),"")</f>
        <v>0.0753</v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26.72</v>
      </c>
      <c r="BN232" s="111" t="n">
        <f aca="false">IFERROR(Y232*I232/H232,"0")</f>
        <v>26.72</v>
      </c>
      <c r="BO232" s="111" t="n">
        <f aca="false">IFERROR(1/J232*(X232/H232),"0")</f>
        <v>0.0641025641025641</v>
      </c>
      <c r="BP232" s="111" t="n">
        <f aca="false">IFERROR(1/J232*(Y232/H232),"0")</f>
        <v>0.0641025641025641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24</v>
      </c>
      <c r="Y234" s="106" t="n">
        <f aca="false">IFERROR(IF(X234="",0,CEILING((X234/$H234),1)*$H234),"")</f>
        <v>24</v>
      </c>
      <c r="Z234" s="107" t="n">
        <f aca="false">IFERROR(IF(Y234=0,"",ROUNDUP(Y234/H234,0)*0.00753),"")</f>
        <v>0.0753</v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26.72</v>
      </c>
      <c r="BN234" s="111" t="n">
        <f aca="false">IFERROR(Y234*I234/H234,"0")</f>
        <v>26.72</v>
      </c>
      <c r="BO234" s="111" t="n">
        <f aca="false">IFERROR(1/J234*(X234/H234),"0")</f>
        <v>0.0641025641025641</v>
      </c>
      <c r="BP234" s="111" t="n">
        <f aca="false">IFERROR(1/J234*(Y234/H234),"0")</f>
        <v>0.0641025641025641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24</v>
      </c>
      <c r="Y235" s="106" t="n">
        <f aca="false">IFERROR(IF(X235="",0,CEILING((X235/$H235),1)*$H235),"")</f>
        <v>24</v>
      </c>
      <c r="Z235" s="107" t="n">
        <f aca="false">IFERROR(IF(Y235=0,"",ROUNDUP(Y235/H235,0)*0.00753),"")</f>
        <v>0.0753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26.78</v>
      </c>
      <c r="BN235" s="111" t="n">
        <f aca="false">IFERROR(Y235*I235/H235,"0")</f>
        <v>26.78</v>
      </c>
      <c r="BO235" s="111" t="n">
        <f aca="false">IFERROR(1/J235*(X235/H235),"0")</f>
        <v>0.0641025641025641</v>
      </c>
      <c r="BP235" s="111" t="n">
        <f aca="false">IFERROR(1/J235*(Y235/H235),"0")</f>
        <v>0.0641025641025641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80.0778563709598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81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1.22139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440</v>
      </c>
      <c r="Y237" s="117" t="n">
        <f aca="false">IFERROR(SUM(Y225:Y235),"0")</f>
        <v>444.6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19</v>
      </c>
      <c r="Y241" s="106" t="n">
        <f aca="false">IFERROR(IF(X241="",0,CEILING((X241/$H241),1)*$H241),"")</f>
        <v>19.2</v>
      </c>
      <c r="Z241" s="107" t="n">
        <f aca="false">IFERROR(IF(Y241=0,"",ROUNDUP(Y241/H241,0)*0.00753),"")</f>
        <v>0.06024</v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21.1533333333333</v>
      </c>
      <c r="BN241" s="111" t="n">
        <f aca="false">IFERROR(Y241*I241/H241,"0")</f>
        <v>21.376</v>
      </c>
      <c r="BO241" s="111" t="n">
        <f aca="false">IFERROR(1/J241*(X241/H241),"0")</f>
        <v>0.0507478632478633</v>
      </c>
      <c r="BP241" s="111" t="n">
        <f aca="false">IFERROR(1/J241*(Y241/H241),"0")</f>
        <v>0.0512820512820513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34</v>
      </c>
      <c r="Y242" s="106" t="n">
        <f aca="false">IFERROR(IF(X242="",0,CEILING((X242/$H242),1)*$H242),"")</f>
        <v>36</v>
      </c>
      <c r="Z242" s="107" t="n">
        <f aca="false">IFERROR(IF(Y242=0,"",ROUNDUP(Y242/H242,0)*0.00753),"")</f>
        <v>0.11295</v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37.8533333333333</v>
      </c>
      <c r="BN242" s="111" t="n">
        <f aca="false">IFERROR(Y242*I242/H242,"0")</f>
        <v>40.08</v>
      </c>
      <c r="BO242" s="111" t="n">
        <f aca="false">IFERROR(1/J242*(X242/H242),"0")</f>
        <v>0.0908119658119658</v>
      </c>
      <c r="BP242" s="111" t="n">
        <f aca="false">IFERROR(1/J242*(Y242/H242),"0")</f>
        <v>0.0961538461538462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22.0833333333333</v>
      </c>
      <c r="Y243" s="117" t="n">
        <f aca="false">IFERROR(Y239/H239,"0")+IFERROR(Y240/H240,"0")+IFERROR(Y241/H241,"0")+IFERROR(Y242/H242,"0")</f>
        <v>23</v>
      </c>
      <c r="Z243" s="117" t="n">
        <f aca="false">IFERROR(IF(Z239="",0,Z239),"0")+IFERROR(IF(Z240="",0,Z240),"0")+IFERROR(IF(Z241="",0,Z241),"0")+IFERROR(IF(Z242="",0,Z242),"0")</f>
        <v>0.17319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53</v>
      </c>
      <c r="Y244" s="117" t="n">
        <f aca="false">IFERROR(SUM(Y239:Y242),"0")</f>
        <v>55.2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0</v>
      </c>
      <c r="Y255" s="117" t="n">
        <f aca="false">IFERROR(Y247/H247,"0")+IFERROR(Y248/H248,"0")+IFERROR(Y249/H249,"0")+IFERROR(Y250/H250,"0")+IFERROR(Y251/H251,"0")+IFERROR(Y252/H252,"0")+IFERROR(Y253/H253,"0")+IFERROR(Y254/H254,"0")</f>
        <v>0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0</v>
      </c>
      <c r="Y256" s="117" t="n">
        <f aca="false">IFERROR(SUM(Y247:Y254),"0")</f>
        <v>0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0</v>
      </c>
      <c r="Y260" s="106" t="n">
        <f aca="false">IFERROR(IF(X260="",0,CEILING((X260/$H260),1)*$H260),"")</f>
        <v>0</v>
      </c>
      <c r="Z260" s="107" t="str">
        <f aca="false">IFERROR(IF(Y260=0,"",ROUNDUP(Y260/H260,0)*0.02175),"")</f>
        <v/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0</v>
      </c>
      <c r="BN260" s="111" t="n">
        <f aca="false">IFERROR(Y260*I260/H260,"0")</f>
        <v>0</v>
      </c>
      <c r="BO260" s="111" t="n">
        <f aca="false">IFERROR(1/J260*(X260/H260),"0")</f>
        <v>0</v>
      </c>
      <c r="BP260" s="111" t="n">
        <f aca="false">IFERROR(1/J260*(Y260/H260),"0")</f>
        <v>0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0</v>
      </c>
      <c r="Y267" s="117" t="n">
        <f aca="false">IFERROR(Y259/H259,"0")+IFERROR(Y260/H260,"0")+IFERROR(Y261/H261,"0")+IFERROR(Y262/H262,"0")+IFERROR(Y263/H263,"0")+IFERROR(Y264/H264,"0")+IFERROR(Y265/H265,"0")+IFERROR(Y266/H266,"0")</f>
        <v>0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0</v>
      </c>
      <c r="Y268" s="117" t="n">
        <f aca="false">IFERROR(SUM(Y259:Y266),"0")</f>
        <v>0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IFERROR(IF(Y299=0,"",ROUNDUP(Y299/H299,0)*0.00753),"")</f>
        <v/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IFERROR(IF(Y300=0,"",ROUNDUP(Y300/H300,0)*0.00753),"")</f>
        <v/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0</v>
      </c>
      <c r="Y302" s="117" t="n">
        <f aca="false">IFERROR(Y297/H297,"0")+IFERROR(Y298/H298,"0")+IFERROR(Y299/H299,"0")+IFERROR(Y300/H300,"0")+IFERROR(Y301/H301,"0")</f>
        <v>0</v>
      </c>
      <c r="Z302" s="117" t="n">
        <f aca="false">IFERROR(IF(Z297="",0,Z297),"0")+IFERROR(IF(Z298="",0,Z298),"0")+IFERROR(IF(Z299="",0,Z299),"0")+IFERROR(IF(Z300="",0,Z300),"0")+IFERROR(IF(Z301="",0,Z301),"0")</f>
        <v>0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0</v>
      </c>
      <c r="Y303" s="117" t="n">
        <f aca="false">IFERROR(SUM(Y297:Y301),"0")</f>
        <v>0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0</v>
      </c>
      <c r="Y321" s="106" t="n">
        <f aca="false">IFERROR(IF(X321="",0,CEILING((X321/$H321),1)*$H321),"")</f>
        <v>0</v>
      </c>
      <c r="Z321" s="107" t="str">
        <f aca="false">IFERROR(IF(Y321=0,"",ROUNDUP(Y321/H321,0)*0.02175),"")</f>
        <v/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0</v>
      </c>
      <c r="BN321" s="111" t="n">
        <f aca="false">IFERROR(Y321*I321/H321,"0")</f>
        <v>0</v>
      </c>
      <c r="BO321" s="111" t="n">
        <f aca="false">IFERROR(1/J321*(X321/H321),"0")</f>
        <v>0</v>
      </c>
      <c r="BP321" s="111" t="n">
        <f aca="false">IFERROR(1/J321*(Y321/H321),"0")</f>
        <v>0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IFERROR(IF(Y323=0,"",ROUNDUP(Y323/H323,0)*0.02175),"")</f>
        <v/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0</v>
      </c>
      <c r="Y329" s="117" t="n">
        <f aca="false">IFERROR(Y321/H321,"0")+IFERROR(Y322/H322,"0")+IFERROR(Y323/H323,"0")+IFERROR(Y324/H324,"0")+IFERROR(Y325/H325,"0")+IFERROR(Y326/H326,"0")+IFERROR(Y327/H327,"0")+IFERROR(Y328/H328,"0")</f>
        <v>0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0</v>
      </c>
      <c r="Y330" s="117" t="n">
        <f aca="false">IFERROR(SUM(Y321:Y328),"0")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30</v>
      </c>
      <c r="Y332" s="106" t="n">
        <f aca="false">IFERROR(IF(X332="",0,CEILING((X332/$H332),1)*$H332),"")</f>
        <v>33.6</v>
      </c>
      <c r="Z332" s="107" t="n">
        <f aca="false">IFERROR(IF(Y332=0,"",ROUNDUP(Y332/H332,0)*0.00753),"")</f>
        <v>0.06024</v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31.8571428571429</v>
      </c>
      <c r="BN332" s="111" t="n">
        <f aca="false">IFERROR(Y332*I332/H332,"0")</f>
        <v>35.68</v>
      </c>
      <c r="BO332" s="111" t="n">
        <f aca="false">IFERROR(1/J332*(X332/H332),"0")</f>
        <v>0.0457875457875458</v>
      </c>
      <c r="BP332" s="111" t="n">
        <f aca="false">IFERROR(1/J332*(Y332/H332),"0")</f>
        <v>0.0512820512820513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7.14285714285714</v>
      </c>
      <c r="Y336" s="117" t="n">
        <f aca="false">IFERROR(Y332/H332,"0")+IFERROR(Y333/H333,"0")+IFERROR(Y334/H334,"0")+IFERROR(Y335/H335,"0")</f>
        <v>8</v>
      </c>
      <c r="Z336" s="117" t="n">
        <f aca="false">IFERROR(IF(Z332="",0,Z332),"0")+IFERROR(IF(Z333="",0,Z333),"0")+IFERROR(IF(Z334="",0,Z334),"0")+IFERROR(IF(Z335="",0,Z335),"0")</f>
        <v>0.06024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30</v>
      </c>
      <c r="Y337" s="117" t="n">
        <f aca="false">IFERROR(SUM(Y332:Y335),"0")</f>
        <v>33.6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40</v>
      </c>
      <c r="Y348" s="106" t="n">
        <f aca="false">IFERROR(IF(X348="",0,CEILING((X348/$H348),1)*$H348),"")</f>
        <v>42</v>
      </c>
      <c r="Z348" s="107" t="n">
        <f aca="false">IFERROR(IF(Y348=0,"",ROUNDUP(Y348/H348,0)*0.02175),"")</f>
        <v>0.10875</v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42.6857142857143</v>
      </c>
      <c r="BN348" s="111" t="n">
        <f aca="false">IFERROR(Y348*I348/H348,"0")</f>
        <v>44.82</v>
      </c>
      <c r="BO348" s="111" t="n">
        <f aca="false">IFERROR(1/J348*(X348/H348),"0")</f>
        <v>0.0850340136054422</v>
      </c>
      <c r="BP348" s="111" t="n">
        <f aca="false">IFERROR(1/J348*(Y348/H348),"0")</f>
        <v>0.0892857142857143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30</v>
      </c>
      <c r="Y349" s="106" t="n">
        <f aca="false">IFERROR(IF(X349="",0,CEILING((X349/$H349),1)*$H349),"")</f>
        <v>31.2</v>
      </c>
      <c r="Z349" s="107" t="n">
        <f aca="false">IFERROR(IF(Y349=0,"",ROUNDUP(Y349/H349,0)*0.02175),"")</f>
        <v>0.087</v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32.1692307692308</v>
      </c>
      <c r="BN349" s="111" t="n">
        <f aca="false">IFERROR(Y349*I349/H349,"0")</f>
        <v>33.456</v>
      </c>
      <c r="BO349" s="111" t="n">
        <f aca="false">IFERROR(1/J349*(X349/H349),"0")</f>
        <v>0.0686813186813187</v>
      </c>
      <c r="BP349" s="111" t="n">
        <f aca="false">IFERROR(1/J349*(Y349/H349),"0")</f>
        <v>0.0714285714285714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15</v>
      </c>
      <c r="Y350" s="106" t="n">
        <f aca="false">IFERROR(IF(X350="",0,CEILING((X350/$H350),1)*$H350),"")</f>
        <v>16.8</v>
      </c>
      <c r="Z350" s="107" t="n">
        <f aca="false">IFERROR(IF(Y350=0,"",ROUNDUP(Y350/H350,0)*0.02175),"")</f>
        <v>0.0435</v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16.0071428571429</v>
      </c>
      <c r="BN350" s="111" t="n">
        <f aca="false">IFERROR(Y350*I350/H350,"0")</f>
        <v>17.928</v>
      </c>
      <c r="BO350" s="111" t="n">
        <f aca="false">IFERROR(1/J350*(X350/H350),"0")</f>
        <v>0.0318877551020408</v>
      </c>
      <c r="BP350" s="111" t="n">
        <f aca="false">IFERROR(1/J350*(Y350/H350),"0")</f>
        <v>0.0357142857142857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10.3937728937729</v>
      </c>
      <c r="Y351" s="117" t="n">
        <f aca="false">IFERROR(Y348/H348,"0")+IFERROR(Y349/H349,"0")+IFERROR(Y350/H350,"0")</f>
        <v>11</v>
      </c>
      <c r="Z351" s="117" t="n">
        <f aca="false">IFERROR(IF(Z348="",0,Z348),"0")+IFERROR(IF(Z349="",0,Z349),"0")+IFERROR(IF(Z350="",0,Z350),"0")</f>
        <v>0.23925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85</v>
      </c>
      <c r="Y352" s="117" t="n">
        <f aca="false">IFERROR(SUM(Y348:Y350),"0")</f>
        <v>90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IFERROR(IF(Y356=0,"",ROUNDUP(Y356/H356,0)*0.00753),"")</f>
        <v/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IFERROR(IF(Y357=0,"",ROUNDUP(Y357/H357,0)*0.00753),"")</f>
        <v/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0</v>
      </c>
      <c r="Y358" s="117" t="n">
        <f aca="false">IFERROR(Y354/H354,"0")+IFERROR(Y355/H355,"0")+IFERROR(Y356/H356,"0")+IFERROR(Y357/H357,"0")</f>
        <v>0</v>
      </c>
      <c r="Z358" s="117" t="n">
        <f aca="false">IFERROR(IF(Z354="",0,Z354),"0")+IFERROR(IF(Z355="",0,Z355),"0")+IFERROR(IF(Z356="",0,Z356),"0")+IFERROR(IF(Z357="",0,Z357),"0")</f>
        <v>0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0</v>
      </c>
      <c r="Y359" s="117" t="n">
        <f aca="false">IFERROR(SUM(Y354:Y357),"0")</f>
        <v>0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IFERROR(IF(Y368=0,"",ROUNDUP(Y368/H368,0)*0.00753),"")</f>
        <v/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0</v>
      </c>
      <c r="Y369" s="117" t="n">
        <f aca="false">IFERROR(Y368/H368,"0")</f>
        <v>0</v>
      </c>
      <c r="Z369" s="117" t="n">
        <f aca="false">IFERROR(IF(Z368="",0,Z368),"0")</f>
        <v>0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0</v>
      </c>
      <c r="Y370" s="117" t="n">
        <f aca="false">IFERROR(SUM(Y368:Y368),"0")</f>
        <v>0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1500</v>
      </c>
      <c r="Y380" s="106" t="n">
        <f aca="false">IFERROR(IF(X380="",0,CEILING((X380/$H380),1)*$H380),"")</f>
        <v>1500</v>
      </c>
      <c r="Z380" s="107" t="n">
        <f aca="false">IFERROR(IF(Y380=0,"",ROUNDUP(Y380/H380,0)*0.02175),"")</f>
        <v>2.175</v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1548</v>
      </c>
      <c r="BN380" s="111" t="n">
        <f aca="false">IFERROR(Y380*I380/H380,"0")</f>
        <v>1548</v>
      </c>
      <c r="BO380" s="111" t="n">
        <f aca="false">IFERROR(1/J380*(X380/H380),"0")</f>
        <v>2.08333333333333</v>
      </c>
      <c r="BP380" s="111" t="n">
        <f aca="false">IFERROR(1/J380*(Y380/H380),"0")</f>
        <v>2.08333333333333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500</v>
      </c>
      <c r="Y382" s="106" t="n">
        <f aca="false">IFERROR(IF(X382="",0,CEILING((X382/$H382),1)*$H382),"")</f>
        <v>510</v>
      </c>
      <c r="Z382" s="107" t="n">
        <f aca="false">IFERROR(IF(Y382=0,"",ROUNDUP(Y382/H382,0)*0.02175),"")</f>
        <v>0.7395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516</v>
      </c>
      <c r="BN382" s="111" t="n">
        <f aca="false">IFERROR(Y382*I382/H382,"0")</f>
        <v>526.32</v>
      </c>
      <c r="BO382" s="111" t="n">
        <f aca="false">IFERROR(1/J382*(X382/H382),"0")</f>
        <v>0.694444444444444</v>
      </c>
      <c r="BP382" s="111" t="n">
        <f aca="false">IFERROR(1/J382*(Y382/H382),"0")</f>
        <v>0.708333333333333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1500</v>
      </c>
      <c r="Y386" s="106" t="n">
        <f aca="false">IFERROR(IF(X386="",0,CEILING((X386/$H386),1)*$H386),"")</f>
        <v>1500</v>
      </c>
      <c r="Z386" s="107" t="n">
        <f aca="false">IFERROR(IF(Y386=0,"",ROUNDUP(Y386/H386,0)*0.02175),"")</f>
        <v>2.175</v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1548</v>
      </c>
      <c r="BN386" s="111" t="n">
        <f aca="false">IFERROR(Y386*I386/H386,"0")</f>
        <v>1548</v>
      </c>
      <c r="BO386" s="111" t="n">
        <f aca="false">IFERROR(1/J386*(X386/H386),"0")</f>
        <v>2.08333333333333</v>
      </c>
      <c r="BP386" s="111" t="n">
        <f aca="false">IFERROR(1/J386*(Y386/H386),"0")</f>
        <v>2.08333333333333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233.333333333333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234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5.0895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3500</v>
      </c>
      <c r="Y392" s="117" t="n">
        <f aca="false">IFERROR(SUM(Y380:Y390),"0")</f>
        <v>3510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1500</v>
      </c>
      <c r="Y394" s="106" t="n">
        <f aca="false">IFERROR(IF(X394="",0,CEILING((X394/$H394),1)*$H394),"")</f>
        <v>1500</v>
      </c>
      <c r="Z394" s="107" t="n">
        <f aca="false">IFERROR(IF(Y394=0,"",ROUNDUP(Y394/H394,0)*0.02175),"")</f>
        <v>2.175</v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1548</v>
      </c>
      <c r="BN394" s="111" t="n">
        <f aca="false">IFERROR(Y394*I394/H394,"0")</f>
        <v>1548</v>
      </c>
      <c r="BO394" s="111" t="n">
        <f aca="false">IFERROR(1/J394*(X394/H394),"0")</f>
        <v>2.08333333333333</v>
      </c>
      <c r="BP394" s="111" t="n">
        <f aca="false">IFERROR(1/J394*(Y394/H394),"0")</f>
        <v>2.08333333333333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100</v>
      </c>
      <c r="Y396" s="117" t="n">
        <f aca="false">IFERROR(Y394/H394,"0")+IFERROR(Y395/H395,"0")</f>
        <v>100</v>
      </c>
      <c r="Z396" s="117" t="n">
        <f aca="false">IFERROR(IF(Z394="",0,Z394),"0")+IFERROR(IF(Z395="",0,Z395),"0")</f>
        <v>2.175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1500</v>
      </c>
      <c r="Y397" s="117" t="n">
        <f aca="false">IFERROR(SUM(Y394:Y395),"0")</f>
        <v>1500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40</v>
      </c>
      <c r="Y401" s="106" t="n">
        <f aca="false">IFERROR(IF(X401="",0,CEILING((X401/$H401),1)*$H401),"")</f>
        <v>46.8</v>
      </c>
      <c r="Z401" s="107" t="n">
        <f aca="false">IFERROR(IF(Y401=0,"",ROUNDUP(Y401/H401,0)*0.02175),"")</f>
        <v>0.1305</v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42.8923076923077</v>
      </c>
      <c r="BN401" s="111" t="n">
        <f aca="false">IFERROR(Y401*I401/H401,"0")</f>
        <v>50.184</v>
      </c>
      <c r="BO401" s="111" t="n">
        <f aca="false">IFERROR(1/J401*(X401/H401),"0")</f>
        <v>0.0915750915750916</v>
      </c>
      <c r="BP401" s="111" t="n">
        <f aca="false">IFERROR(1/J401*(Y401/H401),"0")</f>
        <v>0.107142857142857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5.12820512820513</v>
      </c>
      <c r="Y402" s="117" t="n">
        <f aca="false">IFERROR(Y399/H399,"0")+IFERROR(Y400/H400,"0")+IFERROR(Y401/H401,"0")</f>
        <v>6</v>
      </c>
      <c r="Z402" s="117" t="n">
        <f aca="false">IFERROR(IF(Z399="",0,Z399),"0")+IFERROR(IF(Z400="",0,Z400),"0")+IFERROR(IF(Z401="",0,Z401),"0")</f>
        <v>0.1305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40</v>
      </c>
      <c r="Y403" s="117" t="n">
        <f aca="false">IFERROR(SUM(Y399:Y401),"0")</f>
        <v>46.8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250</v>
      </c>
      <c r="Y405" s="106" t="n">
        <f aca="false">IFERROR(IF(X405="",0,CEILING((X405/$H405),1)*$H405),"")</f>
        <v>257.4</v>
      </c>
      <c r="Z405" s="107" t="n">
        <f aca="false">IFERROR(IF(Y405=0,"",ROUNDUP(Y405/H405,0)*0.02175),"")</f>
        <v>0.71775</v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268.076923076923</v>
      </c>
      <c r="BN405" s="111" t="n">
        <f aca="false">IFERROR(Y405*I405/H405,"0")</f>
        <v>276.012</v>
      </c>
      <c r="BO405" s="111" t="n">
        <f aca="false">IFERROR(1/J405*(X405/H405),"0")</f>
        <v>0.572344322344322</v>
      </c>
      <c r="BP405" s="111" t="n">
        <f aca="false">IFERROR(1/J405*(Y405/H405),"0")</f>
        <v>0.589285714285714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32.0512820512821</v>
      </c>
      <c r="Y407" s="117" t="n">
        <f aca="false">IFERROR(Y405/H405,"0")+IFERROR(Y406/H406,"0")</f>
        <v>33</v>
      </c>
      <c r="Z407" s="117" t="n">
        <f aca="false">IFERROR(IF(Z405="",0,Z405),"0")+IFERROR(IF(Z406="",0,Z406),"0")</f>
        <v>0.71775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250</v>
      </c>
      <c r="Y408" s="117" t="n">
        <f aca="false">IFERROR(SUM(Y405:Y406),"0")</f>
        <v>257.4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IFERROR(IF(Y426=0,"",ROUNDUP(Y426/H426,0)*0.02175),"")</f>
        <v/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0</v>
      </c>
      <c r="Y431" s="117" t="n">
        <f aca="false">IFERROR(Y426/H426,"0")+IFERROR(Y427/H427,"0")+IFERROR(Y428/H428,"0")+IFERROR(Y429/H429,"0")+IFERROR(Y430/H430,"0")</f>
        <v>0</v>
      </c>
      <c r="Z431" s="117" t="n">
        <f aca="false">IFERROR(IF(Z426="",0,Z426),"0")+IFERROR(IF(Z427="",0,Z427),"0")+IFERROR(IF(Z428="",0,Z428),"0")+IFERROR(IF(Z429="",0,Z429),"0")+IFERROR(IF(Z430="",0,Z430),"0")</f>
        <v>0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0</v>
      </c>
      <c r="Y432" s="117" t="n">
        <f aca="false">IFERROR(SUM(Y426:Y430),"0")</f>
        <v>0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IFERROR(IF(Y445=0,"",ROUNDUP(Y445/H445,0)*0.00753),"")</f>
        <v/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IFERROR(IF(Y447=0,"",ROUNDUP(Y447/H447,0)*0.00753),"")</f>
        <v/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8</v>
      </c>
      <c r="Y459" s="106" t="n">
        <f aca="false">IFERROR(IF(X459="",0,CEILING((X459/$H459),1)*$H459),"")</f>
        <v>8.4</v>
      </c>
      <c r="Z459" s="107" t="n">
        <f aca="false">IFERROR(IF(Y459=0,"",ROUNDUP(Y459/H459,0)*0.00502),"")</f>
        <v>0.02008</v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8.4952380952381</v>
      </c>
      <c r="BN459" s="111" t="n">
        <f aca="false">IFERROR(Y459*I459/H459,"0")</f>
        <v>8.92</v>
      </c>
      <c r="BO459" s="111" t="n">
        <f aca="false">IFERROR(1/J459*(X459/H459),"0")</f>
        <v>0.0162800162800163</v>
      </c>
      <c r="BP459" s="111" t="n">
        <f aca="false">IFERROR(1/J459*(Y459/H459),"0")</f>
        <v>0.0170940170940171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3.80952380952381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0.02008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8</v>
      </c>
      <c r="Y465" s="117" t="n">
        <f aca="false">IFERROR(SUM(Y444:Y463),"0")</f>
        <v>8.4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0</v>
      </c>
      <c r="Y472" s="106" t="n">
        <f aca="false">IFERROR(IF(X472="",0,CEILING((X472/$H472),1)*$H472),"")</f>
        <v>0</v>
      </c>
      <c r="Z472" s="107" t="str">
        <f aca="false">IFERROR(IF(Y472=0,"",ROUNDUP(Y472/H472,0)*0.00627),"")</f>
        <v/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0</v>
      </c>
      <c r="BN472" s="111" t="n">
        <f aca="false">IFERROR(Y472*I472/H472,"0")</f>
        <v>0</v>
      </c>
      <c r="BO472" s="111" t="n">
        <f aca="false">IFERROR(1/J472*(X472/H472),"0")</f>
        <v>0</v>
      </c>
      <c r="BP472" s="111" t="n">
        <f aca="false">IFERROR(1/J472*(Y472/H472),"0")</f>
        <v>0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0</v>
      </c>
      <c r="Y473" s="117" t="n">
        <f aca="false">IFERROR(Y472/H472,"0")</f>
        <v>0</v>
      </c>
      <c r="Z473" s="117" t="n">
        <f aca="false">IFERROR(IF(Z472="",0,Z472),"0")</f>
        <v>0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0</v>
      </c>
      <c r="Y474" s="117" t="n">
        <f aca="false">IFERROR(SUM(Y472:Y472),"0")</f>
        <v>0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8</v>
      </c>
      <c r="Y482" s="106" t="n">
        <f aca="false">IFERROR(IF(X482="",0,CEILING((X482/$H482),1)*$H482),"")</f>
        <v>8.4</v>
      </c>
      <c r="Z482" s="107" t="n">
        <f aca="false">IFERROR(IF(Y482=0,"",ROUNDUP(Y482/H482,0)*0.00502),"")</f>
        <v>0.02008</v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8.4952380952381</v>
      </c>
      <c r="BN482" s="111" t="n">
        <f aca="false">IFERROR(Y482*I482/H482,"0")</f>
        <v>8.92</v>
      </c>
      <c r="BO482" s="111" t="n">
        <f aca="false">IFERROR(1/J482*(X482/H482),"0")</f>
        <v>0.0162800162800163</v>
      </c>
      <c r="BP482" s="111" t="n">
        <f aca="false">IFERROR(1/J482*(Y482/H482),"0")</f>
        <v>0.0170940170940171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3.80952380952381</v>
      </c>
      <c r="Y486" s="117" t="n">
        <f aca="false">IFERROR(Y481/H481,"0")+IFERROR(Y482/H482,"0")+IFERROR(Y483/H483,"0")+IFERROR(Y484/H484,"0")+IFERROR(Y485/H485,"0")</f>
        <v>4</v>
      </c>
      <c r="Z486" s="117" t="n">
        <f aca="false">IFERROR(IF(Z481="",0,Z481),"0")+IFERROR(IF(Z482="",0,Z482),"0")+IFERROR(IF(Z483="",0,Z483),"0")+IFERROR(IF(Z484="",0,Z484),"0")+IFERROR(IF(Z485="",0,Z485),"0")</f>
        <v>0.02008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8</v>
      </c>
      <c r="Y487" s="117" t="n">
        <f aca="false">IFERROR(SUM(Y481:Y485),"0")</f>
        <v>8.4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0</v>
      </c>
      <c r="Y497" s="117" t="n">
        <f aca="false">IFERROR(Y494/H494,"0")+IFERROR(Y495/H495,"0")+IFERROR(Y496/H496,"0")</f>
        <v>0</v>
      </c>
      <c r="Z497" s="117" t="n">
        <f aca="false">IFERROR(IF(Z494="",0,Z494),"0")+IFERROR(IF(Z495="",0,Z495),"0")+IFERROR(IF(Z496="",0,Z496),"0")</f>
        <v>0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0</v>
      </c>
      <c r="Y498" s="117" t="n">
        <f aca="false">IFERROR(SUM(Y494:Y496),"0")</f>
        <v>0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0</v>
      </c>
      <c r="Y507" s="106" t="n">
        <f aca="false">IFERROR(IF(X507="",0,CEILING((X507/$H507),1)*$H507),"")</f>
        <v>0</v>
      </c>
      <c r="Z507" s="107" t="str">
        <f aca="false">IFERROR(IF(Y507=0,"",ROUNDUP(Y507/H507,0)*0.01196),"")</f>
        <v/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0</v>
      </c>
      <c r="BN507" s="111" t="n">
        <f aca="false">IFERROR(Y507*I507/H507,"0")</f>
        <v>0</v>
      </c>
      <c r="BO507" s="111" t="n">
        <f aca="false">IFERROR(1/J507*(X507/H507),"0")</f>
        <v>0</v>
      </c>
      <c r="BP507" s="111" t="n">
        <f aca="false">IFERROR(1/J507*(Y507/H507),"0")</f>
        <v>0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IFERROR(IF(Y508=0,"",ROUNDUP(Y508/H508,0)*0.01196),"")</f>
        <v/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0</v>
      </c>
      <c r="Y510" s="106" t="n">
        <f aca="false">IFERROR(IF(X510="",0,CEILING((X510/$H510),1)*$H510),"")</f>
        <v>0</v>
      </c>
      <c r="Z510" s="107" t="str">
        <f aca="false">IFERROR(IF(Y510=0,"",ROUNDUP(Y510/H510,0)*0.01196),"")</f>
        <v/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0</v>
      </c>
      <c r="BN510" s="111" t="n">
        <f aca="false">IFERROR(Y510*I510/H510,"0")</f>
        <v>0</v>
      </c>
      <c r="BO510" s="111" t="n">
        <f aca="false">IFERROR(1/J510*(X510/H510),"0")</f>
        <v>0</v>
      </c>
      <c r="BP510" s="111" t="n">
        <f aca="false">IFERROR(1/J510*(Y510/H510),"0")</f>
        <v>0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0</v>
      </c>
      <c r="Y512" s="106" t="n">
        <f aca="false">IFERROR(IF(X512="",0,CEILING((X512/$H512),1)*$H512),"")</f>
        <v>0</v>
      </c>
      <c r="Z512" s="107" t="str">
        <f aca="false">IFERROR(IF(Y512=0,"",ROUNDUP(Y512/H512,0)*0.01196),"")</f>
        <v/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0</v>
      </c>
      <c r="BN512" s="111" t="n">
        <f aca="false">IFERROR(Y512*I512/H512,"0")</f>
        <v>0</v>
      </c>
      <c r="BO512" s="111" t="n">
        <f aca="false">IFERROR(1/J512*(X512/H512),"0")</f>
        <v>0</v>
      </c>
      <c r="BP512" s="111" t="n">
        <f aca="false">IFERROR(1/J512*(Y512/H512),"0")</f>
        <v>0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0</v>
      </c>
      <c r="Y515" s="117" t="n">
        <f aca="false">IFERROR(Y507/H507,"0")+IFERROR(Y508/H508,"0")+IFERROR(Y509/H509,"0")+IFERROR(Y510/H510,"0")+IFERROR(Y511/H511,"0")+IFERROR(Y512/H512,"0")+IFERROR(Y513/H513,"0")+IFERROR(Y514/H514,"0")</f>
        <v>0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0</v>
      </c>
      <c r="Y516" s="117" t="n">
        <f aca="false">IFERROR(SUM(Y507:Y514),"0")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0</v>
      </c>
      <c r="Y518" s="106" t="n">
        <f aca="false">IFERROR(IF(X518="",0,CEILING((X518/$H518),1)*$H518),"")</f>
        <v>0</v>
      </c>
      <c r="Z518" s="107" t="str">
        <f aca="false">IFERROR(IF(Y518=0,"",ROUNDUP(Y518/H518,0)*0.01196),"")</f>
        <v/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0</v>
      </c>
      <c r="BN518" s="111" t="n">
        <f aca="false">IFERROR(Y518*I518/H518,"0")</f>
        <v>0</v>
      </c>
      <c r="BO518" s="111" t="n">
        <f aca="false">IFERROR(1/J518*(X518/H518),"0")</f>
        <v>0</v>
      </c>
      <c r="BP518" s="111" t="n">
        <f aca="false">IFERROR(1/J518*(Y518/H518),"0")</f>
        <v>0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0</v>
      </c>
      <c r="Y520" s="117" t="n">
        <f aca="false">IFERROR(Y518/H518,"0")+IFERROR(Y519/H519,"0")</f>
        <v>0</v>
      </c>
      <c r="Z520" s="117" t="n">
        <f aca="false">IFERROR(IF(Z518="",0,Z518),"0")+IFERROR(IF(Z519="",0,Z519),"0")</f>
        <v>0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0</v>
      </c>
      <c r="Y521" s="117" t="n">
        <f aca="false">IFERROR(SUM(Y518:Y519),"0")</f>
        <v>0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IFERROR(IF(Y523=0,"",ROUNDUP(Y523/H523,0)*0.01196),"")</f>
        <v/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0</v>
      </c>
      <c r="Y524" s="106" t="n">
        <f aca="false">IFERROR(IF(X524="",0,CEILING((X524/$H524),1)*$H524),"")</f>
        <v>0</v>
      </c>
      <c r="Z524" s="107" t="str">
        <f aca="false">IFERROR(IF(Y524=0,"",ROUNDUP(Y524/H524,0)*0.01196),"")</f>
        <v/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0</v>
      </c>
      <c r="BN524" s="111" t="n">
        <f aca="false">IFERROR(Y524*I524/H524,"0")</f>
        <v>0</v>
      </c>
      <c r="BO524" s="111" t="n">
        <f aca="false">IFERROR(1/J524*(X524/H524),"0")</f>
        <v>0</v>
      </c>
      <c r="BP524" s="111" t="n">
        <f aca="false">IFERROR(1/J524*(Y524/H524),"0")</f>
        <v>0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0</v>
      </c>
      <c r="Y525" s="106" t="n">
        <f aca="false">IFERROR(IF(X525="",0,CEILING((X525/$H525),1)*$H525),"")</f>
        <v>0</v>
      </c>
      <c r="Z525" s="107" t="str">
        <f aca="false">IFERROR(IF(Y525=0,"",ROUNDUP(Y525/H525,0)*0.01196),"")</f>
        <v/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0</v>
      </c>
      <c r="BN525" s="111" t="n">
        <f aca="false">IFERROR(Y525*I525/H525,"0")</f>
        <v>0</v>
      </c>
      <c r="BO525" s="111" t="n">
        <f aca="false">IFERROR(1/J525*(X525/H525),"0")</f>
        <v>0</v>
      </c>
      <c r="BP525" s="111" t="n">
        <f aca="false">IFERROR(1/J525*(Y525/H525),"0")</f>
        <v>0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0</v>
      </c>
      <c r="Y529" s="117" t="n">
        <f aca="false">IFERROR(Y523/H523,"0")+IFERROR(Y524/H524,"0")+IFERROR(Y525/H525,"0")+IFERROR(Y526/H526,"0")+IFERROR(Y527/H527,"0")+IFERROR(Y528/H528,"0")</f>
        <v>0</v>
      </c>
      <c r="Z529" s="117" t="n">
        <f aca="false">IFERROR(IF(Z523="",0,Z523),"0")+IFERROR(IF(Z524="",0,Z524),"0")+IFERROR(IF(Z525="",0,Z525),"0")+IFERROR(IF(Z526="",0,Z526),"0")+IFERROR(IF(Z527="",0,Z527),"0")+IFERROR(IF(Z528="",0,Z528),"0")</f>
        <v>0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0</v>
      </c>
      <c r="Y530" s="117" t="n">
        <f aca="false">IFERROR(SUM(Y523:Y528),"0")</f>
        <v>0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30</v>
      </c>
      <c r="Y562" s="106" t="n">
        <f aca="false">IFERROR(IF(X562="",0,CEILING((X562/$H562),1)*$H562),"")</f>
        <v>33.6</v>
      </c>
      <c r="Z562" s="107" t="n">
        <f aca="false">IFERROR(IF(Y562=0,"",ROUNDUP(Y562/H562,0)*0.00753),"")</f>
        <v>0.06024</v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31.8571428571429</v>
      </c>
      <c r="BN562" s="111" t="n">
        <f aca="false">IFERROR(Y562*I562/H562,"0")</f>
        <v>35.68</v>
      </c>
      <c r="BO562" s="111" t="n">
        <f aca="false">IFERROR(1/J562*(X562/H562),"0")</f>
        <v>0.0457875457875458</v>
      </c>
      <c r="BP562" s="111" t="n">
        <f aca="false">IFERROR(1/J562*(Y562/H562),"0")</f>
        <v>0.0512820512820513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150</v>
      </c>
      <c r="Y563" s="106" t="n">
        <f aca="false">IFERROR(IF(X563="",0,CEILING((X563/$H563),1)*$H563),"")</f>
        <v>151.2</v>
      </c>
      <c r="Z563" s="107" t="n">
        <f aca="false">IFERROR(IF(Y563=0,"",ROUNDUP(Y563/H563,0)*0.00753),"")</f>
        <v>0.27108</v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159.285714285714</v>
      </c>
      <c r="BN563" s="111" t="n">
        <f aca="false">IFERROR(Y563*I563/H563,"0")</f>
        <v>160.56</v>
      </c>
      <c r="BO563" s="111" t="n">
        <f aca="false">IFERROR(1/J563*(X563/H563),"0")</f>
        <v>0.228937728937729</v>
      </c>
      <c r="BP563" s="111" t="n">
        <f aca="false">IFERROR(1/J563*(Y563/H563),"0")</f>
        <v>0.230769230769231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42.8571428571429</v>
      </c>
      <c r="Y569" s="117" t="n">
        <f aca="false">IFERROR(Y562/H562,"0")+IFERROR(Y563/H563,"0")+IFERROR(Y564/H564,"0")+IFERROR(Y565/H565,"0")+IFERROR(Y566/H566,"0")+IFERROR(Y567/H567,"0")+IFERROR(Y568/H568,"0")</f>
        <v>44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0.33132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180</v>
      </c>
      <c r="Y570" s="117" t="n">
        <f aca="false">IFERROR(SUM(Y562:Y568),"0")</f>
        <v>184.8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500</v>
      </c>
      <c r="Y572" s="106" t="n">
        <f aca="false">IFERROR(IF(X572="",0,CEILING((X572/$H572),1)*$H572),"")</f>
        <v>507</v>
      </c>
      <c r="Z572" s="107" t="n">
        <f aca="false">IFERROR(IF(Y572=0,"",ROUNDUP(Y572/H572,0)*0.02175),"")</f>
        <v>1.41375</v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536.153846153846</v>
      </c>
      <c r="BN572" s="111" t="n">
        <f aca="false">IFERROR(Y572*I572/H572,"0")</f>
        <v>543.66</v>
      </c>
      <c r="BO572" s="111" t="n">
        <f aca="false">IFERROR(1/J572*(X572/H572),"0")</f>
        <v>1.14468864468864</v>
      </c>
      <c r="BP572" s="111" t="n">
        <f aca="false">IFERROR(1/J572*(Y572/H572),"0")</f>
        <v>1.16071428571429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64.1025641025641</v>
      </c>
      <c r="Y576" s="117" t="n">
        <f aca="false">IFERROR(Y572/H572,"0")+IFERROR(Y573/H573,"0")+IFERROR(Y574/H574,"0")+IFERROR(Y575/H575,"0")</f>
        <v>65</v>
      </c>
      <c r="Z576" s="117" t="n">
        <f aca="false">IFERROR(IF(Z572="",0,Z572),"0")+IFERROR(IF(Z573="",0,Z573),"0")+IFERROR(IF(Z574="",0,Z574),"0")+IFERROR(IF(Z575="",0,Z575),"0")</f>
        <v>1.41375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500</v>
      </c>
      <c r="Y577" s="117" t="n">
        <f aca="false">IFERROR(SUM(Y572:Y575),"0")</f>
        <v>507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6989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7058.7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7284.67886418817</v>
      </c>
      <c r="Y604" s="117" t="n">
        <f aca="false">IFERROR(SUM(BN22:BN600),"0")</f>
        <v>7358.784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12</v>
      </c>
      <c r="Y605" s="122" t="n">
        <f aca="false">ROUNDUP(SUM(BP22:BP600),0)</f>
        <v>12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7584.67886418817</v>
      </c>
      <c r="Y606" s="117" t="n">
        <f aca="false">GrossWeightTotalR+PalletQtyTotalR*25</f>
        <v>7658.784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691.085691128795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704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12.33421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0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127" t="n">
        <f aca="false">IFERROR(Y104*1,"0")+IFERROR(Y105*1,"0")+IFERROR(Y106*1,"0")+IFERROR(Y110*1,"0")+IFERROR(Y111*1,"0")+IFERROR(Y112*1,"0")+IFERROR(Y113*1,"0")+IFERROR(Y114*1,"0")</f>
        <v>13.5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13.5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0</v>
      </c>
      <c r="I613" s="127" t="n">
        <f aca="false">IFERROR(Y188*1,"0")+IFERROR(Y192*1,"0")+IFERROR(Y193*1,"0")+IFERROR(Y194*1,"0")+IFERROR(Y195*1,"0")+IFERROR(Y196*1,"0")+IFERROR(Y197*1,"0")+IFERROR(Y198*1,"0")+IFERROR(Y199*1,"0")</f>
        <v>115.5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769.8</v>
      </c>
      <c r="K613" s="127" t="n">
        <f aca="false">IFERROR(Y247*1,"0")+IFERROR(Y248*1,"0")+IFERROR(Y249*1,"0")+IFERROR(Y250*1,"0")+IFERROR(Y251*1,"0")+IFERROR(Y252*1,"0")+IFERROR(Y253*1,"0")+IFERROR(Y254*1,"0")</f>
        <v>0</v>
      </c>
      <c r="M613" s="127" t="n">
        <f aca="false">IFERROR(Y259*1,"0")+IFERROR(Y260*1,"0")+IFERROR(Y261*1,"0")+IFERROR(Y262*1,"0")+IFERROR(Y263*1,"0")+IFERROR(Y264*1,"0")+IFERROR(Y265*1,"0")+IFERROR(Y266*1,"0")+IFERROR(Y270*1,"0")</f>
        <v>0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0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123.6</v>
      </c>
      <c r="V613" s="127" t="n">
        <f aca="false">IFERROR(Y368*1,"0")+IFERROR(Y372*1,"0")+IFERROR(Y373*1,"0")+IFERROR(Y374*1,"0")</f>
        <v>0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5314.2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8.4</v>
      </c>
      <c r="Z613" s="127" t="n">
        <f aca="false">IFERROR(Y477*1,"0")+IFERROR(Y481*1,"0")+IFERROR(Y482*1,"0")+IFERROR(Y483*1,"0")+IFERROR(Y484*1,"0")+IFERROR(Y485*1,"0")+IFERROR(Y489*1,"0")</f>
        <v>8.4</v>
      </c>
      <c r="AA613" s="127" t="n">
        <f aca="false">IFERROR(Y494*1,"0")+IFERROR(Y495*1,"0")+IFERROR(Y496*1,"0")</f>
        <v>0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691.8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2024-10-24T06:41:36Z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