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externalReferences>
    <externalReference r:id="rId4"/>
  </externalReferences>
  <definedNames>
    <definedName function="false" hidden="true" localSheetId="0" name="_xlnm._FilterDatabase" vbProcedure="false">Sheet!$A$3:$AG$498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<sst xmlns="http://schemas.openxmlformats.org/spreadsheetml/2006/main" count="306" uniqueCount="133">
  <si>
    <t xml:space="preserve">отгрузит завод</t>
  </si>
  <si>
    <t xml:space="preserve">потребность</t>
  </si>
  <si>
    <t xml:space="preserve">кратно рядам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</si>
  <si>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</si>
  <si>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</si>
  <si>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</si>
  <si>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</si>
  <si>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</si>
  <si>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</si>
  <si>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</si>
  <si>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</si>
  <si>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</si>
  <si>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</si>
  <si>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</si>
  <si>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</si>
  <si>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</si>
  <si>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</si>
  <si>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</si>
  <si>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</si>
  <si>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</si>
  <si>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</si>
  <si>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</si>
  <si>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</si>
  <si>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</si>
  <si>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</si>
  <si>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</si>
  <si>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крат кор</t>
  </si>
  <si>
    <t xml:space="preserve">заказ кор.</t>
  </si>
  <si>
    <t xml:space="preserve">ВЕС</t>
  </si>
  <si>
    <t xml:space="preserve">ряд</t>
  </si>
  <si>
    <t xml:space="preserve">паллет</t>
  </si>
  <si>
    <t xml:space="preserve">14,10,</t>
  </si>
  <si>
    <t xml:space="preserve">17,10,</t>
  </si>
  <si>
    <t xml:space="preserve">10,10,</t>
  </si>
  <si>
    <t xml:space="preserve">03,10,</t>
  </si>
  <si>
    <t xml:space="preserve">26,09,</t>
  </si>
  <si>
    <t xml:space="preserve">19,09,</t>
  </si>
  <si>
    <t xml:space="preserve">12,09,</t>
  </si>
  <si>
    <t xml:space="preserve">21,10,</t>
  </si>
  <si>
    <t xml:space="preserve">Вареники с картофелем и луком No name Весовые Классическая форма No name 5 кг</t>
  </si>
  <si>
    <t xml:space="preserve">кг</t>
  </si>
  <si>
    <t xml:space="preserve">матрица</t>
  </si>
  <si>
    <t xml:space="preserve">новинка</t>
  </si>
  <si>
    <t xml:space="preserve">Готовые бельмеши сочные с мясом ТМ Горячая штучка 0,3кг зам  ПОКОМ</t>
  </si>
  <si>
    <t xml:space="preserve">шт</t>
  </si>
  <si>
    <t xml:space="preserve">C 14.10.2024 скю введено в сеть "Обжора"</t>
  </si>
  <si>
    <t xml:space="preserve">Готовые чебупели острые с мясом Горячая штучка 0,3 кг зам  ПОКОМ</t>
  </si>
  <si>
    <t xml:space="preserve">Готовые чебупели с ветчиной и сыром Горячая штучка 0,3кг зам  ПОКОМ</t>
  </si>
  <si>
    <t xml:space="preserve">Акция октябрь сеть "Галактика"</t>
  </si>
  <si>
    <t xml:space="preserve">Готовые чебупели с мясом ТМ Горячая штучка Без свинины 0,3 кг  ПОКОМ</t>
  </si>
  <si>
    <t xml:space="preserve">Галактика</t>
  </si>
  <si>
    <t xml:space="preserve">Готовые чебупели сочные с мясом ТМ Горячая штучка  0,3кг зам  ПОКОМ</t>
  </si>
  <si>
    <t xml:space="preserve">Готовые чебуреки с мясом ТМ Горячая штучка 0,09 кг флоу-пак ПОКОМ</t>
  </si>
  <si>
    <t xml:space="preserve">Готовые чебуреки со свининой и говядиной ТМ Горячая штучка ТС Базовый ассортимент 0,36 кг  ПОКОМ</t>
  </si>
  <si>
    <t xml:space="preserve">Жар-ладушки с клубникой и вишней ТМ Зареченские ТС Зареченские продукты.  Поком</t>
  </si>
  <si>
    <t xml:space="preserve">не в матрице</t>
  </si>
  <si>
    <t xml:space="preserve">вывод / нужно продавать</t>
  </si>
  <si>
    <t xml:space="preserve">Круггетсы с сырным соусом ТМ Горячая штучка 0,25 кг зам  ПОКОМ</t>
  </si>
  <si>
    <t xml:space="preserve">Акция на октябрь для сети "Обжора". Предварительный заказ сети на данную позицию составляет 1 600 шт</t>
  </si>
  <si>
    <t xml:space="preserve">Круггетсы сочные ТМ Горячая штучка ТС Круггетсы 0,25 кг зам  ПОКОМ</t>
  </si>
  <si>
    <t xml:space="preserve">Мини-сосиски в тесте ТМ Зареченские . ВЕС  Поком</t>
  </si>
  <si>
    <t xml:space="preserve">Мини-чебуреки с мясом ТМ Зареченские ТС Зареченские продукты.  Поком</t>
  </si>
  <si>
    <t xml:space="preserve">вместо жар-мени</t>
  </si>
  <si>
    <t xml:space="preserve">Мини-шарики с курочкой и сыром ТМ Зареченские .ВЕС  Поком</t>
  </si>
  <si>
    <t xml:space="preserve">Наггетсы Нагетосы Сочная курочка ТМ Горячая штучка 0,25 кг зам  ПОКОМ</t>
  </si>
  <si>
    <t xml:space="preserve">Наггетсы Нагетосы Сочная курочка в хруст панир со сметаной и зеленью ТМ Горячая штучка 0,25 ПОКОМ</t>
  </si>
  <si>
    <t xml:space="preserve">Наггетсы Нагетосы Сочная курочка со сладкой паприкой ТМ Горячая штучка ф/в 0,25 кг  ПОКОМ</t>
  </si>
  <si>
    <t xml:space="preserve">Наггетсы Хрустящие ТМ Зареченские ТС Зареченские продукты. Поком</t>
  </si>
  <si>
    <t xml:space="preserve">Наггетсы из печи 0,25кг ТМ Вязанка ТС Няняггетсы Сливушки замор.  ПОКОМ</t>
  </si>
  <si>
    <t xml:space="preserve">Наггетсы с индейкой 0,25кг ТМ Вязанка ТС Няняггетсы Сливушки НД2 замор.  ПОКОМ</t>
  </si>
  <si>
    <t xml:space="preserve">есть дубль / Акция на октябрь для сети "Обжора". Предварительный заказ сети на данную позицию составляет 1 300 шт</t>
  </si>
  <si>
    <t xml:space="preserve">Наггетсы с индейкой ТМ Вязанка ТС Из печи Сливушки 0,25 кг УВС.  Поком</t>
  </si>
  <si>
    <t xml:space="preserve">дубль / неправильно поставлен приход</t>
  </si>
  <si>
    <t xml:space="preserve">Наггетсы с куриным филе и сыром ТМ Вязанка ТС Из печи Сливушки 0,25 кг.  Поком</t>
  </si>
  <si>
    <t xml:space="preserve">Нагетосы Сочная курочка в хрустящей панировке Наггетсы ГШ Фикс.вес 0,25 Лоток Горячая штучка Поком</t>
  </si>
  <si>
    <t xml:space="preserve">Пекерсы с индейкой в сливочном соусе ТМ Горячая штучка 0,25 кг зам  ПОКОМ</t>
  </si>
  <si>
    <t xml:space="preserve">Пельмени Grandmeni с говядиной ТМ Горячая штучка флоупак сфера 0,75 кг. ПОКОМ</t>
  </si>
  <si>
    <t xml:space="preserve">нет потребности</t>
  </si>
  <si>
    <t xml:space="preserve">Пельмени Grandmeni с говядиной в сливочном соусе ТМ Горячая штучка флоупак сфера 0,75 кг.  ПОКОМ</t>
  </si>
  <si>
    <t xml:space="preserve">Акция на октябрь для сети "Обжора". Предварительный заказ сети на данную позицию составляет 2 800 шт</t>
  </si>
  <si>
    <t xml:space="preserve">Пельмени Grandmeni с говядиной и свининой Grandmeni 0,75 Сфера Горячая штучка  Поком</t>
  </si>
  <si>
    <t xml:space="preserve">Пельмени Grandmeni со сливочным маслом Горячая штучка 0,75 кг ПОКОМ</t>
  </si>
  <si>
    <t xml:space="preserve">Пельмени «Бигбули с мясом» 0,43 Сфера ТМ «Горячая штучка»  Поком</t>
  </si>
  <si>
    <t xml:space="preserve">Пельмени Бигбули #МЕГАВКУСИЩЕ с сочной грудинкой ТМ Горячая шту БУЛЬМЕНИ ТС Бигбули  сфера 0,9 ПОКОМ</t>
  </si>
  <si>
    <t xml:space="preserve">Пельмени Бигбули #МЕГАВКУСИЩЕ с сочной грудинкой ТМ Горячая штучка ТС Бигбули  сфера 0,43  ПОКОМ</t>
  </si>
  <si>
    <t xml:space="preserve">Пельмени Бигбули с мясом, Горячая штучка 0,9кг  ПОКОМ</t>
  </si>
  <si>
    <t xml:space="preserve">Пельмени Бигбули с мясом, Горячая штучка сфера 0,43 кг  ПОКОМ</t>
  </si>
  <si>
    <t xml:space="preserve">Пельмени Бигбули со слив.маслом 0,9 кг   Поком</t>
  </si>
  <si>
    <t xml:space="preserve">Пельмени Бугбули со сливочным маслом ТМ Горячая штучка БУЛЬМЕНИ 0,43 кг  ПОКОМ</t>
  </si>
  <si>
    <t xml:space="preserve">Пельмени Бульмени с говядиной и свининой Горячая шт. 0,9 кг  ПОКОМ</t>
  </si>
  <si>
    <t xml:space="preserve">Пельмени Бульмени с говядиной и свининой Горячая штучка 0,43  ПОКОМ</t>
  </si>
  <si>
    <t xml:space="preserve">Пельмени Бульмени с говядиной и свининой Наваристые Горячая штучка ВЕС  ПОКОМ</t>
  </si>
  <si>
    <t xml:space="preserve">Пельмени Бульмени со сливочным маслом Горячая штучка 0,9 кг  ПОКОМ</t>
  </si>
  <si>
    <t xml:space="preserve">Пельмени Бульмени со сливочным маслом ТМ Горячая шт. 0,43 кг  ПОКОМ</t>
  </si>
  <si>
    <t xml:space="preserve">Пельмени Домашние с говядиной и свининой 0,7кг, сфера ТМ Зареченские  ПОКОМ</t>
  </si>
  <si>
    <t xml:space="preserve">необходимо увеличить продажи</t>
  </si>
  <si>
    <t xml:space="preserve">Пельмени Домашние со сливочным маслом ТМ Зареченские  продукты флоу-пак сфера 0,7 кг.  Поком</t>
  </si>
  <si>
    <t xml:space="preserve">Пельмени Медвежьи ушки с фермерскими сливками ТМ Стародв флоу-пак классическая форма 0,7 кг.  Поком</t>
  </si>
  <si>
    <r>
      <rPr>
        <b val="true"/>
        <sz val="10"/>
        <color rgb="FFFF0000"/>
        <rFont val="Arial"/>
        <family val="2"/>
        <charset val="204"/>
      </rPr>
      <t xml:space="preserve">необходимо увеличить продажи</t>
    </r>
    <r>
      <rPr>
        <sz val="10"/>
        <rFont val="Arial"/>
        <family val="0"/>
        <charset val="1"/>
      </rPr>
      <t xml:space="preserve"> / Акция октябрь сеть "Галактика"</t>
    </r>
  </si>
  <si>
    <t xml:space="preserve">Пельмени Медвежьи ушки с фермерской свининой и говядиной Большие флоу-пак класс 0,7 кг  Поком</t>
  </si>
  <si>
    <t xml:space="preserve">Пельмени Медвежьи ушки с фермерской свининой и говядиной Малые флоу-пак классическая 0,7 кг  Поком</t>
  </si>
  <si>
    <t xml:space="preserve">необходимо увеличить продажи / Акция октябрь сеть "Галактика"</t>
  </si>
  <si>
    <t xml:space="preserve">Пельмени Мясорубские ТМ Стародворье фоу-пак равиоли 0,7 кг.  Поком</t>
  </si>
  <si>
    <t xml:space="preserve">Пельмени Отборные из свинины и говядины 0,9 кг ТМ Стародворье ТС Медвежье ушко  ПОКОМ</t>
  </si>
  <si>
    <t xml:space="preserve">Пельмени Отборные с говядиной 0,9 кг НОВА ТМ Стародворье ТС Медвежье ушко  ПОКОМ</t>
  </si>
  <si>
    <t xml:space="preserve">Пельмени С говядиной и свининой, ВЕС, ТМ Славница сфера пуговки  ПОКОМ</t>
  </si>
  <si>
    <t xml:space="preserve">Пельмени Со свининой и говядиной ТМ Особый рецепт Любимая ложка 1,0 кг  ПОКОМ</t>
  </si>
  <si>
    <t xml:space="preserve">Пельмени Супермени с мясом, Горячая штучка 0,2кг    ПОКОМ</t>
  </si>
  <si>
    <t xml:space="preserve">Пельмени Супермени со сливочным маслом Супермени 0,2 Сфера Горячая штучка  Поком</t>
  </si>
  <si>
    <t xml:space="preserve">Пельмени Умелый повар равиоли ВЕС ПОКОМ</t>
  </si>
  <si>
    <t xml:space="preserve">ошибка завода / нужно продавать</t>
  </si>
  <si>
    <t xml:space="preserve">Печеные пельмени Печь-мени с мясом Печеные пельмени Фикс.вес 0,2 сфера Вязанка  Поком</t>
  </si>
  <si>
    <t xml:space="preserve">Пирожки с мясом 3,7кг ВЕС ТМ Зареченские  ПОКОМ</t>
  </si>
  <si>
    <t xml:space="preserve">Фрай-пицца с ветчиной и грибами 3,0 кг. ВЕС.  ПОКОМ</t>
  </si>
  <si>
    <t xml:space="preserve">Фрай-пицца с ветчиной и грибами ТМ Зареченские ТС Зареченские продукты.  Поком</t>
  </si>
  <si>
    <t xml:space="preserve">есть дубль / ротация на Мини-пицца с ветчиной и сыром ТМ Зареченские продукты. ВЕС  Поком</t>
  </si>
  <si>
    <t xml:space="preserve">Хотстеры ТМ Горячая штучка ТС Хотстеры 0,25 кг зам  ПОКОМ</t>
  </si>
  <si>
    <t xml:space="preserve">Хрустящие крылышки ТМ Горячая штучка 0,3 кг зам  ПОКОМ</t>
  </si>
  <si>
    <t xml:space="preserve">Хрустящие крылышки ТМ Зареченские ТС Зареченские продукты.   Поком</t>
  </si>
  <si>
    <t xml:space="preserve">Хрустящие крылышки острые к пиву ТМ Горячая штучка 0,3кг зам  ПОКОМ</t>
  </si>
  <si>
    <t xml:space="preserve">Чебупай сочное яблоко ТМ Горячая штучка ТС Чебупай 0,2 кг УВС.  зам  ПОКОМ</t>
  </si>
  <si>
    <t xml:space="preserve">Галактика / сеть "Обжора"</t>
  </si>
  <si>
    <t xml:space="preserve">Чебупай спелая вишня ТМ Горячая штучка ТС Чебупай 0,2 кг УВС. зам  ПОКОМ</t>
  </si>
  <si>
    <t xml:space="preserve">нет в бланке / Галактика / сеть "Обжора"</t>
  </si>
  <si>
    <t xml:space="preserve">Чебупели Курочка гриль Базовый ассортимент Фикс.вес 0,3 Пакет Горячая штучка  Поком</t>
  </si>
  <si>
    <t xml:space="preserve">Чебупели с мясом Базовый ассортимент Фикс.вес 0,48 Лоток Горячая штучка ХХЛ  Поком</t>
  </si>
  <si>
    <t xml:space="preserve">Чебупицца Пепперони ТМ Горячая штучка ТС Чебупицца 0.25кг зам  ПОКОМ</t>
  </si>
  <si>
    <t xml:space="preserve">Чебупицца курочка по-итальянски Горячая штучка 0,25 кг зам  ПОКОМ</t>
  </si>
  <si>
    <t xml:space="preserve">Чебуреки Мясные вес 2,7 кг ТМ Зареченские ТС Зареченские продукты   Поком</t>
  </si>
  <si>
    <t xml:space="preserve">Чебуреки сочные ТМ Зареченские ТС Зареченские продукты.  Поком</t>
  </si>
  <si>
    <t xml:space="preserve">есть дубль</t>
  </si>
  <si>
    <t xml:space="preserve">Чебуреки сочные, ВЕС, куриные жарен. зам  ПОКОМ</t>
  </si>
  <si>
    <t xml:space="preserve">Чебуречище горячая штучка 0,14кг Поком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</si>
</sst>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_ ;[RED]\-0.0\ "/>
    <numFmt numFmtId="167" formatCode="0_ ;[RED]\-0\ "/>
  </numFmts>
  <fonts count="12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1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theme="0" tint="-0.5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C0C0C0"/>
      </patternFill>
    </fill>
    <fill>
      <patternFill patternType="solid">
        <fgColor theme="5" tint="0.3999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dxfs count="9">
    <dxf>
      <fill>
        <patternFill patternType="solid">
          <fgColor rgb="FF808080"/>
          <bgColor rgb="FF000000"/>
        </patternFill>
      </fill>
    </dxf>
    <dxf>
      <fill>
        <patternFill patternType="solid">
          <fgColor rgb="FFD99694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4C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758CE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044;&#1086;&#1085;&#1077;&#1094;&#1082;/&#1076;&#1074;%2010,10,24%20&#1076;&#1085;&#1088;&#1089;&#1095;%20&#1087;&#1086;&#1082;%20&#1079;&#1087;&#1092;%20&#1086;&#1090;%20&#1047;&#1072;&#1076;&#1091;&#1084;&#1099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</row>
        <row r="2">
          <cell r="AC2" t="str">
            <v>потребность</v>
          </cell>
        </row>
        <row r="2"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 в пути</v>
          </cell>
          <cell r="O4" t="str">
            <v>10,10,</v>
          </cell>
        </row>
        <row r="4"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A4" t="str">
            <v>05,09,</v>
          </cell>
        </row>
        <row r="4">
          <cell r="AE4" t="str">
            <v>14,10,</v>
          </cell>
        </row>
        <row r="5">
          <cell r="E5">
            <v>13313.1</v>
          </cell>
          <cell r="F5">
            <v>21164.5</v>
          </cell>
        </row>
        <row r="5">
          <cell r="J5">
            <v>13092.7</v>
          </cell>
          <cell r="K5">
            <v>220.4</v>
          </cell>
          <cell r="L5">
            <v>0</v>
          </cell>
          <cell r="M5">
            <v>0</v>
          </cell>
          <cell r="N5">
            <v>0</v>
          </cell>
          <cell r="O5">
            <v>2662.62</v>
          </cell>
          <cell r="P5">
            <v>18394.78</v>
          </cell>
          <cell r="Q5">
            <v>18746.98</v>
          </cell>
          <cell r="R5">
            <v>19174.4</v>
          </cell>
          <cell r="S5">
            <v>1056</v>
          </cell>
        </row>
        <row r="5">
          <cell r="W5">
            <v>1786.46</v>
          </cell>
          <cell r="X5">
            <v>1906.7868</v>
          </cell>
          <cell r="Y5">
            <v>1670.78</v>
          </cell>
          <cell r="Z5">
            <v>1722.354</v>
          </cell>
          <cell r="AA5">
            <v>1594.24</v>
          </cell>
        </row>
        <row r="5">
          <cell r="AC5">
            <v>9095.368</v>
          </cell>
        </row>
        <row r="5">
          <cell r="AE5">
            <v>2176</v>
          </cell>
          <cell r="AF5">
            <v>9253.96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</v>
          </cell>
          <cell r="D6">
            <v>336</v>
          </cell>
          <cell r="E6">
            <v>185</v>
          </cell>
          <cell r="F6">
            <v>163</v>
          </cell>
          <cell r="G6">
            <v>0.3</v>
          </cell>
          <cell r="H6">
            <v>180</v>
          </cell>
          <cell r="I6" t="str">
            <v>матрица</v>
          </cell>
          <cell r="J6">
            <v>189</v>
          </cell>
          <cell r="K6">
            <v>-4</v>
          </cell>
        </row>
        <row r="6">
          <cell r="O6">
            <v>37</v>
          </cell>
          <cell r="P6">
            <v>355</v>
          </cell>
          <cell r="Q6">
            <v>436</v>
          </cell>
          <cell r="R6">
            <v>504</v>
          </cell>
          <cell r="S6">
            <v>436</v>
          </cell>
          <cell r="T6" t="str">
            <v>C 14.10.2024 скю введено в сеть "Обжора"</v>
          </cell>
          <cell r="U6">
            <v>18.027027027027</v>
          </cell>
          <cell r="V6">
            <v>4.40540540540541</v>
          </cell>
          <cell r="W6">
            <v>25.4</v>
          </cell>
          <cell r="X6">
            <v>20.2</v>
          </cell>
          <cell r="Y6">
            <v>19</v>
          </cell>
          <cell r="Z6">
            <v>22.8</v>
          </cell>
          <cell r="AA6">
            <v>14.6</v>
          </cell>
          <cell r="AB6" t="str">
            <v>C 14.10.2024 скю введено в сеть "Обжора"</v>
          </cell>
          <cell r="AC6">
            <v>130.8</v>
          </cell>
          <cell r="AD6">
            <v>12</v>
          </cell>
          <cell r="AE6">
            <v>42</v>
          </cell>
          <cell r="AF6">
            <v>151.2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</v>
          </cell>
          <cell r="D7">
            <v>336</v>
          </cell>
          <cell r="E7">
            <v>223</v>
          </cell>
          <cell r="F7">
            <v>151</v>
          </cell>
          <cell r="G7">
            <v>0.3</v>
          </cell>
          <cell r="H7">
            <v>180</v>
          </cell>
          <cell r="I7" t="str">
            <v>матрица</v>
          </cell>
          <cell r="J7">
            <v>223</v>
          </cell>
          <cell r="K7">
            <v>0</v>
          </cell>
        </row>
        <row r="7">
          <cell r="O7">
            <v>44.6</v>
          </cell>
          <cell r="P7">
            <v>473.4</v>
          </cell>
          <cell r="Q7">
            <v>473.4</v>
          </cell>
          <cell r="R7">
            <v>504</v>
          </cell>
        </row>
        <row r="7">
          <cell r="U7">
            <v>14.6860986547085</v>
          </cell>
          <cell r="V7">
            <v>3.38565022421525</v>
          </cell>
          <cell r="W7">
            <v>18.6</v>
          </cell>
          <cell r="X7">
            <v>35.8</v>
          </cell>
          <cell r="Y7">
            <v>22.8</v>
          </cell>
          <cell r="Z7">
            <v>20</v>
          </cell>
          <cell r="AA7">
            <v>18.4</v>
          </cell>
        </row>
        <row r="7">
          <cell r="AC7">
            <v>142.02</v>
          </cell>
          <cell r="AD7">
            <v>12</v>
          </cell>
          <cell r="AE7">
            <v>42</v>
          </cell>
          <cell r="AF7">
            <v>151.2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279</v>
          </cell>
          <cell r="D8">
            <v>504</v>
          </cell>
          <cell r="E8">
            <v>342</v>
          </cell>
          <cell r="F8">
            <v>405</v>
          </cell>
          <cell r="G8">
            <v>0.3</v>
          </cell>
          <cell r="H8">
            <v>180</v>
          </cell>
          <cell r="I8" t="str">
            <v>матрица</v>
          </cell>
          <cell r="J8">
            <v>344</v>
          </cell>
          <cell r="K8">
            <v>-2</v>
          </cell>
        </row>
        <row r="8">
          <cell r="O8">
            <v>68.4</v>
          </cell>
          <cell r="P8">
            <v>552.6</v>
          </cell>
          <cell r="Q8">
            <v>552.6</v>
          </cell>
          <cell r="R8">
            <v>504</v>
          </cell>
        </row>
        <row r="8">
          <cell r="U8">
            <v>13.2894736842105</v>
          </cell>
          <cell r="V8">
            <v>5.92105263157895</v>
          </cell>
          <cell r="W8">
            <v>44</v>
          </cell>
          <cell r="X8">
            <v>44.8</v>
          </cell>
          <cell r="Y8">
            <v>38.6</v>
          </cell>
          <cell r="Z8">
            <v>45.8</v>
          </cell>
          <cell r="AA8">
            <v>36.8</v>
          </cell>
          <cell r="AB8" t="str">
            <v>Акция октябрь сеть "Галактика"</v>
          </cell>
          <cell r="AC8">
            <v>165.78</v>
          </cell>
          <cell r="AD8">
            <v>12</v>
          </cell>
          <cell r="AE8">
            <v>42</v>
          </cell>
          <cell r="AF8">
            <v>151.2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67</v>
          </cell>
          <cell r="D9">
            <v>344</v>
          </cell>
          <cell r="E9">
            <v>237</v>
          </cell>
          <cell r="F9">
            <v>158</v>
          </cell>
          <cell r="G9">
            <v>0.3</v>
          </cell>
          <cell r="H9">
            <v>180</v>
          </cell>
          <cell r="I9" t="str">
            <v>матрица</v>
          </cell>
          <cell r="J9">
            <v>239</v>
          </cell>
          <cell r="K9">
            <v>-2</v>
          </cell>
        </row>
        <row r="9">
          <cell r="O9">
            <v>47.4</v>
          </cell>
          <cell r="P9">
            <v>505.6</v>
          </cell>
          <cell r="Q9">
            <v>505.6</v>
          </cell>
          <cell r="R9">
            <v>504</v>
          </cell>
        </row>
        <row r="9">
          <cell r="U9">
            <v>13.9662447257384</v>
          </cell>
          <cell r="V9">
            <v>3.33333333333333</v>
          </cell>
          <cell r="W9">
            <v>26.2</v>
          </cell>
          <cell r="X9">
            <v>24.6</v>
          </cell>
          <cell r="Y9">
            <v>19.6</v>
          </cell>
          <cell r="Z9">
            <v>25.8</v>
          </cell>
          <cell r="AA9">
            <v>16.2</v>
          </cell>
          <cell r="AB9" t="str">
            <v>Галактика</v>
          </cell>
          <cell r="AC9">
            <v>151.68</v>
          </cell>
          <cell r="AD9">
            <v>12</v>
          </cell>
          <cell r="AE9">
            <v>42</v>
          </cell>
          <cell r="AF9">
            <v>151.2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196</v>
          </cell>
          <cell r="D10">
            <v>672</v>
          </cell>
          <cell r="E10">
            <v>343</v>
          </cell>
          <cell r="F10">
            <v>501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358</v>
          </cell>
          <cell r="K10">
            <v>-15</v>
          </cell>
        </row>
        <row r="10">
          <cell r="O10">
            <v>68.6</v>
          </cell>
          <cell r="P10">
            <v>459.4</v>
          </cell>
          <cell r="Q10">
            <v>459.4</v>
          </cell>
          <cell r="R10">
            <v>504</v>
          </cell>
        </row>
        <row r="10">
          <cell r="U10">
            <v>14.6501457725948</v>
          </cell>
          <cell r="V10">
            <v>7.30320699708455</v>
          </cell>
          <cell r="W10">
            <v>62</v>
          </cell>
          <cell r="X10">
            <v>59</v>
          </cell>
          <cell r="Y10">
            <v>52.4</v>
          </cell>
          <cell r="Z10">
            <v>59.6</v>
          </cell>
          <cell r="AA10">
            <v>43.2</v>
          </cell>
          <cell r="AB10" t="str">
            <v>Акция октябрь сеть "Галактика"</v>
          </cell>
          <cell r="AC10">
            <v>137.82</v>
          </cell>
          <cell r="AD10">
            <v>12</v>
          </cell>
          <cell r="AE10">
            <v>42</v>
          </cell>
          <cell r="AF10">
            <v>151.2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339</v>
          </cell>
        </row>
        <row r="11">
          <cell r="E11">
            <v>41</v>
          </cell>
          <cell r="F11">
            <v>282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41</v>
          </cell>
          <cell r="K11">
            <v>0</v>
          </cell>
        </row>
        <row r="11">
          <cell r="O11">
            <v>8.2</v>
          </cell>
        </row>
        <row r="11">
          <cell r="R11">
            <v>0</v>
          </cell>
        </row>
        <row r="11">
          <cell r="U11">
            <v>34.390243902439</v>
          </cell>
          <cell r="V11">
            <v>34.390243902439</v>
          </cell>
          <cell r="W11">
            <v>5.8</v>
          </cell>
          <cell r="X11">
            <v>18</v>
          </cell>
          <cell r="Y11">
            <v>13.6</v>
          </cell>
          <cell r="Z11">
            <v>25.4</v>
          </cell>
          <cell r="AA11">
            <v>10</v>
          </cell>
          <cell r="AB11" t="str">
            <v>необходимо увеличить продажи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202</v>
          </cell>
          <cell r="D12">
            <v>140</v>
          </cell>
          <cell r="E12">
            <v>131</v>
          </cell>
          <cell r="F12">
            <v>197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132</v>
          </cell>
          <cell r="K12">
            <v>-1</v>
          </cell>
        </row>
        <row r="12">
          <cell r="O12">
            <v>26.2</v>
          </cell>
          <cell r="P12">
            <v>169.8</v>
          </cell>
          <cell r="Q12">
            <v>240</v>
          </cell>
          <cell r="R12">
            <v>280</v>
          </cell>
          <cell r="S12">
            <v>240</v>
          </cell>
          <cell r="T12" t="str">
            <v>C 14.10.2024 скю введено в сеть "Обжора"</v>
          </cell>
          <cell r="U12">
            <v>18.206106870229</v>
          </cell>
          <cell r="V12">
            <v>7.51908396946565</v>
          </cell>
          <cell r="W12">
            <v>21.6</v>
          </cell>
          <cell r="X12">
            <v>8.8</v>
          </cell>
          <cell r="Y12">
            <v>14.6</v>
          </cell>
          <cell r="Z12">
            <v>21.2</v>
          </cell>
          <cell r="AA12">
            <v>22.4</v>
          </cell>
          <cell r="AB12" t="str">
            <v>C 14.10.2024 скю введено в сеть "Обжора"</v>
          </cell>
          <cell r="AC12">
            <v>86.4</v>
          </cell>
          <cell r="AD12">
            <v>10</v>
          </cell>
          <cell r="AE12">
            <v>28</v>
          </cell>
          <cell r="AF12">
            <v>100.8</v>
          </cell>
          <cell r="AG12">
            <v>14</v>
          </cell>
          <cell r="AH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</row>
        <row r="13">
          <cell r="D13">
            <v>103.6</v>
          </cell>
          <cell r="E13">
            <v>14.8</v>
          </cell>
          <cell r="F13">
            <v>88.8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14.8</v>
          </cell>
          <cell r="K13">
            <v>0</v>
          </cell>
        </row>
        <row r="13">
          <cell r="O13">
            <v>2.96</v>
          </cell>
        </row>
        <row r="13">
          <cell r="U13">
            <v>30</v>
          </cell>
          <cell r="V13">
            <v>30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вывод</v>
          </cell>
        </row>
        <row r="13">
          <cell r="AD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47</v>
          </cell>
          <cell r="D14">
            <v>1896</v>
          </cell>
          <cell r="E14">
            <v>1463</v>
          </cell>
          <cell r="F14">
            <v>468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1505</v>
          </cell>
          <cell r="K14">
            <v>-42</v>
          </cell>
        </row>
        <row r="14">
          <cell r="O14">
            <v>292.6</v>
          </cell>
          <cell r="P14">
            <v>3628.4</v>
          </cell>
          <cell r="Q14">
            <v>3628.4</v>
          </cell>
          <cell r="R14">
            <v>3696</v>
          </cell>
        </row>
        <row r="14">
          <cell r="U14">
            <v>14.231032125769</v>
          </cell>
          <cell r="V14">
            <v>1.59945317840055</v>
          </cell>
          <cell r="W14">
            <v>73</v>
          </cell>
          <cell r="X14">
            <v>36</v>
          </cell>
          <cell r="Y14">
            <v>41</v>
          </cell>
          <cell r="Z14">
            <v>53</v>
          </cell>
          <cell r="AA14">
            <v>37.2</v>
          </cell>
          <cell r="AB14" t="str">
            <v>Акция на октябрь для сети "Обжора". Предварительный заказ сети на данную позицию составляет 1 600 шт</v>
          </cell>
          <cell r="AC14">
            <v>907.1</v>
          </cell>
          <cell r="AD14">
            <v>12</v>
          </cell>
          <cell r="AE14">
            <v>308</v>
          </cell>
          <cell r="AF14">
            <v>924</v>
          </cell>
          <cell r="AG14">
            <v>14</v>
          </cell>
          <cell r="AH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91</v>
          </cell>
          <cell r="D15">
            <v>840</v>
          </cell>
          <cell r="E15">
            <v>354</v>
          </cell>
          <cell r="F15">
            <v>543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381</v>
          </cell>
          <cell r="K15">
            <v>-27</v>
          </cell>
        </row>
        <row r="15">
          <cell r="O15">
            <v>70.8</v>
          </cell>
          <cell r="P15">
            <v>448.2</v>
          </cell>
          <cell r="Q15">
            <v>448.2</v>
          </cell>
          <cell r="R15">
            <v>504</v>
          </cell>
        </row>
        <row r="15">
          <cell r="U15">
            <v>14.7881355932203</v>
          </cell>
          <cell r="V15">
            <v>7.66949152542373</v>
          </cell>
          <cell r="W15">
            <v>60</v>
          </cell>
          <cell r="X15">
            <v>29.6</v>
          </cell>
          <cell r="Y15">
            <v>32.6</v>
          </cell>
          <cell r="Z15">
            <v>46</v>
          </cell>
          <cell r="AA15">
            <v>30.6</v>
          </cell>
        </row>
        <row r="15">
          <cell r="AC15">
            <v>112.05</v>
          </cell>
          <cell r="AD15">
            <v>12</v>
          </cell>
          <cell r="AE15">
            <v>42</v>
          </cell>
          <cell r="AF15">
            <v>126</v>
          </cell>
          <cell r="AG15">
            <v>14</v>
          </cell>
          <cell r="AH15">
            <v>70</v>
          </cell>
        </row>
        <row r="16">
          <cell r="A16" t="str">
            <v>Мини-сосиски в тесте ТМ Зареченские . ВЕС  Поком</v>
          </cell>
          <cell r="B16" t="str">
            <v>кг</v>
          </cell>
          <cell r="C16">
            <v>166.6</v>
          </cell>
          <cell r="D16">
            <v>155.4</v>
          </cell>
          <cell r="E16">
            <v>107.3</v>
          </cell>
          <cell r="F16">
            <v>203.5</v>
          </cell>
          <cell r="G16">
            <v>1</v>
          </cell>
          <cell r="H16">
            <v>180</v>
          </cell>
          <cell r="I16" t="str">
            <v>матрица</v>
          </cell>
          <cell r="J16">
            <v>111</v>
          </cell>
          <cell r="K16">
            <v>-3.7</v>
          </cell>
        </row>
        <row r="16">
          <cell r="O16">
            <v>21.46</v>
          </cell>
          <cell r="P16">
            <v>96.94</v>
          </cell>
          <cell r="Q16">
            <v>96.94</v>
          </cell>
          <cell r="R16">
            <v>103.6</v>
          </cell>
        </row>
        <row r="16">
          <cell r="U16">
            <v>14.3103448275862</v>
          </cell>
          <cell r="V16">
            <v>9.48275862068966</v>
          </cell>
          <cell r="W16">
            <v>20.7</v>
          </cell>
          <cell r="X16">
            <v>10.36</v>
          </cell>
          <cell r="Y16">
            <v>22.94</v>
          </cell>
          <cell r="Z16">
            <v>10.36</v>
          </cell>
          <cell r="AA16">
            <v>9.62</v>
          </cell>
        </row>
        <row r="16">
          <cell r="AC16">
            <v>96.94</v>
          </cell>
          <cell r="AD16">
            <v>3.7</v>
          </cell>
          <cell r="AE16">
            <v>28</v>
          </cell>
          <cell r="AF16">
            <v>103.6</v>
          </cell>
          <cell r="AG16">
            <v>14</v>
          </cell>
          <cell r="AH16">
            <v>126</v>
          </cell>
        </row>
        <row r="17">
          <cell r="A17" t="str">
            <v>Мини-чебуреки с мясом ТМ Зареченские ТС Зареченские продукты.  Поком</v>
          </cell>
          <cell r="B17" t="str">
            <v>кг</v>
          </cell>
          <cell r="C17">
            <v>49.5</v>
          </cell>
          <cell r="D17">
            <v>132</v>
          </cell>
          <cell r="E17">
            <v>49.5</v>
          </cell>
          <cell r="F17">
            <v>126.5</v>
          </cell>
          <cell r="G17">
            <v>1</v>
          </cell>
          <cell r="H17">
            <v>180</v>
          </cell>
          <cell r="I17" t="str">
            <v>матрица</v>
          </cell>
          <cell r="J17">
            <v>49</v>
          </cell>
          <cell r="K17">
            <v>0.5</v>
          </cell>
        </row>
        <row r="17">
          <cell r="O17">
            <v>9.9</v>
          </cell>
          <cell r="P17">
            <v>51.7</v>
          </cell>
          <cell r="Q17">
            <v>51.7</v>
          </cell>
          <cell r="R17">
            <v>66</v>
          </cell>
        </row>
        <row r="17">
          <cell r="U17">
            <v>19.4444444444444</v>
          </cell>
          <cell r="V17">
            <v>12.7777777777778</v>
          </cell>
          <cell r="W17">
            <v>9.34</v>
          </cell>
          <cell r="X17">
            <v>4.4</v>
          </cell>
          <cell r="Y17">
            <v>4.4</v>
          </cell>
          <cell r="Z17">
            <v>0</v>
          </cell>
          <cell r="AA17">
            <v>0</v>
          </cell>
          <cell r="AB17" t="str">
            <v>вместо жар-мени</v>
          </cell>
          <cell r="AC17">
            <v>51.7</v>
          </cell>
          <cell r="AD17">
            <v>5.5</v>
          </cell>
          <cell r="AE17">
            <v>12</v>
          </cell>
          <cell r="AF17">
            <v>66</v>
          </cell>
          <cell r="AG17">
            <v>12</v>
          </cell>
          <cell r="AH17">
            <v>84</v>
          </cell>
        </row>
        <row r="18">
          <cell r="A18" t="str">
            <v>Мини-шарики с курочкой и сыром ТМ Зареченские .ВЕС  Поком</v>
          </cell>
          <cell r="B18" t="str">
            <v>кг</v>
          </cell>
          <cell r="C18">
            <v>48</v>
          </cell>
          <cell r="D18">
            <v>210</v>
          </cell>
          <cell r="E18">
            <v>39</v>
          </cell>
          <cell r="F18">
            <v>207</v>
          </cell>
          <cell r="G18">
            <v>1</v>
          </cell>
          <cell r="H18">
            <v>180</v>
          </cell>
          <cell r="I18" t="str">
            <v>матрица</v>
          </cell>
          <cell r="J18">
            <v>42</v>
          </cell>
          <cell r="K18">
            <v>-3</v>
          </cell>
        </row>
        <row r="18">
          <cell r="O18">
            <v>7.8</v>
          </cell>
        </row>
        <row r="18">
          <cell r="R18">
            <v>0</v>
          </cell>
        </row>
        <row r="18">
          <cell r="U18">
            <v>26.5384615384615</v>
          </cell>
          <cell r="V18">
            <v>26.5384615384615</v>
          </cell>
          <cell r="W18">
            <v>17.4</v>
          </cell>
          <cell r="X18">
            <v>8.4</v>
          </cell>
          <cell r="Y18">
            <v>10.2</v>
          </cell>
          <cell r="Z18">
            <v>9.74</v>
          </cell>
          <cell r="AA18">
            <v>3.6</v>
          </cell>
          <cell r="AB18" t="str">
            <v>вместо жар-болов</v>
          </cell>
          <cell r="AC18">
            <v>0</v>
          </cell>
          <cell r="AD18">
            <v>3</v>
          </cell>
          <cell r="AE18">
            <v>0</v>
          </cell>
          <cell r="AF18">
            <v>0</v>
          </cell>
          <cell r="AG18">
            <v>14</v>
          </cell>
          <cell r="AH18">
            <v>126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111</v>
          </cell>
          <cell r="D19">
            <v>504</v>
          </cell>
          <cell r="E19">
            <v>218</v>
          </cell>
          <cell r="F19">
            <v>358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219</v>
          </cell>
          <cell r="K19">
            <v>-1</v>
          </cell>
        </row>
        <row r="19">
          <cell r="O19">
            <v>43.6</v>
          </cell>
          <cell r="P19">
            <v>252.4</v>
          </cell>
          <cell r="Q19">
            <v>252.4</v>
          </cell>
          <cell r="R19">
            <v>252</v>
          </cell>
        </row>
        <row r="19">
          <cell r="U19">
            <v>13.9908256880734</v>
          </cell>
          <cell r="V19">
            <v>8.21100917431193</v>
          </cell>
          <cell r="W19">
            <v>37.2</v>
          </cell>
          <cell r="X19">
            <v>40.4</v>
          </cell>
          <cell r="Y19">
            <v>34</v>
          </cell>
          <cell r="Z19">
            <v>36.2</v>
          </cell>
          <cell r="AA19">
            <v>42.2</v>
          </cell>
        </row>
        <row r="19">
          <cell r="AC19">
            <v>63.1</v>
          </cell>
          <cell r="AD19">
            <v>6</v>
          </cell>
          <cell r="AE19">
            <v>42</v>
          </cell>
          <cell r="AF19">
            <v>63</v>
          </cell>
          <cell r="AG19">
            <v>14</v>
          </cell>
          <cell r="AH19">
            <v>126</v>
          </cell>
        </row>
        <row r="20">
          <cell r="A20" t="str">
            <v>Наггетсы Нагетосы Сочная курочка в хруст панир со сметаной и зеленью ТМ Горячая штучка 0,25 ПОКОМ</v>
          </cell>
          <cell r="B20" t="str">
            <v>шт</v>
          </cell>
          <cell r="C20">
            <v>78</v>
          </cell>
          <cell r="D20">
            <v>420</v>
          </cell>
          <cell r="E20">
            <v>129</v>
          </cell>
          <cell r="F20">
            <v>349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145</v>
          </cell>
          <cell r="K20">
            <v>-16</v>
          </cell>
        </row>
        <row r="20">
          <cell r="O20">
            <v>25.8</v>
          </cell>
          <cell r="P20">
            <v>63.8</v>
          </cell>
          <cell r="Q20">
            <v>63.8</v>
          </cell>
          <cell r="R20">
            <v>84</v>
          </cell>
        </row>
        <row r="20">
          <cell r="U20">
            <v>16.7829457364341</v>
          </cell>
          <cell r="V20">
            <v>13.5271317829457</v>
          </cell>
          <cell r="W20">
            <v>21.6</v>
          </cell>
          <cell r="X20">
            <v>32.6</v>
          </cell>
          <cell r="Y20">
            <v>24.6</v>
          </cell>
          <cell r="Z20">
            <v>24.6</v>
          </cell>
          <cell r="AA20">
            <v>21</v>
          </cell>
          <cell r="AB20" t="str">
            <v>Акция октябрь сеть "Галактика"</v>
          </cell>
          <cell r="AC20">
            <v>15.95</v>
          </cell>
          <cell r="AD20">
            <v>6</v>
          </cell>
          <cell r="AE20">
            <v>14</v>
          </cell>
          <cell r="AF20">
            <v>21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62</v>
          </cell>
          <cell r="D21">
            <v>168</v>
          </cell>
          <cell r="E21">
            <v>93</v>
          </cell>
          <cell r="F21">
            <v>105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95</v>
          </cell>
          <cell r="K21">
            <v>-2</v>
          </cell>
        </row>
        <row r="21">
          <cell r="O21">
            <v>18.6</v>
          </cell>
          <cell r="P21">
            <v>155.4</v>
          </cell>
          <cell r="Q21">
            <v>155.4</v>
          </cell>
          <cell r="R21">
            <v>168</v>
          </cell>
        </row>
        <row r="21">
          <cell r="U21">
            <v>14.6774193548387</v>
          </cell>
          <cell r="V21">
            <v>5.64516129032258</v>
          </cell>
          <cell r="W21">
            <v>14.2</v>
          </cell>
          <cell r="X21">
            <v>24.6</v>
          </cell>
          <cell r="Y21">
            <v>17.2</v>
          </cell>
          <cell r="Z21">
            <v>20.4</v>
          </cell>
          <cell r="AA21">
            <v>14</v>
          </cell>
        </row>
        <row r="21">
          <cell r="AC21">
            <v>38.85</v>
          </cell>
          <cell r="AD21">
            <v>6</v>
          </cell>
          <cell r="AE21">
            <v>28</v>
          </cell>
          <cell r="AF21">
            <v>42</v>
          </cell>
          <cell r="AG21">
            <v>14</v>
          </cell>
          <cell r="AH21">
            <v>126</v>
          </cell>
        </row>
        <row r="22">
          <cell r="A22" t="str">
            <v>Наггетсы Хрустящие ТМ Зареченские ТС Зареченские продукты. Поком</v>
          </cell>
          <cell r="B22" t="str">
            <v>кг</v>
          </cell>
          <cell r="C22">
            <v>282</v>
          </cell>
          <cell r="D22">
            <v>216</v>
          </cell>
          <cell r="E22">
            <v>264</v>
          </cell>
          <cell r="F22">
            <v>210</v>
          </cell>
          <cell r="G22">
            <v>1</v>
          </cell>
          <cell r="H22">
            <v>180</v>
          </cell>
          <cell r="I22" t="str">
            <v>матрица</v>
          </cell>
          <cell r="J22">
            <v>265.7</v>
          </cell>
          <cell r="K22">
            <v>-1.69999999999999</v>
          </cell>
        </row>
        <row r="22">
          <cell r="O22">
            <v>52.8</v>
          </cell>
          <cell r="P22">
            <v>529.2</v>
          </cell>
          <cell r="Q22">
            <v>529.2</v>
          </cell>
          <cell r="R22">
            <v>504</v>
          </cell>
        </row>
        <row r="22">
          <cell r="U22">
            <v>13.5227272727273</v>
          </cell>
          <cell r="V22">
            <v>3.97727272727273</v>
          </cell>
          <cell r="W22">
            <v>30</v>
          </cell>
          <cell r="X22">
            <v>50.4</v>
          </cell>
          <cell r="Y22">
            <v>48</v>
          </cell>
          <cell r="Z22">
            <v>40.8</v>
          </cell>
          <cell r="AA22">
            <v>40.8</v>
          </cell>
        </row>
        <row r="22">
          <cell r="AC22">
            <v>529.2</v>
          </cell>
          <cell r="AD22">
            <v>6</v>
          </cell>
          <cell r="AE22">
            <v>84</v>
          </cell>
          <cell r="AF22">
            <v>504</v>
          </cell>
          <cell r="AG22">
            <v>12</v>
          </cell>
          <cell r="AH22">
            <v>84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161</v>
          </cell>
          <cell r="D23">
            <v>1176</v>
          </cell>
          <cell r="E23">
            <v>387</v>
          </cell>
          <cell r="F23">
            <v>779</v>
          </cell>
          <cell r="G23">
            <v>0.25</v>
          </cell>
          <cell r="H23">
            <v>365</v>
          </cell>
          <cell r="I23" t="str">
            <v>матрица</v>
          </cell>
          <cell r="J23">
            <v>411</v>
          </cell>
          <cell r="K23">
            <v>-24</v>
          </cell>
        </row>
        <row r="23">
          <cell r="O23">
            <v>77.4</v>
          </cell>
          <cell r="P23">
            <v>304.6</v>
          </cell>
          <cell r="Q23">
            <v>304.6</v>
          </cell>
          <cell r="R23">
            <v>336</v>
          </cell>
        </row>
        <row r="23">
          <cell r="U23">
            <v>14.405684754522</v>
          </cell>
          <cell r="V23">
            <v>10.0645994832041</v>
          </cell>
          <cell r="W23">
            <v>85.8</v>
          </cell>
          <cell r="X23">
            <v>74.4</v>
          </cell>
          <cell r="Y23">
            <v>65.8</v>
          </cell>
          <cell r="Z23">
            <v>75.2</v>
          </cell>
          <cell r="AA23">
            <v>73.6</v>
          </cell>
          <cell r="AB23" t="str">
            <v>Акция октябрь сеть "Галактика"</v>
          </cell>
          <cell r="AC23">
            <v>76.15</v>
          </cell>
          <cell r="AD23">
            <v>12</v>
          </cell>
          <cell r="AE23">
            <v>28</v>
          </cell>
          <cell r="AF23">
            <v>84</v>
          </cell>
          <cell r="AG23">
            <v>14</v>
          </cell>
          <cell r="AH23">
            <v>70</v>
          </cell>
        </row>
        <row r="24">
          <cell r="A24" t="str">
            <v>Наггетсы с индейки ТМ Вязанка ТС Из печи Сливушки 0,25 кг УВС.  Поком</v>
          </cell>
          <cell r="B24" t="str">
            <v>шт</v>
          </cell>
          <cell r="C24">
            <v>399</v>
          </cell>
          <cell r="D24">
            <v>1983</v>
          </cell>
          <cell r="E24">
            <v>391</v>
          </cell>
          <cell r="F24">
            <v>1486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408</v>
          </cell>
          <cell r="K24">
            <v>-17</v>
          </cell>
        </row>
        <row r="24">
          <cell r="O24">
            <v>78.2</v>
          </cell>
        </row>
        <row r="24">
          <cell r="U24">
            <v>19.002557544757</v>
          </cell>
          <cell r="V24">
            <v>19.002557544757</v>
          </cell>
          <cell r="W24">
            <v>61.4</v>
          </cell>
          <cell r="X24">
            <v>54.2</v>
          </cell>
          <cell r="Y24">
            <v>64.8</v>
          </cell>
          <cell r="Z24">
            <v>57.8</v>
          </cell>
          <cell r="AA24">
            <v>67</v>
          </cell>
          <cell r="AB24" t="str">
            <v>дубль / неправильно поставлен приход</v>
          </cell>
        </row>
        <row r="24">
          <cell r="AD24">
            <v>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10</v>
          </cell>
          <cell r="D25">
            <v>276</v>
          </cell>
          <cell r="E25">
            <v>677</v>
          </cell>
          <cell r="F25">
            <v>1486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293</v>
          </cell>
          <cell r="K25">
            <v>384</v>
          </cell>
        </row>
        <row r="25">
          <cell r="O25">
            <v>135.4</v>
          </cell>
          <cell r="P25">
            <v>409.6</v>
          </cell>
          <cell r="Q25">
            <v>409.6</v>
          </cell>
          <cell r="R25">
            <v>336</v>
          </cell>
        </row>
        <row r="25">
          <cell r="U25">
            <v>13.4564254062038</v>
          </cell>
          <cell r="V25">
            <v>10.9748892171344</v>
          </cell>
          <cell r="W25">
            <v>103</v>
          </cell>
          <cell r="X25">
            <v>93.6</v>
          </cell>
          <cell r="Y25">
            <v>92.4</v>
          </cell>
          <cell r="Z25">
            <v>63.8</v>
          </cell>
          <cell r="AA25">
            <v>74.6</v>
          </cell>
          <cell r="AB25" t="str">
            <v>есть дубль / Акция на октябрь для сети "Обжора". Предварительный заказ сети на данную позицию составляет 1 300 шт</v>
          </cell>
          <cell r="AC25">
            <v>102.4</v>
          </cell>
          <cell r="AD25">
            <v>12</v>
          </cell>
          <cell r="AE25">
            <v>28</v>
          </cell>
          <cell r="AF25">
            <v>84</v>
          </cell>
          <cell r="AG25">
            <v>14</v>
          </cell>
          <cell r="AH25">
            <v>70</v>
          </cell>
        </row>
        <row r="26">
          <cell r="A26" t="str">
            <v>Наггетсы с куриным филе и сыром ТМ Вязанка ТС Из печи Сливушки 0,25 кг.  Поком</v>
          </cell>
          <cell r="B26" t="str">
            <v>шт</v>
          </cell>
          <cell r="C26">
            <v>10</v>
          </cell>
          <cell r="D26">
            <v>672</v>
          </cell>
          <cell r="E26">
            <v>294</v>
          </cell>
          <cell r="F26">
            <v>378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316</v>
          </cell>
          <cell r="K26">
            <v>-22</v>
          </cell>
        </row>
        <row r="26">
          <cell r="O26">
            <v>58.8</v>
          </cell>
          <cell r="P26">
            <v>445.2</v>
          </cell>
          <cell r="Q26">
            <v>445.2</v>
          </cell>
          <cell r="R26">
            <v>504</v>
          </cell>
        </row>
        <row r="26">
          <cell r="U26">
            <v>15</v>
          </cell>
          <cell r="V26">
            <v>6.42857142857143</v>
          </cell>
          <cell r="W26">
            <v>32.8</v>
          </cell>
          <cell r="X26">
            <v>48.8</v>
          </cell>
          <cell r="Y26">
            <v>33.4</v>
          </cell>
          <cell r="Z26">
            <v>30.2</v>
          </cell>
          <cell r="AA26">
            <v>22.6</v>
          </cell>
          <cell r="AB26" t="str">
            <v>Акция октябрь сеть "Галактика"</v>
          </cell>
          <cell r="AC26">
            <v>111.3</v>
          </cell>
          <cell r="AD26">
            <v>12</v>
          </cell>
          <cell r="AE26">
            <v>42</v>
          </cell>
          <cell r="AF26">
            <v>126</v>
          </cell>
          <cell r="AG26">
            <v>14</v>
          </cell>
          <cell r="AH26">
            <v>70</v>
          </cell>
        </row>
        <row r="27">
          <cell r="A27" t="str">
            <v>Нагетосы Сочная курочка в хрустящей панировке Наггетсы ГШ Фикс.вес 0,25 Лоток Горячая штучка Поком</v>
          </cell>
          <cell r="B27" t="str">
            <v>шт</v>
          </cell>
          <cell r="C27">
            <v>130</v>
          </cell>
          <cell r="D27">
            <v>84</v>
          </cell>
          <cell r="E27">
            <v>78</v>
          </cell>
          <cell r="F27">
            <v>122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97</v>
          </cell>
          <cell r="K27">
            <v>-19</v>
          </cell>
        </row>
        <row r="27">
          <cell r="O27">
            <v>15.6</v>
          </cell>
          <cell r="P27">
            <v>96.4</v>
          </cell>
          <cell r="Q27">
            <v>96.4</v>
          </cell>
          <cell r="R27">
            <v>84</v>
          </cell>
        </row>
        <row r="27">
          <cell r="U27">
            <v>13.2051282051282</v>
          </cell>
          <cell r="V27">
            <v>7.82051282051282</v>
          </cell>
          <cell r="W27">
            <v>12.2</v>
          </cell>
          <cell r="X27">
            <v>19.2</v>
          </cell>
          <cell r="Y27">
            <v>13.6</v>
          </cell>
          <cell r="Z27">
            <v>21</v>
          </cell>
          <cell r="AA27">
            <v>16</v>
          </cell>
          <cell r="AB27" t="str">
            <v>Галактика</v>
          </cell>
          <cell r="AC27">
            <v>24.1</v>
          </cell>
          <cell r="AD27">
            <v>6</v>
          </cell>
          <cell r="AE27">
            <v>14</v>
          </cell>
          <cell r="AF27">
            <v>21</v>
          </cell>
          <cell r="AG27">
            <v>14</v>
          </cell>
          <cell r="AH27">
            <v>126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64</v>
          </cell>
          <cell r="D28">
            <v>336</v>
          </cell>
          <cell r="E28">
            <v>69</v>
          </cell>
          <cell r="F28">
            <v>318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69</v>
          </cell>
          <cell r="K28">
            <v>0</v>
          </cell>
        </row>
        <row r="28">
          <cell r="O28">
            <v>13.8</v>
          </cell>
        </row>
        <row r="28">
          <cell r="R28">
            <v>0</v>
          </cell>
        </row>
        <row r="28">
          <cell r="U28">
            <v>23.0434782608696</v>
          </cell>
          <cell r="V28">
            <v>23.0434782608696</v>
          </cell>
          <cell r="W28">
            <v>23.8</v>
          </cell>
          <cell r="X28">
            <v>16.4</v>
          </cell>
          <cell r="Y28">
            <v>14.6</v>
          </cell>
          <cell r="Z28">
            <v>16.2</v>
          </cell>
          <cell r="AA28">
            <v>14.6</v>
          </cell>
          <cell r="AB28" t="str">
            <v>Галактика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Пельмени Grandmeni с говядиной ТМ Горячая штучка флоупак сфера 0,75 кг. ПОКОМ</v>
          </cell>
          <cell r="B29" t="str">
            <v>шт</v>
          </cell>
        </row>
        <row r="29">
          <cell r="G29">
            <v>0</v>
          </cell>
          <cell r="H29">
            <v>180</v>
          </cell>
          <cell r="I29" t="str">
            <v>матрица</v>
          </cell>
        </row>
        <row r="29">
          <cell r="K29">
            <v>0</v>
          </cell>
        </row>
        <row r="29">
          <cell r="O29">
            <v>0</v>
          </cell>
        </row>
        <row r="29">
          <cell r="U29" t="e">
            <v>#VALUE!</v>
          </cell>
          <cell r="V29" t="e">
            <v>#VALUE!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 t="str">
            <v>нет потребности</v>
          </cell>
        </row>
        <row r="29">
          <cell r="AD29">
            <v>0</v>
          </cell>
        </row>
        <row r="29">
          <cell r="AG29">
            <v>12</v>
          </cell>
          <cell r="AH29">
            <v>84</v>
          </cell>
        </row>
        <row r="30">
          <cell r="A30" t="str">
            <v>Пельмени Grandmeni с говядиной в сливочном соусе ТМ Горячая штучка флоупак сфера 0,75 кг.  ПОКОМ</v>
          </cell>
          <cell r="B30" t="str">
            <v>шт</v>
          </cell>
        </row>
        <row r="30">
          <cell r="D30">
            <v>2784</v>
          </cell>
          <cell r="E30">
            <v>1681</v>
          </cell>
          <cell r="F30">
            <v>1030</v>
          </cell>
          <cell r="G30">
            <v>0.75</v>
          </cell>
          <cell r="H30">
            <v>180</v>
          </cell>
          <cell r="I30" t="str">
            <v>матрица</v>
          </cell>
          <cell r="J30">
            <v>1698</v>
          </cell>
          <cell r="K30">
            <v>-17</v>
          </cell>
        </row>
        <row r="30">
          <cell r="O30">
            <v>336.2</v>
          </cell>
          <cell r="P30">
            <v>3676.8</v>
          </cell>
          <cell r="Q30">
            <v>3676.8</v>
          </cell>
          <cell r="R30">
            <v>3648</v>
          </cell>
        </row>
        <row r="30">
          <cell r="U30">
            <v>13.9143367043427</v>
          </cell>
          <cell r="V30">
            <v>3.06365258774539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2.2</v>
          </cell>
          <cell r="AB30" t="str">
            <v>Акция на октябрь для сети "Обжора". Предварительный заказ сети на данную позицию составляет 2 800 шт</v>
          </cell>
          <cell r="AC30">
            <v>2757.6</v>
          </cell>
          <cell r="AD30">
            <v>8</v>
          </cell>
          <cell r="AE30">
            <v>456</v>
          </cell>
          <cell r="AF30">
            <v>2736</v>
          </cell>
          <cell r="AG30">
            <v>12</v>
          </cell>
          <cell r="AH30">
            <v>84</v>
          </cell>
        </row>
        <row r="31">
          <cell r="A31" t="str">
            <v>Пельмени Grandmeni с говядиной и свининой Grandmeni 0,75 Сфера Горячая штучка  Поком</v>
          </cell>
          <cell r="B31" t="str">
            <v>шт</v>
          </cell>
        </row>
        <row r="31">
          <cell r="G31">
            <v>0</v>
          </cell>
          <cell r="H31">
            <v>180</v>
          </cell>
          <cell r="I31" t="str">
            <v>матрица</v>
          </cell>
        </row>
        <row r="31">
          <cell r="K31">
            <v>0</v>
          </cell>
        </row>
        <row r="31">
          <cell r="O31">
            <v>0</v>
          </cell>
        </row>
        <row r="31">
          <cell r="U31" t="e">
            <v>#VALUE!</v>
          </cell>
          <cell r="V31" t="e">
            <v>#VALUE!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</row>
        <row r="31">
          <cell r="AD31">
            <v>0</v>
          </cell>
        </row>
        <row r="31">
          <cell r="AG31">
            <v>12</v>
          </cell>
          <cell r="AH31">
            <v>84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158</v>
          </cell>
          <cell r="D32">
            <v>480</v>
          </cell>
          <cell r="E32">
            <v>217</v>
          </cell>
          <cell r="F32">
            <v>399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208</v>
          </cell>
          <cell r="K32">
            <v>9</v>
          </cell>
        </row>
        <row r="32">
          <cell r="O32">
            <v>43.4</v>
          </cell>
          <cell r="P32">
            <v>208.6</v>
          </cell>
          <cell r="Q32">
            <v>208.6</v>
          </cell>
          <cell r="R32">
            <v>192</v>
          </cell>
        </row>
        <row r="32">
          <cell r="U32">
            <v>13.6175115207373</v>
          </cell>
          <cell r="V32">
            <v>9.19354838709677</v>
          </cell>
          <cell r="W32">
            <v>40.6</v>
          </cell>
          <cell r="X32">
            <v>42.6</v>
          </cell>
          <cell r="Y32">
            <v>39.2</v>
          </cell>
          <cell r="Z32">
            <v>50.2</v>
          </cell>
          <cell r="AA32">
            <v>38.8</v>
          </cell>
        </row>
        <row r="32">
          <cell r="AC32">
            <v>156.45</v>
          </cell>
          <cell r="AD32">
            <v>8</v>
          </cell>
          <cell r="AE32">
            <v>24</v>
          </cell>
          <cell r="AF32">
            <v>144</v>
          </cell>
          <cell r="AG32">
            <v>12</v>
          </cell>
          <cell r="AH32">
            <v>84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</row>
        <row r="33">
          <cell r="G33">
            <v>0</v>
          </cell>
          <cell r="H33">
            <v>180</v>
          </cell>
          <cell r="I33" t="str">
            <v>матрица</v>
          </cell>
        </row>
        <row r="33">
          <cell r="K33">
            <v>0</v>
          </cell>
        </row>
        <row r="33">
          <cell r="O33">
            <v>0</v>
          </cell>
        </row>
        <row r="33">
          <cell r="U33" t="e">
            <v>#VALUE!</v>
          </cell>
          <cell r="V33" t="e">
            <v>#VALUE!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</row>
        <row r="33">
          <cell r="AD33">
            <v>0</v>
          </cell>
        </row>
        <row r="33">
          <cell r="AG33">
            <v>12</v>
          </cell>
          <cell r="AH33">
            <v>84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</row>
        <row r="34">
          <cell r="G34">
            <v>0</v>
          </cell>
          <cell r="H34">
            <v>180</v>
          </cell>
          <cell r="I34" t="str">
            <v>матрица</v>
          </cell>
        </row>
        <row r="34">
          <cell r="K34">
            <v>0</v>
          </cell>
        </row>
        <row r="34">
          <cell r="O34">
            <v>0</v>
          </cell>
        </row>
        <row r="34">
          <cell r="U34" t="e">
            <v>#VALUE!</v>
          </cell>
          <cell r="V34" t="e">
            <v>#VALUE!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</row>
        <row r="34">
          <cell r="AD34">
            <v>0</v>
          </cell>
        </row>
        <row r="34">
          <cell r="AG34">
            <v>12</v>
          </cell>
          <cell r="AH34">
            <v>84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</row>
        <row r="35">
          <cell r="G35">
            <v>0</v>
          </cell>
          <cell r="H35">
            <v>180</v>
          </cell>
          <cell r="I35" t="str">
            <v>матрица</v>
          </cell>
        </row>
        <row r="35">
          <cell r="K35">
            <v>0</v>
          </cell>
        </row>
        <row r="35">
          <cell r="O35">
            <v>0</v>
          </cell>
        </row>
        <row r="35">
          <cell r="U35" t="e">
            <v>#VALUE!</v>
          </cell>
          <cell r="V35" t="e">
            <v>#VALUE!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</row>
        <row r="35">
          <cell r="AD35">
            <v>0</v>
          </cell>
        </row>
        <row r="35">
          <cell r="AG35">
            <v>12</v>
          </cell>
          <cell r="AH35">
            <v>84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</row>
        <row r="36">
          <cell r="D36">
            <v>384</v>
          </cell>
          <cell r="E36">
            <v>115</v>
          </cell>
          <cell r="F36">
            <v>268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116</v>
          </cell>
          <cell r="K36">
            <v>-1</v>
          </cell>
        </row>
        <row r="36">
          <cell r="O36">
            <v>23</v>
          </cell>
          <cell r="P36">
            <v>54</v>
          </cell>
          <cell r="Q36">
            <v>54</v>
          </cell>
          <cell r="R36">
            <v>96</v>
          </cell>
        </row>
        <row r="36">
          <cell r="U36">
            <v>15.8260869565217</v>
          </cell>
          <cell r="V36">
            <v>11.6521739130435</v>
          </cell>
          <cell r="W36">
            <v>18.4</v>
          </cell>
          <cell r="X36">
            <v>34.2</v>
          </cell>
          <cell r="Y36">
            <v>17</v>
          </cell>
          <cell r="Z36">
            <v>24.6</v>
          </cell>
          <cell r="AA36">
            <v>21.6</v>
          </cell>
          <cell r="AB36" t="str">
            <v>Галактика</v>
          </cell>
          <cell r="AC36">
            <v>48.6</v>
          </cell>
          <cell r="AD36">
            <v>8</v>
          </cell>
          <cell r="AE36">
            <v>12</v>
          </cell>
          <cell r="AF36">
            <v>86.4</v>
          </cell>
          <cell r="AG36">
            <v>12</v>
          </cell>
          <cell r="AH36">
            <v>84</v>
          </cell>
        </row>
        <row r="37">
          <cell r="A37" t="str">
            <v>Пельмени Бигбули с мясом, Горячая штучка сфера 0,43 кг  ПОКОМ</v>
          </cell>
          <cell r="B37" t="str">
            <v>шт</v>
          </cell>
        </row>
        <row r="37">
          <cell r="D37">
            <v>4</v>
          </cell>
          <cell r="E37">
            <v>4</v>
          </cell>
        </row>
        <row r="37">
          <cell r="G37">
            <v>0</v>
          </cell>
          <cell r="H37" t="e">
            <v>#VALUE!</v>
          </cell>
          <cell r="I37" t="str">
            <v>не в матрице</v>
          </cell>
          <cell r="J37">
            <v>4</v>
          </cell>
          <cell r="K37">
            <v>0</v>
          </cell>
        </row>
        <row r="37">
          <cell r="O37">
            <v>0.8</v>
          </cell>
        </row>
        <row r="37"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7">
          <cell r="AD37">
            <v>0</v>
          </cell>
        </row>
        <row r="38">
          <cell r="A38" t="str">
            <v>Пельмени Бигбули со слив.маслом 0,9 кг   Поком</v>
          </cell>
          <cell r="B38" t="str">
            <v>шт</v>
          </cell>
          <cell r="C38">
            <v>190</v>
          </cell>
          <cell r="D38">
            <v>96</v>
          </cell>
          <cell r="E38">
            <v>119</v>
          </cell>
          <cell r="F38">
            <v>162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119</v>
          </cell>
          <cell r="K38">
            <v>0</v>
          </cell>
        </row>
        <row r="38">
          <cell r="O38">
            <v>23.8</v>
          </cell>
          <cell r="P38">
            <v>171.2</v>
          </cell>
          <cell r="Q38">
            <v>171.2</v>
          </cell>
          <cell r="R38">
            <v>192</v>
          </cell>
        </row>
        <row r="38">
          <cell r="U38">
            <v>14.8739495798319</v>
          </cell>
          <cell r="V38">
            <v>6.80672268907563</v>
          </cell>
          <cell r="W38">
            <v>15</v>
          </cell>
          <cell r="X38">
            <v>20</v>
          </cell>
          <cell r="Y38">
            <v>15.4</v>
          </cell>
          <cell r="Z38">
            <v>22.4</v>
          </cell>
          <cell r="AA38">
            <v>31.8</v>
          </cell>
        </row>
        <row r="38">
          <cell r="AC38">
            <v>154.08</v>
          </cell>
          <cell r="AD38">
            <v>8</v>
          </cell>
          <cell r="AE38">
            <v>24</v>
          </cell>
          <cell r="AF38">
            <v>172.8</v>
          </cell>
          <cell r="AG38">
            <v>12</v>
          </cell>
          <cell r="AH38">
            <v>84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</row>
        <row r="39">
          <cell r="G39">
            <v>0</v>
          </cell>
          <cell r="H39">
            <v>180</v>
          </cell>
          <cell r="I39" t="str">
            <v>матрица</v>
          </cell>
        </row>
        <row r="39">
          <cell r="K39">
            <v>0</v>
          </cell>
        </row>
        <row r="39">
          <cell r="O39">
            <v>0</v>
          </cell>
        </row>
        <row r="39">
          <cell r="U39" t="e">
            <v>#VALUE!</v>
          </cell>
          <cell r="V39" t="e">
            <v>#VALUE!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</row>
        <row r="39">
          <cell r="AD39">
            <v>0</v>
          </cell>
        </row>
        <row r="39">
          <cell r="AG39">
            <v>12</v>
          </cell>
          <cell r="AH39">
            <v>84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410</v>
          </cell>
        </row>
        <row r="40">
          <cell r="E40">
            <v>165</v>
          </cell>
          <cell r="F40">
            <v>232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167</v>
          </cell>
          <cell r="K40">
            <v>-2</v>
          </cell>
        </row>
        <row r="40">
          <cell r="O40">
            <v>33</v>
          </cell>
          <cell r="P40">
            <v>230</v>
          </cell>
          <cell r="Q40">
            <v>230</v>
          </cell>
          <cell r="R40">
            <v>192</v>
          </cell>
        </row>
        <row r="40">
          <cell r="U40">
            <v>12.8484848484848</v>
          </cell>
          <cell r="V40">
            <v>7.03030303030303</v>
          </cell>
          <cell r="W40">
            <v>23.8</v>
          </cell>
          <cell r="X40">
            <v>31.4</v>
          </cell>
          <cell r="Y40">
            <v>45</v>
          </cell>
          <cell r="Z40">
            <v>26.8</v>
          </cell>
          <cell r="AA40">
            <v>28.8</v>
          </cell>
        </row>
        <row r="40">
          <cell r="AC40">
            <v>207</v>
          </cell>
          <cell r="AD40">
            <v>8</v>
          </cell>
          <cell r="AE40">
            <v>24</v>
          </cell>
          <cell r="AF40">
            <v>172.8</v>
          </cell>
          <cell r="AG40">
            <v>12</v>
          </cell>
          <cell r="AH40">
            <v>84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326</v>
          </cell>
          <cell r="D41">
            <v>474</v>
          </cell>
          <cell r="E41">
            <v>223</v>
          </cell>
          <cell r="F41">
            <v>556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225</v>
          </cell>
          <cell r="K41">
            <v>-2</v>
          </cell>
        </row>
        <row r="41">
          <cell r="O41">
            <v>44.6</v>
          </cell>
          <cell r="P41">
            <v>157.6</v>
          </cell>
          <cell r="Q41">
            <v>157.6</v>
          </cell>
          <cell r="R41">
            <v>192</v>
          </cell>
        </row>
        <row r="41">
          <cell r="U41">
            <v>16.7713004484305</v>
          </cell>
          <cell r="V41">
            <v>12.4663677130045</v>
          </cell>
          <cell r="W41">
            <v>41.6</v>
          </cell>
          <cell r="X41">
            <v>35.8</v>
          </cell>
          <cell r="Y41">
            <v>41.6</v>
          </cell>
          <cell r="Z41">
            <v>43</v>
          </cell>
          <cell r="AA41">
            <v>29</v>
          </cell>
        </row>
        <row r="41">
          <cell r="AC41">
            <v>67.768</v>
          </cell>
          <cell r="AD41">
            <v>16</v>
          </cell>
          <cell r="AE41">
            <v>12</v>
          </cell>
          <cell r="AF41">
            <v>82.56</v>
          </cell>
          <cell r="AG41">
            <v>12</v>
          </cell>
          <cell r="AH41">
            <v>84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245</v>
          </cell>
          <cell r="D42">
            <v>540</v>
          </cell>
          <cell r="E42">
            <v>330</v>
          </cell>
          <cell r="F42">
            <v>405</v>
          </cell>
          <cell r="G42">
            <v>1</v>
          </cell>
          <cell r="H42">
            <v>180</v>
          </cell>
          <cell r="I42" t="str">
            <v>матрица</v>
          </cell>
          <cell r="J42">
            <v>335</v>
          </cell>
          <cell r="K42">
            <v>-5</v>
          </cell>
        </row>
        <row r="42">
          <cell r="O42">
            <v>66</v>
          </cell>
          <cell r="P42">
            <v>519</v>
          </cell>
          <cell r="Q42">
            <v>519</v>
          </cell>
          <cell r="R42">
            <v>540</v>
          </cell>
        </row>
        <row r="42">
          <cell r="U42">
            <v>14.3181818181818</v>
          </cell>
          <cell r="V42">
            <v>6.13636363636364</v>
          </cell>
          <cell r="W42">
            <v>52.82</v>
          </cell>
          <cell r="X42">
            <v>59.9372</v>
          </cell>
          <cell r="Y42">
            <v>55</v>
          </cell>
          <cell r="Z42">
            <v>64</v>
          </cell>
          <cell r="AA42">
            <v>71.2</v>
          </cell>
        </row>
        <row r="42">
          <cell r="AC42">
            <v>519</v>
          </cell>
          <cell r="AD42">
            <v>5</v>
          </cell>
          <cell r="AE42">
            <v>108</v>
          </cell>
          <cell r="AF42">
            <v>540</v>
          </cell>
          <cell r="AG42">
            <v>12</v>
          </cell>
          <cell r="AH42">
            <v>144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1354</v>
          </cell>
        </row>
        <row r="43">
          <cell r="E43">
            <v>336</v>
          </cell>
          <cell r="F43">
            <v>978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332</v>
          </cell>
          <cell r="K43">
            <v>4</v>
          </cell>
        </row>
        <row r="43">
          <cell r="O43">
            <v>67.2</v>
          </cell>
        </row>
        <row r="43">
          <cell r="R43">
            <v>0</v>
          </cell>
        </row>
        <row r="43">
          <cell r="U43">
            <v>14.5535714285714</v>
          </cell>
          <cell r="V43">
            <v>14.5535714285714</v>
          </cell>
          <cell r="W43">
            <v>52.4</v>
          </cell>
          <cell r="X43">
            <v>77.4</v>
          </cell>
          <cell r="Y43">
            <v>63.6</v>
          </cell>
          <cell r="Z43">
            <v>66.6</v>
          </cell>
          <cell r="AA43">
            <v>75.2</v>
          </cell>
          <cell r="AB43" t="str">
            <v>необходимо увеличить продажи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313</v>
          </cell>
        </row>
        <row r="44">
          <cell r="E44">
            <v>81</v>
          </cell>
          <cell r="F44">
            <v>230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80</v>
          </cell>
          <cell r="K44">
            <v>1</v>
          </cell>
        </row>
        <row r="44">
          <cell r="O44">
            <v>16.2</v>
          </cell>
        </row>
        <row r="44">
          <cell r="R44">
            <v>0</v>
          </cell>
        </row>
        <row r="44">
          <cell r="U44">
            <v>14.1975308641975</v>
          </cell>
          <cell r="V44">
            <v>14.1975308641975</v>
          </cell>
          <cell r="W44">
            <v>15</v>
          </cell>
          <cell r="X44">
            <v>16.2</v>
          </cell>
          <cell r="Y44">
            <v>24</v>
          </cell>
          <cell r="Z44">
            <v>18.8</v>
          </cell>
          <cell r="AA44">
            <v>26.8</v>
          </cell>
          <cell r="AB44" t="str">
            <v>необходимо увеличить продажи</v>
          </cell>
          <cell r="AC44">
            <v>0</v>
          </cell>
          <cell r="AD44">
            <v>16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41</v>
          </cell>
          <cell r="D45">
            <v>120</v>
          </cell>
          <cell r="E45">
            <v>14</v>
          </cell>
          <cell r="F45">
            <v>144</v>
          </cell>
          <cell r="G45">
            <v>0.7</v>
          </cell>
          <cell r="H45">
            <v>180</v>
          </cell>
          <cell r="I45" t="str">
            <v>матрица</v>
          </cell>
          <cell r="J45">
            <v>14</v>
          </cell>
          <cell r="K45">
            <v>0</v>
          </cell>
        </row>
        <row r="45">
          <cell r="O45">
            <v>2.8</v>
          </cell>
        </row>
        <row r="45">
          <cell r="R45">
            <v>0</v>
          </cell>
        </row>
        <row r="45">
          <cell r="U45">
            <v>51.4285714285714</v>
          </cell>
          <cell r="V45">
            <v>51.4285714285714</v>
          </cell>
          <cell r="W45">
            <v>4.8</v>
          </cell>
          <cell r="X45">
            <v>2</v>
          </cell>
          <cell r="Y45">
            <v>3.6</v>
          </cell>
          <cell r="Z45">
            <v>4</v>
          </cell>
          <cell r="AA45">
            <v>7.4</v>
          </cell>
          <cell r="AB45" t="str">
            <v>необходимо увеличить продажи</v>
          </cell>
          <cell r="AC45">
            <v>0</v>
          </cell>
          <cell r="AD45">
            <v>10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Домашние со сливочным маслом ТМ Зареченские  продукты флоу-пак сфера 0,7 кг.  Поком</v>
          </cell>
          <cell r="B46" t="str">
            <v>шт</v>
          </cell>
          <cell r="C46">
            <v>45</v>
          </cell>
          <cell r="D46">
            <v>120</v>
          </cell>
          <cell r="E46">
            <v>22</v>
          </cell>
          <cell r="F46">
            <v>136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21</v>
          </cell>
          <cell r="K46">
            <v>1</v>
          </cell>
        </row>
        <row r="46">
          <cell r="O46">
            <v>4.4</v>
          </cell>
        </row>
        <row r="46">
          <cell r="R46">
            <v>0</v>
          </cell>
        </row>
        <row r="46">
          <cell r="U46">
            <v>30.9090909090909</v>
          </cell>
          <cell r="V46">
            <v>30.9090909090909</v>
          </cell>
          <cell r="W46">
            <v>5.2</v>
          </cell>
          <cell r="X46">
            <v>1.8</v>
          </cell>
          <cell r="Y46">
            <v>2.6</v>
          </cell>
          <cell r="Z46">
            <v>4</v>
          </cell>
          <cell r="AA46">
            <v>6.4</v>
          </cell>
          <cell r="AB46" t="str">
            <v>необходимо увеличить продажи</v>
          </cell>
          <cell r="AC46">
            <v>0</v>
          </cell>
          <cell r="AD46">
            <v>10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Медвежьи ушки с фермерскими сливками ТМ Стародв флоу-пак классическая форма 0,7 кг.  Поком</v>
          </cell>
          <cell r="B47" t="str">
            <v>шт</v>
          </cell>
          <cell r="C47">
            <v>63</v>
          </cell>
          <cell r="D47">
            <v>192</v>
          </cell>
          <cell r="E47">
            <v>28</v>
          </cell>
          <cell r="F47">
            <v>224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28</v>
          </cell>
          <cell r="K47">
            <v>0</v>
          </cell>
        </row>
        <row r="47">
          <cell r="O47">
            <v>5.6</v>
          </cell>
        </row>
        <row r="47">
          <cell r="R47">
            <v>0</v>
          </cell>
        </row>
        <row r="47">
          <cell r="U47">
            <v>40</v>
          </cell>
          <cell r="V47">
            <v>40</v>
          </cell>
          <cell r="W47">
            <v>8.4</v>
          </cell>
          <cell r="X47">
            <v>9.2</v>
          </cell>
          <cell r="Y47">
            <v>6</v>
          </cell>
          <cell r="Z47">
            <v>10.8</v>
          </cell>
          <cell r="AA47">
            <v>12.8</v>
          </cell>
          <cell r="AB47" t="str">
            <v>необходимо увеличить продажи / Акция октябрь сеть "Галактика"</v>
          </cell>
          <cell r="AC47">
            <v>0</v>
          </cell>
          <cell r="AD47">
            <v>8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Медвежьи ушки с фермерской свининой и говядиной Большие флоу-пак класс 0,7 кг  Поком</v>
          </cell>
          <cell r="B48" t="str">
            <v>шт</v>
          </cell>
          <cell r="C48">
            <v>258</v>
          </cell>
          <cell r="D48">
            <v>96</v>
          </cell>
          <cell r="E48">
            <v>31</v>
          </cell>
          <cell r="F48">
            <v>317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31</v>
          </cell>
          <cell r="K48">
            <v>0</v>
          </cell>
        </row>
        <row r="48">
          <cell r="O48">
            <v>6.2</v>
          </cell>
        </row>
        <row r="48">
          <cell r="R48">
            <v>0</v>
          </cell>
        </row>
        <row r="48">
          <cell r="U48">
            <v>51.1290322580645</v>
          </cell>
          <cell r="V48">
            <v>51.1290322580645</v>
          </cell>
          <cell r="W48">
            <v>5.4</v>
          </cell>
          <cell r="X48">
            <v>11.2</v>
          </cell>
          <cell r="Y48">
            <v>7.8</v>
          </cell>
          <cell r="Z48">
            <v>10.6</v>
          </cell>
          <cell r="AA48">
            <v>12.2</v>
          </cell>
          <cell r="AB48" t="str">
            <v>необходимо увеличить продажи / Акция октябрь сеть "Галактика"</v>
          </cell>
          <cell r="AC48">
            <v>0</v>
          </cell>
          <cell r="AD48">
            <v>8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Медвежьи ушки с фермерской свининой и говядиной Малые флоу-пак классическая 0,7 кг  Поком</v>
          </cell>
          <cell r="B49" t="str">
            <v>шт</v>
          </cell>
          <cell r="C49">
            <v>143</v>
          </cell>
          <cell r="D49">
            <v>96</v>
          </cell>
          <cell r="E49">
            <v>28</v>
          </cell>
          <cell r="F49">
            <v>206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28</v>
          </cell>
          <cell r="K49">
            <v>0</v>
          </cell>
        </row>
        <row r="49">
          <cell r="O49">
            <v>5.6</v>
          </cell>
        </row>
        <row r="49">
          <cell r="R49">
            <v>0</v>
          </cell>
        </row>
        <row r="49">
          <cell r="U49">
            <v>36.7857142857143</v>
          </cell>
          <cell r="V49">
            <v>36.7857142857143</v>
          </cell>
          <cell r="W49">
            <v>5.8</v>
          </cell>
          <cell r="X49">
            <v>11.6</v>
          </cell>
          <cell r="Y49">
            <v>7.4</v>
          </cell>
          <cell r="Z49">
            <v>13</v>
          </cell>
          <cell r="AA49">
            <v>13.6</v>
          </cell>
          <cell r="AB49" t="str">
            <v>необходимо увеличить продажи / Акция октябрь сеть "Галактика"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47</v>
          </cell>
          <cell r="D50">
            <v>289</v>
          </cell>
          <cell r="E50">
            <v>127</v>
          </cell>
          <cell r="F50">
            <v>206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121</v>
          </cell>
          <cell r="K50">
            <v>6</v>
          </cell>
        </row>
        <row r="50">
          <cell r="O50">
            <v>25.4</v>
          </cell>
          <cell r="P50">
            <v>149.6</v>
          </cell>
          <cell r="Q50">
            <v>149.6</v>
          </cell>
          <cell r="R50">
            <v>192</v>
          </cell>
        </row>
        <row r="50">
          <cell r="U50">
            <v>15.6692913385827</v>
          </cell>
          <cell r="V50">
            <v>8.11023622047244</v>
          </cell>
          <cell r="W50">
            <v>22.8</v>
          </cell>
          <cell r="X50">
            <v>32.2</v>
          </cell>
          <cell r="Y50">
            <v>15.4</v>
          </cell>
          <cell r="Z50">
            <v>21.6</v>
          </cell>
          <cell r="AA50">
            <v>33.2</v>
          </cell>
          <cell r="AB50" t="str">
            <v>Галактика</v>
          </cell>
          <cell r="AC50">
            <v>104.72</v>
          </cell>
          <cell r="AD50">
            <v>8</v>
          </cell>
          <cell r="AE50">
            <v>24</v>
          </cell>
          <cell r="AF50">
            <v>134.4</v>
          </cell>
          <cell r="AG50">
            <v>12</v>
          </cell>
          <cell r="AH50">
            <v>84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62</v>
          </cell>
          <cell r="D51">
            <v>192</v>
          </cell>
          <cell r="E51">
            <v>120</v>
          </cell>
          <cell r="F51">
            <v>131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110</v>
          </cell>
          <cell r="K51">
            <v>10</v>
          </cell>
        </row>
        <row r="51">
          <cell r="O51">
            <v>24</v>
          </cell>
          <cell r="P51">
            <v>205</v>
          </cell>
          <cell r="Q51">
            <v>205</v>
          </cell>
          <cell r="R51">
            <v>192</v>
          </cell>
        </row>
        <row r="51">
          <cell r="U51">
            <v>13.4583333333333</v>
          </cell>
          <cell r="V51">
            <v>5.45833333333333</v>
          </cell>
          <cell r="W51">
            <v>15.6</v>
          </cell>
          <cell r="X51">
            <v>28</v>
          </cell>
          <cell r="Y51">
            <v>18.8</v>
          </cell>
          <cell r="Z51">
            <v>22</v>
          </cell>
          <cell r="AA51">
            <v>21.2</v>
          </cell>
          <cell r="AB51" t="str">
            <v>Галактика</v>
          </cell>
          <cell r="AC51">
            <v>184.5</v>
          </cell>
          <cell r="AD51">
            <v>8</v>
          </cell>
          <cell r="AE51">
            <v>24</v>
          </cell>
          <cell r="AF51">
            <v>172.8</v>
          </cell>
          <cell r="AG51">
            <v>12</v>
          </cell>
          <cell r="AH51">
            <v>84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107</v>
          </cell>
          <cell r="D52">
            <v>96</v>
          </cell>
          <cell r="E52">
            <v>46</v>
          </cell>
          <cell r="F52">
            <v>155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44</v>
          </cell>
          <cell r="K52">
            <v>2</v>
          </cell>
        </row>
        <row r="52">
          <cell r="O52">
            <v>9.2</v>
          </cell>
        </row>
        <row r="52">
          <cell r="R52">
            <v>0</v>
          </cell>
        </row>
        <row r="52">
          <cell r="U52">
            <v>16.8478260869565</v>
          </cell>
          <cell r="V52">
            <v>16.8478260869565</v>
          </cell>
          <cell r="W52">
            <v>8.4</v>
          </cell>
          <cell r="X52">
            <v>11.6</v>
          </cell>
          <cell r="Y52">
            <v>9.4</v>
          </cell>
          <cell r="Z52">
            <v>6.8</v>
          </cell>
          <cell r="AA52">
            <v>10.2</v>
          </cell>
        </row>
        <row r="52"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>
            <v>445</v>
          </cell>
          <cell r="D53">
            <v>300</v>
          </cell>
          <cell r="E53">
            <v>252.6</v>
          </cell>
          <cell r="F53">
            <v>470</v>
          </cell>
          <cell r="G53">
            <v>1</v>
          </cell>
          <cell r="H53">
            <v>180</v>
          </cell>
          <cell r="I53" t="str">
            <v>матрица</v>
          </cell>
          <cell r="J53">
            <v>265</v>
          </cell>
          <cell r="K53">
            <v>-12.4</v>
          </cell>
        </row>
        <row r="53">
          <cell r="O53">
            <v>50.52</v>
          </cell>
          <cell r="P53">
            <v>237.28</v>
          </cell>
          <cell r="Q53">
            <v>237.28</v>
          </cell>
          <cell r="R53">
            <v>240</v>
          </cell>
        </row>
        <row r="53">
          <cell r="U53">
            <v>14.0538400633413</v>
          </cell>
          <cell r="V53">
            <v>9.30324623911322</v>
          </cell>
          <cell r="W53">
            <v>53</v>
          </cell>
          <cell r="X53">
            <v>46.9496</v>
          </cell>
          <cell r="Y53">
            <v>63</v>
          </cell>
          <cell r="Z53">
            <v>53.214</v>
          </cell>
          <cell r="AA53">
            <v>62</v>
          </cell>
        </row>
        <row r="53">
          <cell r="AC53">
            <v>237.28</v>
          </cell>
          <cell r="AD53">
            <v>5</v>
          </cell>
          <cell r="AE53">
            <v>48</v>
          </cell>
          <cell r="AF53">
            <v>240</v>
          </cell>
          <cell r="AG53">
            <v>12</v>
          </cell>
          <cell r="AH53">
            <v>144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</row>
        <row r="54">
          <cell r="G54">
            <v>0</v>
          </cell>
          <cell r="H54">
            <v>180</v>
          </cell>
          <cell r="I54" t="str">
            <v>матрица</v>
          </cell>
        </row>
        <row r="54">
          <cell r="K54">
            <v>0</v>
          </cell>
        </row>
        <row r="54">
          <cell r="O54">
            <v>0</v>
          </cell>
        </row>
        <row r="54">
          <cell r="U54" t="e">
            <v>#VALUE!</v>
          </cell>
          <cell r="V54" t="e">
            <v>#VALUE!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нет потребности</v>
          </cell>
        </row>
        <row r="54">
          <cell r="AD54">
            <v>0</v>
          </cell>
        </row>
        <row r="54">
          <cell r="AG54">
            <v>12</v>
          </cell>
          <cell r="AH54">
            <v>84</v>
          </cell>
        </row>
        <row r="55">
          <cell r="A55" t="str">
            <v>Пельмени Супермени с мясом, Горячая штучка 0,2кг    ПОКОМ</v>
          </cell>
          <cell r="B55" t="str">
            <v>шт</v>
          </cell>
        </row>
        <row r="55">
          <cell r="G55">
            <v>0</v>
          </cell>
          <cell r="H55">
            <v>180</v>
          </cell>
          <cell r="I55" t="str">
            <v>матрица</v>
          </cell>
        </row>
        <row r="55">
          <cell r="K55">
            <v>0</v>
          </cell>
        </row>
        <row r="55">
          <cell r="O55">
            <v>0</v>
          </cell>
        </row>
        <row r="55">
          <cell r="U55" t="e">
            <v>#VALUE!</v>
          </cell>
          <cell r="V55" t="e">
            <v>#VALUE!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нет потребности</v>
          </cell>
        </row>
        <row r="55">
          <cell r="AD55">
            <v>0</v>
          </cell>
        </row>
        <row r="55">
          <cell r="AG55">
            <v>8</v>
          </cell>
          <cell r="AH55">
            <v>48</v>
          </cell>
        </row>
        <row r="56">
          <cell r="A56" t="str">
            <v>Пельмени Супермени со сливочным маслом Супермени 0,2 Сфера Горячая штучка  Поком</v>
          </cell>
          <cell r="B56" t="str">
            <v>шт</v>
          </cell>
        </row>
        <row r="56">
          <cell r="G56">
            <v>0</v>
          </cell>
          <cell r="H56">
            <v>180</v>
          </cell>
          <cell r="I56" t="str">
            <v>матрица</v>
          </cell>
        </row>
        <row r="56">
          <cell r="K56">
            <v>0</v>
          </cell>
        </row>
        <row r="56">
          <cell r="O56">
            <v>0</v>
          </cell>
        </row>
        <row r="56">
          <cell r="U56" t="e">
            <v>#VALUE!</v>
          </cell>
          <cell r="V56" t="e">
            <v>#VALUE!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нет потребности</v>
          </cell>
        </row>
        <row r="56">
          <cell r="AD56">
            <v>0</v>
          </cell>
        </row>
        <row r="56">
          <cell r="AG56">
            <v>6</v>
          </cell>
          <cell r="AH56">
            <v>72</v>
          </cell>
        </row>
        <row r="57">
          <cell r="A57" t="str">
            <v>Пельмени Умелый повар равиоли ВЕС ПОКОМ</v>
          </cell>
          <cell r="B57" t="str">
            <v>кг</v>
          </cell>
          <cell r="C57">
            <v>285</v>
          </cell>
        </row>
        <row r="57">
          <cell r="E57">
            <v>45</v>
          </cell>
          <cell r="F57">
            <v>235</v>
          </cell>
          <cell r="G57">
            <v>0</v>
          </cell>
          <cell r="H57" t="e">
            <v>#VALUE!</v>
          </cell>
          <cell r="I57" t="str">
            <v>не в матрице</v>
          </cell>
          <cell r="J57">
            <v>55</v>
          </cell>
          <cell r="K57">
            <v>-10</v>
          </cell>
        </row>
        <row r="57">
          <cell r="O57">
            <v>9</v>
          </cell>
        </row>
        <row r="57">
          <cell r="U57">
            <v>26.1111111111111</v>
          </cell>
          <cell r="V57">
            <v>26.1111111111111</v>
          </cell>
          <cell r="W57">
            <v>5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ошибка завода / нужно продавать</v>
          </cell>
        </row>
        <row r="57">
          <cell r="AD57">
            <v>0</v>
          </cell>
        </row>
        <row r="58">
          <cell r="A58" t="str">
            <v>Печеные пельмени Печь-мени с мясом Печеные пельмени Фикс.вес 0,2 сфера Вязанка  Поком</v>
          </cell>
          <cell r="B58" t="str">
            <v>шт</v>
          </cell>
        </row>
        <row r="58">
          <cell r="G58">
            <v>0</v>
          </cell>
          <cell r="H58">
            <v>180</v>
          </cell>
          <cell r="I58" t="str">
            <v>матрица</v>
          </cell>
        </row>
        <row r="58">
          <cell r="K58">
            <v>0</v>
          </cell>
        </row>
        <row r="58">
          <cell r="O58">
            <v>0</v>
          </cell>
        </row>
        <row r="58">
          <cell r="U58" t="e">
            <v>#VALUE!</v>
          </cell>
          <cell r="V58" t="e">
            <v>#VALUE!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нет потребности</v>
          </cell>
        </row>
        <row r="58">
          <cell r="AD58">
            <v>0</v>
          </cell>
        </row>
        <row r="58">
          <cell r="AG58">
            <v>6</v>
          </cell>
          <cell r="AH58">
            <v>72</v>
          </cell>
        </row>
        <row r="59">
          <cell r="A59" t="str">
            <v>Пирожки с мясом 3,7кг ВЕС ТМ Зареченские  ПОКОМ</v>
          </cell>
          <cell r="B59" t="str">
            <v>кг</v>
          </cell>
          <cell r="C59">
            <v>351.5</v>
          </cell>
          <cell r="D59">
            <v>362.6</v>
          </cell>
          <cell r="E59">
            <v>266.2</v>
          </cell>
          <cell r="F59">
            <v>418.3</v>
          </cell>
          <cell r="G59">
            <v>1</v>
          </cell>
          <cell r="H59">
            <v>180</v>
          </cell>
          <cell r="I59" t="str">
            <v>матрица</v>
          </cell>
          <cell r="J59">
            <v>269.8</v>
          </cell>
          <cell r="K59">
            <v>-3.60000000000002</v>
          </cell>
        </row>
        <row r="59">
          <cell r="O59">
            <v>53.24</v>
          </cell>
          <cell r="P59">
            <v>327.06</v>
          </cell>
          <cell r="Q59">
            <v>327.06</v>
          </cell>
          <cell r="R59">
            <v>310.8</v>
          </cell>
        </row>
        <row r="59">
          <cell r="U59">
            <v>13.6945905334335</v>
          </cell>
          <cell r="V59">
            <v>7.85687453042825</v>
          </cell>
          <cell r="W59">
            <v>50.32</v>
          </cell>
          <cell r="X59">
            <v>43.66</v>
          </cell>
          <cell r="Y59">
            <v>55.48</v>
          </cell>
          <cell r="Z59">
            <v>36.26</v>
          </cell>
          <cell r="AA59">
            <v>42.88</v>
          </cell>
          <cell r="AB59" t="str">
            <v>вместо жар-ладушек</v>
          </cell>
          <cell r="AC59">
            <v>327.06</v>
          </cell>
          <cell r="AD59">
            <v>3.7</v>
          </cell>
          <cell r="AE59">
            <v>84</v>
          </cell>
          <cell r="AF59">
            <v>310.8</v>
          </cell>
          <cell r="AG59">
            <v>14</v>
          </cell>
          <cell r="AH59">
            <v>126</v>
          </cell>
        </row>
        <row r="60">
          <cell r="A60" t="str">
            <v>Фрай-пицца с ветчиной и грибами 3,0 кг. ВЕС.  ПОКОМ</v>
          </cell>
          <cell r="B60" t="str">
            <v>кг</v>
          </cell>
          <cell r="C60">
            <v>36</v>
          </cell>
        </row>
        <row r="60">
          <cell r="E60">
            <v>9</v>
          </cell>
          <cell r="F60">
            <v>15</v>
          </cell>
          <cell r="G60">
            <v>0</v>
          </cell>
          <cell r="H60" t="e">
            <v>#VALUE!</v>
          </cell>
          <cell r="I60" t="str">
            <v>не в матрице</v>
          </cell>
          <cell r="J60">
            <v>9</v>
          </cell>
          <cell r="K60">
            <v>0</v>
          </cell>
        </row>
        <row r="60">
          <cell r="O60">
            <v>1.8</v>
          </cell>
        </row>
        <row r="60">
          <cell r="U60">
            <v>8.33333333333333</v>
          </cell>
          <cell r="V60">
            <v>8.33333333333333</v>
          </cell>
          <cell r="W60">
            <v>0</v>
          </cell>
          <cell r="X60">
            <v>0.6</v>
          </cell>
          <cell r="Y60">
            <v>0.6</v>
          </cell>
          <cell r="Z60">
            <v>0</v>
          </cell>
          <cell r="AA60">
            <v>0</v>
          </cell>
          <cell r="AB60" t="str">
            <v>дубль / неправильно поставлен приход</v>
          </cell>
        </row>
        <row r="60">
          <cell r="AD60">
            <v>0</v>
          </cell>
        </row>
        <row r="61">
          <cell r="A61" t="str">
            <v>Фрай-пицца с ветчиной и грибами ТМ Зареченские ТС Зареченские продукты.  Поком</v>
          </cell>
          <cell r="B61" t="str">
            <v>кг</v>
          </cell>
          <cell r="C61">
            <v>3</v>
          </cell>
        </row>
        <row r="61">
          <cell r="E61">
            <v>12</v>
          </cell>
          <cell r="F61">
            <v>15</v>
          </cell>
          <cell r="G61">
            <v>1</v>
          </cell>
          <cell r="H61">
            <v>180</v>
          </cell>
          <cell r="I61" t="str">
            <v>матрица</v>
          </cell>
          <cell r="J61">
            <v>3</v>
          </cell>
          <cell r="K61">
            <v>9</v>
          </cell>
        </row>
        <row r="61">
          <cell r="O61">
            <v>2.4</v>
          </cell>
          <cell r="P61">
            <v>23.4</v>
          </cell>
          <cell r="Q61">
            <v>23.4</v>
          </cell>
          <cell r="R61">
            <v>42</v>
          </cell>
        </row>
        <row r="61">
          <cell r="U61">
            <v>23.75</v>
          </cell>
          <cell r="V61">
            <v>6.25</v>
          </cell>
          <cell r="W61">
            <v>1.2</v>
          </cell>
          <cell r="X61">
            <v>2.4</v>
          </cell>
          <cell r="Y61">
            <v>1.8</v>
          </cell>
          <cell r="Z61">
            <v>2.4</v>
          </cell>
          <cell r="AA61">
            <v>2.4</v>
          </cell>
          <cell r="AB61" t="str">
            <v>есть дубль / ротация на Мини-пицца с ветчиной и сыром ТМ Зареченские продукты. ВЕС  Поком</v>
          </cell>
          <cell r="AC61">
            <v>23.4</v>
          </cell>
          <cell r="AD61">
            <v>3</v>
          </cell>
          <cell r="AE61">
            <v>14</v>
          </cell>
          <cell r="AF61">
            <v>42</v>
          </cell>
          <cell r="AG61">
            <v>14</v>
          </cell>
          <cell r="AH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128</v>
          </cell>
          <cell r="D62">
            <v>504</v>
          </cell>
          <cell r="E62">
            <v>212</v>
          </cell>
          <cell r="F62">
            <v>399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221</v>
          </cell>
          <cell r="K62">
            <v>-9</v>
          </cell>
        </row>
        <row r="62">
          <cell r="O62">
            <v>42.4</v>
          </cell>
          <cell r="P62">
            <v>194.6</v>
          </cell>
          <cell r="Q62">
            <v>194.6</v>
          </cell>
          <cell r="R62">
            <v>168</v>
          </cell>
        </row>
        <row r="62">
          <cell r="U62">
            <v>13.372641509434</v>
          </cell>
          <cell r="V62">
            <v>9.41037735849057</v>
          </cell>
          <cell r="W62">
            <v>33.2</v>
          </cell>
          <cell r="X62">
            <v>43</v>
          </cell>
          <cell r="Y62">
            <v>29</v>
          </cell>
          <cell r="Z62">
            <v>27.8</v>
          </cell>
          <cell r="AA62">
            <v>27.8</v>
          </cell>
        </row>
        <row r="62">
          <cell r="AC62">
            <v>48.65</v>
          </cell>
          <cell r="AD62">
            <v>12</v>
          </cell>
          <cell r="AE62">
            <v>14</v>
          </cell>
          <cell r="AF62">
            <v>42</v>
          </cell>
          <cell r="AG62">
            <v>14</v>
          </cell>
          <cell r="AH62">
            <v>70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266</v>
          </cell>
          <cell r="D63">
            <v>692</v>
          </cell>
          <cell r="E63">
            <v>326</v>
          </cell>
          <cell r="F63">
            <v>598</v>
          </cell>
          <cell r="G63">
            <v>0.3</v>
          </cell>
          <cell r="H63">
            <v>180</v>
          </cell>
          <cell r="I63" t="str">
            <v>матрица</v>
          </cell>
          <cell r="J63">
            <v>332</v>
          </cell>
          <cell r="K63">
            <v>-6</v>
          </cell>
        </row>
        <row r="63">
          <cell r="O63">
            <v>65.2</v>
          </cell>
          <cell r="P63">
            <v>314.8</v>
          </cell>
          <cell r="Q63">
            <v>314.8</v>
          </cell>
          <cell r="R63">
            <v>336</v>
          </cell>
        </row>
        <row r="63">
          <cell r="U63">
            <v>14.3251533742331</v>
          </cell>
          <cell r="V63">
            <v>9.17177914110429</v>
          </cell>
          <cell r="W63">
            <v>53.8</v>
          </cell>
          <cell r="X63">
            <v>67.6</v>
          </cell>
          <cell r="Y63">
            <v>53</v>
          </cell>
          <cell r="Z63">
            <v>54.2</v>
          </cell>
          <cell r="AA63">
            <v>52.2</v>
          </cell>
        </row>
        <row r="63">
          <cell r="AC63">
            <v>94.44</v>
          </cell>
          <cell r="AD63">
            <v>12</v>
          </cell>
          <cell r="AE63">
            <v>28</v>
          </cell>
          <cell r="AF63">
            <v>100.8</v>
          </cell>
          <cell r="AG63">
            <v>14</v>
          </cell>
          <cell r="AH63">
            <v>70</v>
          </cell>
        </row>
        <row r="64">
          <cell r="A64" t="str">
            <v>Хрустящие крылышки ТМ Зареченские ТС Зареченские продукты.   Поком</v>
          </cell>
          <cell r="B64" t="str">
            <v>кг</v>
          </cell>
          <cell r="C64">
            <v>34.2</v>
          </cell>
          <cell r="D64">
            <v>129.6</v>
          </cell>
          <cell r="E64">
            <v>30.6</v>
          </cell>
          <cell r="F64">
            <v>117</v>
          </cell>
          <cell r="G64">
            <v>1</v>
          </cell>
          <cell r="H64">
            <v>180</v>
          </cell>
          <cell r="I64" t="str">
            <v>матрица</v>
          </cell>
          <cell r="J64">
            <v>30.7</v>
          </cell>
          <cell r="K64">
            <v>-0.0999999999999979</v>
          </cell>
        </row>
        <row r="64">
          <cell r="O64">
            <v>6.12</v>
          </cell>
        </row>
        <row r="64">
          <cell r="R64">
            <v>0</v>
          </cell>
        </row>
        <row r="64">
          <cell r="U64">
            <v>19.1176470588235</v>
          </cell>
          <cell r="V64">
            <v>19.1176470588235</v>
          </cell>
          <cell r="W64">
            <v>9.36</v>
          </cell>
          <cell r="X64">
            <v>11.52</v>
          </cell>
          <cell r="Y64">
            <v>8.64</v>
          </cell>
          <cell r="Z64">
            <v>7.2</v>
          </cell>
          <cell r="AA64">
            <v>5.76</v>
          </cell>
        </row>
        <row r="64">
          <cell r="AC64">
            <v>0</v>
          </cell>
          <cell r="AD64">
            <v>1.8</v>
          </cell>
          <cell r="AE64">
            <v>0</v>
          </cell>
          <cell r="AF64">
            <v>0</v>
          </cell>
          <cell r="AG64">
            <v>18</v>
          </cell>
          <cell r="AH64">
            <v>234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70</v>
          </cell>
          <cell r="D65">
            <v>504</v>
          </cell>
          <cell r="E65">
            <v>287</v>
          </cell>
          <cell r="F65">
            <v>235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289</v>
          </cell>
          <cell r="K65">
            <v>-2</v>
          </cell>
        </row>
        <row r="65">
          <cell r="O65">
            <v>57.4</v>
          </cell>
          <cell r="P65">
            <v>568.6</v>
          </cell>
          <cell r="Q65">
            <v>568.6</v>
          </cell>
          <cell r="R65">
            <v>504</v>
          </cell>
        </row>
        <row r="65">
          <cell r="U65">
            <v>12.8745644599303</v>
          </cell>
          <cell r="V65">
            <v>4.09407665505227</v>
          </cell>
          <cell r="W65">
            <v>33.8</v>
          </cell>
          <cell r="X65">
            <v>33.2</v>
          </cell>
          <cell r="Y65">
            <v>24.2</v>
          </cell>
          <cell r="Z65">
            <v>18.2</v>
          </cell>
          <cell r="AA65">
            <v>27.4</v>
          </cell>
          <cell r="AB65" t="str">
            <v>Акция октябрь сеть "Галактика"</v>
          </cell>
          <cell r="AC65">
            <v>170.58</v>
          </cell>
          <cell r="AD65">
            <v>12</v>
          </cell>
          <cell r="AE65">
            <v>42</v>
          </cell>
          <cell r="AF65">
            <v>151.2</v>
          </cell>
          <cell r="AG65">
            <v>14</v>
          </cell>
          <cell r="AH65">
            <v>70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58</v>
          </cell>
          <cell r="D66">
            <v>180</v>
          </cell>
          <cell r="E66">
            <v>64</v>
          </cell>
          <cell r="F66">
            <v>130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63</v>
          </cell>
          <cell r="K66">
            <v>1</v>
          </cell>
        </row>
        <row r="66">
          <cell r="O66">
            <v>12.8</v>
          </cell>
          <cell r="P66">
            <v>49.2</v>
          </cell>
          <cell r="Q66">
            <v>160</v>
          </cell>
          <cell r="R66">
            <v>180</v>
          </cell>
          <cell r="S66">
            <v>160</v>
          </cell>
          <cell r="T66" t="str">
            <v>C 14.10.2024 скю введено в сеть "Обжора"</v>
          </cell>
          <cell r="U66">
            <v>24.21875</v>
          </cell>
          <cell r="V66">
            <v>10.15625</v>
          </cell>
          <cell r="W66">
            <v>8.2</v>
          </cell>
          <cell r="X66">
            <v>19.8</v>
          </cell>
          <cell r="Y66">
            <v>6.4</v>
          </cell>
          <cell r="Z66">
            <v>17.6</v>
          </cell>
          <cell r="AA66">
            <v>3.4</v>
          </cell>
          <cell r="AB66" t="str">
            <v>Галактика / сеть "Обжора"</v>
          </cell>
          <cell r="AC66">
            <v>32</v>
          </cell>
          <cell r="AD66">
            <v>6</v>
          </cell>
          <cell r="AE66">
            <v>30</v>
          </cell>
          <cell r="AF66">
            <v>36</v>
          </cell>
          <cell r="AG66">
            <v>10</v>
          </cell>
          <cell r="AH66">
            <v>130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58</v>
          </cell>
          <cell r="D67">
            <v>188</v>
          </cell>
          <cell r="E67">
            <v>96</v>
          </cell>
          <cell r="F67">
            <v>139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95</v>
          </cell>
          <cell r="K67">
            <v>1</v>
          </cell>
        </row>
        <row r="67">
          <cell r="O67">
            <v>19.2</v>
          </cell>
          <cell r="P67">
            <v>129.8</v>
          </cell>
          <cell r="Q67">
            <v>220</v>
          </cell>
          <cell r="R67">
            <v>240</v>
          </cell>
          <cell r="S67">
            <v>220</v>
          </cell>
          <cell r="T67" t="str">
            <v>C 14.10.2024 скю введено в сеть "Обжора"</v>
          </cell>
          <cell r="U67">
            <v>19.7395833333333</v>
          </cell>
          <cell r="V67">
            <v>7.23958333333333</v>
          </cell>
          <cell r="W67">
            <v>12</v>
          </cell>
          <cell r="X67">
            <v>19</v>
          </cell>
          <cell r="Y67">
            <v>7.8</v>
          </cell>
          <cell r="Z67">
            <v>18.2</v>
          </cell>
          <cell r="AA67">
            <v>5.2</v>
          </cell>
          <cell r="AB67" t="str">
            <v>Галактика / сеть "Обжора"</v>
          </cell>
          <cell r="AC67">
            <v>44</v>
          </cell>
          <cell r="AD67">
            <v>6</v>
          </cell>
          <cell r="AE67">
            <v>40</v>
          </cell>
          <cell r="AF67">
            <v>48</v>
          </cell>
          <cell r="AG67">
            <v>10</v>
          </cell>
          <cell r="AH67">
            <v>130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</row>
        <row r="68">
          <cell r="G68">
            <v>0</v>
          </cell>
          <cell r="H68">
            <v>180</v>
          </cell>
          <cell r="I68" t="str">
            <v>матрица</v>
          </cell>
        </row>
        <row r="68">
          <cell r="K68">
            <v>0</v>
          </cell>
        </row>
        <row r="68">
          <cell r="O68">
            <v>0</v>
          </cell>
        </row>
        <row r="68">
          <cell r="U68" t="e">
            <v>#VALUE!</v>
          </cell>
          <cell r="V68" t="e">
            <v>#VALUE!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потребности</v>
          </cell>
        </row>
        <row r="68">
          <cell r="AD68">
            <v>14</v>
          </cell>
        </row>
        <row r="68">
          <cell r="AG68">
            <v>14</v>
          </cell>
          <cell r="AH68">
            <v>70</v>
          </cell>
        </row>
        <row r="69">
          <cell r="A69" t="str">
            <v>Чебупели ТМ Горячая штучка ТС Foodgital 0,25 кг .  Поком</v>
          </cell>
          <cell r="B69" t="str">
            <v>шт</v>
          </cell>
          <cell r="C69">
            <v>1</v>
          </cell>
          <cell r="D69">
            <v>2</v>
          </cell>
          <cell r="E69">
            <v>2</v>
          </cell>
        </row>
        <row r="69">
          <cell r="G69">
            <v>0</v>
          </cell>
          <cell r="H69" t="e">
            <v>#VALUE!</v>
          </cell>
          <cell r="I69" t="str">
            <v>не в матрице</v>
          </cell>
          <cell r="J69">
            <v>2</v>
          </cell>
          <cell r="K69">
            <v>0</v>
          </cell>
        </row>
        <row r="69">
          <cell r="O69">
            <v>0.4</v>
          </cell>
        </row>
        <row r="69">
          <cell r="U69">
            <v>0</v>
          </cell>
          <cell r="V69">
            <v>0</v>
          </cell>
          <cell r="W69">
            <v>11.4</v>
          </cell>
          <cell r="X69">
            <v>18.2</v>
          </cell>
          <cell r="Y69">
            <v>21.2</v>
          </cell>
          <cell r="Z69">
            <v>8</v>
          </cell>
          <cell r="AA69">
            <v>3</v>
          </cell>
          <cell r="AB69" t="str">
            <v>от завода (СОСГ)</v>
          </cell>
        </row>
        <row r="69">
          <cell r="AD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</row>
        <row r="70">
          <cell r="G70">
            <v>0</v>
          </cell>
          <cell r="H70">
            <v>180</v>
          </cell>
          <cell r="I70" t="str">
            <v>матрица</v>
          </cell>
        </row>
        <row r="70">
          <cell r="K70">
            <v>0</v>
          </cell>
        </row>
        <row r="70">
          <cell r="O70">
            <v>0</v>
          </cell>
        </row>
        <row r="70">
          <cell r="U70" t="e">
            <v>#VALUE!</v>
          </cell>
          <cell r="V70" t="e">
            <v>#VALUE!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нет потребности</v>
          </cell>
        </row>
        <row r="70">
          <cell r="AD70">
            <v>0</v>
          </cell>
        </row>
        <row r="70">
          <cell r="AG70">
            <v>14</v>
          </cell>
          <cell r="AH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755</v>
          </cell>
          <cell r="D71">
            <v>1848</v>
          </cell>
          <cell r="E71">
            <v>577</v>
          </cell>
          <cell r="F71">
            <v>1970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584</v>
          </cell>
          <cell r="K71">
            <v>-7</v>
          </cell>
        </row>
        <row r="71">
          <cell r="O71">
            <v>115.4</v>
          </cell>
        </row>
        <row r="71">
          <cell r="R71">
            <v>0</v>
          </cell>
        </row>
        <row r="71">
          <cell r="U71">
            <v>17.0710571923744</v>
          </cell>
          <cell r="V71">
            <v>17.0710571923744</v>
          </cell>
          <cell r="W71">
            <v>184.2</v>
          </cell>
          <cell r="X71">
            <v>219</v>
          </cell>
          <cell r="Y71">
            <v>189.8</v>
          </cell>
          <cell r="Z71">
            <v>173.8</v>
          </cell>
          <cell r="AA71">
            <v>90.4</v>
          </cell>
          <cell r="AB71" t="str">
            <v>Акция октябрь сеть "Галактика"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268</v>
          </cell>
          <cell r="D72">
            <v>1176</v>
          </cell>
          <cell r="E72">
            <v>777</v>
          </cell>
          <cell r="F72">
            <v>568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773</v>
          </cell>
          <cell r="K72">
            <v>4</v>
          </cell>
        </row>
        <row r="72">
          <cell r="O72">
            <v>155.4</v>
          </cell>
          <cell r="P72">
            <v>1607.6</v>
          </cell>
          <cell r="Q72">
            <v>1607.6</v>
          </cell>
          <cell r="R72">
            <v>1680</v>
          </cell>
        </row>
        <row r="72">
          <cell r="U72">
            <v>14.4658944658945</v>
          </cell>
          <cell r="V72">
            <v>3.65508365508365</v>
          </cell>
          <cell r="W72">
            <v>101.6</v>
          </cell>
          <cell r="X72">
            <v>87.4</v>
          </cell>
          <cell r="Y72">
            <v>80</v>
          </cell>
          <cell r="Z72">
            <v>95.4</v>
          </cell>
          <cell r="AA72">
            <v>84.6</v>
          </cell>
        </row>
        <row r="72">
          <cell r="AC72">
            <v>401.9</v>
          </cell>
          <cell r="AD72">
            <v>12</v>
          </cell>
          <cell r="AE72">
            <v>140</v>
          </cell>
          <cell r="AF72">
            <v>420</v>
          </cell>
          <cell r="AG72">
            <v>14</v>
          </cell>
          <cell r="AH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16.2</v>
          </cell>
          <cell r="D73">
            <v>113.4</v>
          </cell>
          <cell r="E73">
            <v>8.1</v>
          </cell>
          <cell r="F73">
            <v>113.4</v>
          </cell>
          <cell r="G73">
            <v>1</v>
          </cell>
          <cell r="H73">
            <v>180</v>
          </cell>
          <cell r="I73" t="str">
            <v>матрица</v>
          </cell>
          <cell r="J73">
            <v>8.7</v>
          </cell>
          <cell r="K73">
            <v>-0.6</v>
          </cell>
        </row>
        <row r="73">
          <cell r="O73">
            <v>1.62</v>
          </cell>
        </row>
        <row r="73">
          <cell r="R73">
            <v>0</v>
          </cell>
        </row>
        <row r="73">
          <cell r="U73">
            <v>70</v>
          </cell>
          <cell r="V73">
            <v>70</v>
          </cell>
          <cell r="W73">
            <v>9.72</v>
          </cell>
          <cell r="X73">
            <v>2.16</v>
          </cell>
          <cell r="Y73">
            <v>4.32</v>
          </cell>
          <cell r="Z73">
            <v>3.78</v>
          </cell>
          <cell r="AA73">
            <v>3.78</v>
          </cell>
        </row>
        <row r="73">
          <cell r="AC73">
            <v>0</v>
          </cell>
          <cell r="AD73">
            <v>2.7</v>
          </cell>
          <cell r="AE73">
            <v>0</v>
          </cell>
          <cell r="AF73">
            <v>0</v>
          </cell>
          <cell r="AG73">
            <v>14</v>
          </cell>
          <cell r="AH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195</v>
          </cell>
          <cell r="D74">
            <v>235</v>
          </cell>
          <cell r="E74">
            <v>260</v>
          </cell>
          <cell r="F74">
            <v>215</v>
          </cell>
          <cell r="G74">
            <v>1</v>
          </cell>
          <cell r="H74">
            <v>180</v>
          </cell>
          <cell r="I74" t="str">
            <v>матрица</v>
          </cell>
          <cell r="J74">
            <v>191</v>
          </cell>
          <cell r="K74">
            <v>69</v>
          </cell>
        </row>
        <row r="74">
          <cell r="O74">
            <v>52</v>
          </cell>
          <cell r="P74">
            <v>513</v>
          </cell>
          <cell r="Q74">
            <v>513</v>
          </cell>
          <cell r="R74">
            <v>540</v>
          </cell>
        </row>
        <row r="74">
          <cell r="U74">
            <v>14.5192307692308</v>
          </cell>
          <cell r="V74">
            <v>4.13461538461539</v>
          </cell>
          <cell r="W74">
            <v>33</v>
          </cell>
          <cell r="X74">
            <v>46</v>
          </cell>
          <cell r="Y74">
            <v>25</v>
          </cell>
          <cell r="Z74">
            <v>37</v>
          </cell>
          <cell r="AA74">
            <v>53</v>
          </cell>
          <cell r="AB74" t="str">
            <v>есть дубль</v>
          </cell>
          <cell r="AC74">
            <v>513</v>
          </cell>
          <cell r="AD74">
            <v>5</v>
          </cell>
          <cell r="AE74">
            <v>108</v>
          </cell>
          <cell r="AF74">
            <v>540</v>
          </cell>
          <cell r="AG74">
            <v>12</v>
          </cell>
          <cell r="AH74">
            <v>84</v>
          </cell>
        </row>
        <row r="75">
          <cell r="A75" t="str">
            <v>Чебуреки сочные, ВЕС, куриные жарен. зам  ПОКОМ</v>
          </cell>
          <cell r="B75" t="str">
            <v>кг</v>
          </cell>
        </row>
        <row r="75">
          <cell r="D75">
            <v>300</v>
          </cell>
          <cell r="E75">
            <v>70</v>
          </cell>
        </row>
        <row r="75">
          <cell r="G75">
            <v>0</v>
          </cell>
          <cell r="H75" t="e">
            <v>#VALUE!</v>
          </cell>
          <cell r="I75" t="str">
            <v>не в матрице</v>
          </cell>
          <cell r="J75">
            <v>75</v>
          </cell>
          <cell r="K75">
            <v>-5</v>
          </cell>
        </row>
        <row r="75">
          <cell r="O75">
            <v>14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дубль / неправильно поставлен приход</v>
          </cell>
        </row>
        <row r="75">
          <cell r="AD75">
            <v>0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C76">
            <v>75</v>
          </cell>
          <cell r="D76">
            <v>832</v>
          </cell>
          <cell r="E76">
            <v>202</v>
          </cell>
          <cell r="F76">
            <v>663</v>
          </cell>
          <cell r="G76">
            <v>0.14</v>
          </cell>
          <cell r="H76">
            <v>180</v>
          </cell>
          <cell r="I76" t="str">
            <v>матрица</v>
          </cell>
          <cell r="J76">
            <v>198</v>
          </cell>
          <cell r="K76">
            <v>4</v>
          </cell>
        </row>
        <row r="76">
          <cell r="O76">
            <v>40.4</v>
          </cell>
        </row>
        <row r="76">
          <cell r="R76">
            <v>0</v>
          </cell>
        </row>
        <row r="76">
          <cell r="U76">
            <v>16.4108910891089</v>
          </cell>
          <cell r="V76">
            <v>16.4108910891089</v>
          </cell>
          <cell r="W76">
            <v>44.6</v>
          </cell>
          <cell r="X76">
            <v>66.6</v>
          </cell>
          <cell r="Y76">
            <v>28.6</v>
          </cell>
          <cell r="Z76">
            <v>34.2</v>
          </cell>
          <cell r="AA76">
            <v>59</v>
          </cell>
          <cell r="AB76" t="str">
            <v>Галактика</v>
          </cell>
          <cell r="AC76">
            <v>0</v>
          </cell>
          <cell r="AD76">
            <v>22</v>
          </cell>
          <cell r="AE76">
            <v>0</v>
          </cell>
          <cell r="AF76">
            <v>0</v>
          </cell>
          <cell r="AG76">
            <v>12</v>
          </cell>
          <cell r="AH76">
            <v>84</v>
          </cell>
        </row>
        <row r="77">
          <cell r="A77" t="str">
            <v>Вареники с картофелем и луком No name Весовые Классическая форма No name 5 кг</v>
          </cell>
          <cell r="B77" t="str">
            <v>кг</v>
          </cell>
        </row>
        <row r="77">
          <cell r="G77">
            <v>1</v>
          </cell>
          <cell r="H77">
            <v>90</v>
          </cell>
          <cell r="I77" t="str">
            <v>матрица</v>
          </cell>
        </row>
        <row r="77">
          <cell r="P77">
            <v>60</v>
          </cell>
          <cell r="Q77">
            <v>60</v>
          </cell>
          <cell r="R77">
            <v>60</v>
          </cell>
        </row>
        <row r="77">
          <cell r="U77" t="e">
            <v>#VALUE!</v>
          </cell>
          <cell r="V77" t="e">
            <v>#VALUE!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новинка</v>
          </cell>
          <cell r="AC77">
            <v>60</v>
          </cell>
          <cell r="AD77">
            <v>5</v>
          </cell>
          <cell r="AE77">
            <v>12</v>
          </cell>
          <cell r="AF77">
            <v>60</v>
          </cell>
          <cell r="AG77">
            <v>12</v>
          </cell>
          <cell r="AH77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49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S7" activeCellId="0" sqref="S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4"/>
    <col collapsed="false" customWidth="true" hidden="false" outlineLevel="0" max="6" min="3" style="0" width="6.43"/>
    <col collapsed="false" customWidth="true" hidden="false" outlineLevel="0" max="7" min="7" style="1" width="5.29"/>
    <col collapsed="false" customWidth="true" hidden="false" outlineLevel="0" max="8" min="8" style="0" width="5.29"/>
    <col collapsed="false" customWidth="true" hidden="false" outlineLevel="0" max="9" min="9" style="0" width="12.71"/>
    <col collapsed="false" customWidth="true" hidden="false" outlineLevel="0" max="11" min="10" style="0" width="7"/>
    <col collapsed="false" customWidth="true" hidden="false" outlineLevel="0" max="13" min="12" style="0" width="1.29"/>
    <col collapsed="false" customWidth="true" hidden="false" outlineLevel="0" max="15" min="14" style="0" width="7"/>
    <col collapsed="false" customWidth="true" hidden="false" outlineLevel="0" max="17" min="16" style="0" width="12.57"/>
    <col collapsed="false" customWidth="true" hidden="false" outlineLevel="0" max="18" min="18" style="0" width="7"/>
    <col collapsed="false" customWidth="true" hidden="false" outlineLevel="0" max="19" min="19" style="0" width="21.71"/>
    <col collapsed="false" customWidth="true" hidden="false" outlineLevel="0" max="21" min="20" style="0" width="5.42"/>
    <col collapsed="false" customWidth="true" hidden="false" outlineLevel="0" max="26" min="22" style="0" width="6"/>
    <col collapsed="false" customWidth="true" hidden="false" outlineLevel="0" max="27" min="27" style="0" width="36.57"/>
    <col collapsed="false" customWidth="true" hidden="false" outlineLevel="0" max="28" min="28" style="0" width="6.43"/>
    <col collapsed="false" customWidth="true" hidden="false" outlineLevel="0" max="29" min="29" style="1" width="6.43"/>
    <col collapsed="false" customWidth="true" hidden="false" outlineLevel="0" max="30" min="30" style="2" width="6.43"/>
    <col collapsed="false" customWidth="true" hidden="false" outlineLevel="0" max="33" min="31" style="0" width="6.43"/>
    <col collapsed="false" customWidth="true" hidden="false" outlineLevel="0" max="51" min="34" style="0" width="8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5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6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 t="s">
        <v>1</v>
      </c>
      <c r="Q2" s="5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</v>
      </c>
      <c r="AC2" s="4"/>
      <c r="AD2" s="6"/>
      <c r="AE2" s="5" t="s">
        <v>2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customFormat="false" ht="15" hidden="false" customHeight="fals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10" t="s">
        <v>18</v>
      </c>
      <c r="Q3" s="10" t="s">
        <v>18</v>
      </c>
      <c r="R3" s="11" t="s">
        <v>19</v>
      </c>
      <c r="S3" s="11" t="s">
        <v>20</v>
      </c>
      <c r="T3" s="8" t="s">
        <v>21</v>
      </c>
      <c r="U3" s="8" t="s">
        <v>22</v>
      </c>
      <c r="V3" s="8" t="s">
        <v>23</v>
      </c>
      <c r="W3" s="8" t="s">
        <v>23</v>
      </c>
      <c r="X3" s="8" t="s">
        <v>23</v>
      </c>
      <c r="Y3" s="8" t="s">
        <v>23</v>
      </c>
      <c r="Z3" s="8" t="s">
        <v>23</v>
      </c>
      <c r="AA3" s="8" t="s">
        <v>24</v>
      </c>
      <c r="AB3" s="8" t="s">
        <v>25</v>
      </c>
      <c r="AC3" s="9" t="s">
        <v>26</v>
      </c>
      <c r="AD3" s="12" t="s">
        <v>27</v>
      </c>
      <c r="AE3" s="8" t="s">
        <v>28</v>
      </c>
      <c r="AF3" s="13" t="s">
        <v>29</v>
      </c>
      <c r="AG3" s="13" t="s">
        <v>30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31</v>
      </c>
      <c r="O4" s="3" t="s">
        <v>32</v>
      </c>
      <c r="P4" s="3"/>
      <c r="Q4" s="3"/>
      <c r="R4" s="3"/>
      <c r="S4" s="3"/>
      <c r="T4" s="3"/>
      <c r="U4" s="3"/>
      <c r="V4" s="3" t="s">
        <v>33</v>
      </c>
      <c r="W4" s="3" t="s">
        <v>34</v>
      </c>
      <c r="X4" s="3" t="s">
        <v>35</v>
      </c>
      <c r="Y4" s="3" t="s">
        <v>36</v>
      </c>
      <c r="Z4" s="3" t="s">
        <v>37</v>
      </c>
      <c r="AA4" s="3"/>
      <c r="AB4" s="3"/>
      <c r="AC4" s="4"/>
      <c r="AD4" s="6" t="s">
        <v>38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customFormat="false" ht="15" hidden="false" customHeight="false" outlineLevel="0" collapsed="false">
      <c r="A5" s="3"/>
      <c r="B5" s="3"/>
      <c r="C5" s="3"/>
      <c r="D5" s="3"/>
      <c r="E5" s="14" t="n">
        <f aca="false">SUM(E6:E498)</f>
        <v>10090.9</v>
      </c>
      <c r="F5" s="14" t="n">
        <f aca="false">SUM(F6:F498)</f>
        <v>11042.3</v>
      </c>
      <c r="G5" s="4"/>
      <c r="H5" s="3"/>
      <c r="I5" s="3"/>
      <c r="J5" s="14" t="n">
        <f aca="false">SUM(J6:J498)</f>
        <v>9920.8</v>
      </c>
      <c r="K5" s="14" t="n">
        <f aca="false">SUM(K6:K498)</f>
        <v>170.1</v>
      </c>
      <c r="L5" s="14" t="n">
        <f aca="false">SUM(L6:L498)</f>
        <v>0</v>
      </c>
      <c r="M5" s="14" t="n">
        <f aca="false">SUM(M6:M498)</f>
        <v>0</v>
      </c>
      <c r="N5" s="14" t="n">
        <f aca="false">SUM(N6:N498)</f>
        <v>19174.4</v>
      </c>
      <c r="O5" s="14" t="n">
        <f aca="false">SUM(O6:O498)</f>
        <v>2018.18</v>
      </c>
      <c r="P5" s="14" t="n">
        <f aca="false">SUM(P6:P498)</f>
        <v>6514.04</v>
      </c>
      <c r="Q5" s="14" t="n">
        <f aca="false">SUM(Q6:Q498)</f>
        <v>6699.2</v>
      </c>
      <c r="R5" s="14" t="n">
        <f aca="false">SUM(R6:R498)</f>
        <v>0</v>
      </c>
      <c r="S5" s="3"/>
      <c r="T5" s="3"/>
      <c r="U5" s="3"/>
      <c r="V5" s="14" t="n">
        <f aca="false">SUM(V6:V498)</f>
        <v>2662.22</v>
      </c>
      <c r="W5" s="14" t="n">
        <f aca="false">SUM(W6:W498)</f>
        <v>1775.06</v>
      </c>
      <c r="X5" s="14" t="n">
        <f aca="false">SUM(X6:X498)</f>
        <v>1888.5868</v>
      </c>
      <c r="Y5" s="14" t="n">
        <f aca="false">SUM(Y6:Y498)</f>
        <v>1649.58</v>
      </c>
      <c r="Z5" s="14" t="n">
        <f aca="false">SUM(Z6:Z498)</f>
        <v>1714.354</v>
      </c>
      <c r="AA5" s="3"/>
      <c r="AB5" s="14" t="n">
        <f aca="false">SUM(AB6:AB498)</f>
        <v>2828.858</v>
      </c>
      <c r="AC5" s="4"/>
      <c r="AD5" s="15" t="n">
        <f aca="false">SUM(AD6:AD498)</f>
        <v>778</v>
      </c>
      <c r="AE5" s="14" t="n">
        <f aca="false">SUM(AE6:AE498)</f>
        <v>2890.28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customFormat="false" ht="15" hidden="false" customHeight="false" outlineLevel="0" collapsed="false">
      <c r="A6" s="16" t="s">
        <v>39</v>
      </c>
      <c r="B6" s="3" t="s">
        <v>40</v>
      </c>
      <c r="C6" s="3"/>
      <c r="D6" s="3"/>
      <c r="E6" s="3"/>
      <c r="F6" s="3"/>
      <c r="G6" s="4" t="n">
        <v>1</v>
      </c>
      <c r="H6" s="3" t="n">
        <v>90</v>
      </c>
      <c r="I6" s="3" t="s">
        <v>41</v>
      </c>
      <c r="J6" s="3"/>
      <c r="K6" s="3" t="n">
        <f aca="false">E6-J6</f>
        <v>0</v>
      </c>
      <c r="L6" s="3"/>
      <c r="M6" s="3"/>
      <c r="N6" s="3" t="n">
        <v>60</v>
      </c>
      <c r="O6" s="3" t="n">
        <f aca="false">E6/5</f>
        <v>0</v>
      </c>
      <c r="P6" s="17"/>
      <c r="Q6" s="17" t="n">
        <f aca="false">AC6*AD6</f>
        <v>0</v>
      </c>
      <c r="R6" s="17"/>
      <c r="S6" s="3"/>
      <c r="T6" s="3" t="e">
        <f aca="false">(F6+N6+Q6)/O6</f>
        <v>#DIV/0!</v>
      </c>
      <c r="U6" s="3" t="e">
        <f aca="false">(F6+N6)/O6</f>
        <v>#DIV/0!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s">
        <v>42</v>
      </c>
      <c r="AB6" s="3" t="n">
        <f aca="false">P6*G6</f>
        <v>0</v>
      </c>
      <c r="AC6" s="4" t="n">
        <v>5</v>
      </c>
      <c r="AD6" s="6" t="n">
        <f aca="false">MROUND(P6,AC6*AF6)/AC6</f>
        <v>0</v>
      </c>
      <c r="AE6" s="3" t="n">
        <f aca="false">AD6*AC6*G6</f>
        <v>0</v>
      </c>
      <c r="AF6" s="3" t="n">
        <f aca="false">VLOOKUP(A6,[1]Sheet!$A$1:$AH$1048576,33,0)</f>
        <v>12</v>
      </c>
      <c r="AG6" s="3" t="n">
        <f aca="false">VLOOKUP(A6,[1]Sheet!$A$1:$AH$1048576,34,0)</f>
        <v>144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customFormat="false" ht="15" hidden="false" customHeight="false" outlineLevel="0" collapsed="false">
      <c r="A7" s="3" t="s">
        <v>43</v>
      </c>
      <c r="B7" s="3" t="s">
        <v>44</v>
      </c>
      <c r="C7" s="3" t="n">
        <v>243</v>
      </c>
      <c r="D7" s="3"/>
      <c r="E7" s="3" t="n">
        <v>142</v>
      </c>
      <c r="F7" s="3" t="n">
        <v>31</v>
      </c>
      <c r="G7" s="4" t="n">
        <v>0.3</v>
      </c>
      <c r="H7" s="3" t="n">
        <v>180</v>
      </c>
      <c r="I7" s="3" t="s">
        <v>41</v>
      </c>
      <c r="J7" s="3" t="n">
        <v>142</v>
      </c>
      <c r="K7" s="3" t="n">
        <f aca="false">E7-J7</f>
        <v>0</v>
      </c>
      <c r="L7" s="3"/>
      <c r="M7" s="3"/>
      <c r="N7" s="3" t="n">
        <v>504</v>
      </c>
      <c r="O7" s="3" t="n">
        <f aca="false">E7/5</f>
        <v>28.4</v>
      </c>
      <c r="P7" s="17"/>
      <c r="Q7" s="17" t="n">
        <f aca="false">AC7*AD7</f>
        <v>0</v>
      </c>
      <c r="R7" s="17"/>
      <c r="S7" s="3"/>
      <c r="T7" s="3" t="n">
        <f aca="false">(F7+N7+Q7)/O7</f>
        <v>18.8380281690141</v>
      </c>
      <c r="U7" s="3" t="n">
        <f aca="false">(F7+N7)/O7</f>
        <v>18.8380281690141</v>
      </c>
      <c r="V7" s="3" t="n">
        <v>37</v>
      </c>
      <c r="W7" s="3" t="n">
        <v>25.4</v>
      </c>
      <c r="X7" s="3" t="n">
        <v>20.2</v>
      </c>
      <c r="Y7" s="3" t="n">
        <v>19</v>
      </c>
      <c r="Z7" s="3" t="n">
        <v>22.8</v>
      </c>
      <c r="AA7" s="3" t="s">
        <v>45</v>
      </c>
      <c r="AB7" s="3" t="n">
        <f aca="false">P7*G7</f>
        <v>0</v>
      </c>
      <c r="AC7" s="4" t="n">
        <v>12</v>
      </c>
      <c r="AD7" s="6" t="n">
        <f aca="false">MROUND(P7,AC7*AF7)/AC7</f>
        <v>0</v>
      </c>
      <c r="AE7" s="3" t="n">
        <f aca="false">AD7*AC7*G7</f>
        <v>0</v>
      </c>
      <c r="AF7" s="3" t="n">
        <f aca="false">VLOOKUP(A7,[1]Sheet!$A$1:$AH$1048576,33,0)</f>
        <v>14</v>
      </c>
      <c r="AG7" s="3" t="n">
        <f aca="false">VLOOKUP(A7,[1]Sheet!$A$1:$AH$1048576,34,0)</f>
        <v>70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customFormat="false" ht="15" hidden="false" customHeight="false" outlineLevel="0" collapsed="false">
      <c r="A8" s="3" t="s">
        <v>46</v>
      </c>
      <c r="B8" s="3" t="s">
        <v>44</v>
      </c>
      <c r="C8" s="3" t="n">
        <v>221</v>
      </c>
      <c r="D8" s="3"/>
      <c r="E8" s="3" t="n">
        <v>148</v>
      </c>
      <c r="F8" s="3" t="n">
        <v>5</v>
      </c>
      <c r="G8" s="4" t="n">
        <v>0.3</v>
      </c>
      <c r="H8" s="3" t="n">
        <v>180</v>
      </c>
      <c r="I8" s="3" t="s">
        <v>41</v>
      </c>
      <c r="J8" s="3" t="n">
        <v>212</v>
      </c>
      <c r="K8" s="3" t="n">
        <f aca="false">E8-J8</f>
        <v>-64</v>
      </c>
      <c r="L8" s="3"/>
      <c r="M8" s="3"/>
      <c r="N8" s="3" t="n">
        <v>504</v>
      </c>
      <c r="O8" s="3" t="n">
        <f aca="false">E8/5</f>
        <v>29.6</v>
      </c>
      <c r="P8" s="17"/>
      <c r="Q8" s="17" t="n">
        <f aca="false">AC8*AD8</f>
        <v>0</v>
      </c>
      <c r="R8" s="17"/>
      <c r="S8" s="3"/>
      <c r="T8" s="3" t="n">
        <f aca="false">(F8+N8+Q8)/O8</f>
        <v>17.1959459459459</v>
      </c>
      <c r="U8" s="3" t="n">
        <f aca="false">(F8+N8)/O8</f>
        <v>17.1959459459459</v>
      </c>
      <c r="V8" s="3" t="n">
        <v>44.6</v>
      </c>
      <c r="W8" s="3" t="n">
        <v>18.6</v>
      </c>
      <c r="X8" s="3" t="n">
        <v>35.8</v>
      </c>
      <c r="Y8" s="3" t="n">
        <v>22.8</v>
      </c>
      <c r="Z8" s="3" t="n">
        <v>20</v>
      </c>
      <c r="AA8" s="3"/>
      <c r="AB8" s="3" t="n">
        <f aca="false">P8*G8</f>
        <v>0</v>
      </c>
      <c r="AC8" s="4" t="n">
        <v>12</v>
      </c>
      <c r="AD8" s="6" t="n">
        <f aca="false">MROUND(P8,AC8*AF8)/AC8</f>
        <v>0</v>
      </c>
      <c r="AE8" s="3" t="n">
        <f aca="false">AD8*AC8*G8</f>
        <v>0</v>
      </c>
      <c r="AF8" s="3" t="n">
        <f aca="false">VLOOKUP(A8,[1]Sheet!$A$1:$AH$1048576,33,0)</f>
        <v>14</v>
      </c>
      <c r="AG8" s="3" t="n">
        <f aca="false">VLOOKUP(A8,[1]Sheet!$A$1:$AH$1048576,34,0)</f>
        <v>70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customFormat="false" ht="15" hidden="false" customHeight="false" outlineLevel="0" collapsed="false">
      <c r="A9" s="3" t="s">
        <v>47</v>
      </c>
      <c r="B9" s="3" t="s">
        <v>44</v>
      </c>
      <c r="C9" s="3" t="n">
        <v>455</v>
      </c>
      <c r="D9" s="3"/>
      <c r="E9" s="3" t="n">
        <v>314</v>
      </c>
      <c r="F9" s="3" t="n">
        <v>99</v>
      </c>
      <c r="G9" s="4" t="n">
        <v>0.3</v>
      </c>
      <c r="H9" s="3" t="n">
        <v>180</v>
      </c>
      <c r="I9" s="3" t="s">
        <v>41</v>
      </c>
      <c r="J9" s="3" t="n">
        <v>314</v>
      </c>
      <c r="K9" s="3" t="n">
        <f aca="false">E9-J9</f>
        <v>0</v>
      </c>
      <c r="L9" s="3"/>
      <c r="M9" s="3"/>
      <c r="N9" s="3" t="n">
        <v>504</v>
      </c>
      <c r="O9" s="3" t="n">
        <f aca="false">E9/5</f>
        <v>62.8</v>
      </c>
      <c r="P9" s="17" t="n">
        <f aca="false">14*O9-N9-F9</f>
        <v>276.2</v>
      </c>
      <c r="Q9" s="17" t="n">
        <f aca="false">AC9*AD9</f>
        <v>336</v>
      </c>
      <c r="R9" s="17"/>
      <c r="S9" s="3"/>
      <c r="T9" s="3" t="n">
        <f aca="false">(F9+N9+Q9)/O9</f>
        <v>14.9522292993631</v>
      </c>
      <c r="U9" s="3" t="n">
        <f aca="false">(F9+N9)/O9</f>
        <v>9.60191082802548</v>
      </c>
      <c r="V9" s="3" t="n">
        <v>68.4</v>
      </c>
      <c r="W9" s="3" t="n">
        <v>44</v>
      </c>
      <c r="X9" s="3" t="n">
        <v>44.8</v>
      </c>
      <c r="Y9" s="3" t="n">
        <v>38.6</v>
      </c>
      <c r="Z9" s="3" t="n">
        <v>45.8</v>
      </c>
      <c r="AA9" s="3" t="s">
        <v>48</v>
      </c>
      <c r="AB9" s="3" t="n">
        <f aca="false">P9*G9</f>
        <v>82.86</v>
      </c>
      <c r="AC9" s="4" t="n">
        <v>12</v>
      </c>
      <c r="AD9" s="6" t="n">
        <f aca="false">MROUND(P9,AC9*AF9)/AC9</f>
        <v>28</v>
      </c>
      <c r="AE9" s="3" t="n">
        <f aca="false">AD9*AC9*G9</f>
        <v>100.8</v>
      </c>
      <c r="AF9" s="3" t="n">
        <f aca="false">VLOOKUP(A9,[1]Sheet!$A$1:$AH$1048576,33,0)</f>
        <v>14</v>
      </c>
      <c r="AG9" s="3" t="n">
        <f aca="false">VLOOKUP(A9,[1]Sheet!$A$1:$AH$1048576,34,0)</f>
        <v>70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Format="false" ht="15" hidden="false" customHeight="false" outlineLevel="0" collapsed="false">
      <c r="A10" s="3" t="s">
        <v>49</v>
      </c>
      <c r="B10" s="3" t="s">
        <v>44</v>
      </c>
      <c r="C10" s="3" t="n">
        <v>244</v>
      </c>
      <c r="D10" s="3"/>
      <c r="E10" s="3" t="n">
        <v>135</v>
      </c>
      <c r="F10" s="3" t="n">
        <v>25</v>
      </c>
      <c r="G10" s="4" t="n">
        <v>0.3</v>
      </c>
      <c r="H10" s="3" t="n">
        <v>180</v>
      </c>
      <c r="I10" s="3" t="s">
        <v>41</v>
      </c>
      <c r="J10" s="3" t="n">
        <v>162</v>
      </c>
      <c r="K10" s="3" t="n">
        <f aca="false">E10-J10</f>
        <v>-27</v>
      </c>
      <c r="L10" s="3"/>
      <c r="M10" s="3"/>
      <c r="N10" s="3" t="n">
        <v>504</v>
      </c>
      <c r="O10" s="3" t="n">
        <f aca="false">E10/5</f>
        <v>27</v>
      </c>
      <c r="P10" s="17"/>
      <c r="Q10" s="17" t="n">
        <f aca="false">AC10*AD10</f>
        <v>0</v>
      </c>
      <c r="R10" s="17"/>
      <c r="S10" s="3"/>
      <c r="T10" s="3" t="n">
        <f aca="false">(F10+N10+Q10)/O10</f>
        <v>19.5925925925926</v>
      </c>
      <c r="U10" s="3" t="n">
        <f aca="false">(F10+N10)/O10</f>
        <v>19.5925925925926</v>
      </c>
      <c r="V10" s="3" t="n">
        <v>47.4</v>
      </c>
      <c r="W10" s="3" t="n">
        <v>26.2</v>
      </c>
      <c r="X10" s="3" t="n">
        <v>24.6</v>
      </c>
      <c r="Y10" s="3" t="n">
        <v>19.6</v>
      </c>
      <c r="Z10" s="3" t="n">
        <v>25.8</v>
      </c>
      <c r="AA10" s="3" t="s">
        <v>50</v>
      </c>
      <c r="AB10" s="3" t="n">
        <f aca="false">P10*G10</f>
        <v>0</v>
      </c>
      <c r="AC10" s="4" t="n">
        <v>12</v>
      </c>
      <c r="AD10" s="6" t="n">
        <f aca="false">MROUND(P10,AC10*AF10)/AC10</f>
        <v>0</v>
      </c>
      <c r="AE10" s="3" t="n">
        <f aca="false">AD10*AC10*G10</f>
        <v>0</v>
      </c>
      <c r="AF10" s="3" t="n">
        <f aca="false">VLOOKUP(A10,[1]Sheet!$A$1:$AH$1048576,33,0)</f>
        <v>14</v>
      </c>
      <c r="AG10" s="3" t="n">
        <f aca="false">VLOOKUP(A10,[1]Sheet!$A$1:$AH$1048576,34,0)</f>
        <v>70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Format="false" ht="15" hidden="false" customHeight="false" outlineLevel="0" collapsed="false">
      <c r="A11" s="3" t="s">
        <v>51</v>
      </c>
      <c r="B11" s="3" t="s">
        <v>44</v>
      </c>
      <c r="C11" s="3" t="n">
        <v>585</v>
      </c>
      <c r="D11" s="3"/>
      <c r="E11" s="3" t="n">
        <v>398</v>
      </c>
      <c r="F11" s="3" t="n">
        <v>108</v>
      </c>
      <c r="G11" s="4" t="n">
        <v>0.3</v>
      </c>
      <c r="H11" s="3" t="n">
        <v>180</v>
      </c>
      <c r="I11" s="3" t="s">
        <v>41</v>
      </c>
      <c r="J11" s="3" t="n">
        <v>433</v>
      </c>
      <c r="K11" s="3" t="n">
        <f aca="false">E11-J11</f>
        <v>-35</v>
      </c>
      <c r="L11" s="3"/>
      <c r="M11" s="3"/>
      <c r="N11" s="3" t="n">
        <v>504</v>
      </c>
      <c r="O11" s="3" t="n">
        <f aca="false">E11/5</f>
        <v>79.6</v>
      </c>
      <c r="P11" s="17" t="n">
        <f aca="false">14*O11-N11-F11</f>
        <v>502.4</v>
      </c>
      <c r="Q11" s="17" t="n">
        <f aca="false">AC11*AD11</f>
        <v>504</v>
      </c>
      <c r="R11" s="17"/>
      <c r="S11" s="3"/>
      <c r="T11" s="3" t="n">
        <f aca="false">(F11+N11+Q11)/O11</f>
        <v>14.0201005025126</v>
      </c>
      <c r="U11" s="3" t="n">
        <f aca="false">(F11+N11)/O11</f>
        <v>7.68844221105528</v>
      </c>
      <c r="V11" s="3" t="n">
        <v>68.6</v>
      </c>
      <c r="W11" s="3" t="n">
        <v>62</v>
      </c>
      <c r="X11" s="3" t="n">
        <v>59</v>
      </c>
      <c r="Y11" s="3" t="n">
        <v>52.4</v>
      </c>
      <c r="Z11" s="3" t="n">
        <v>59.6</v>
      </c>
      <c r="AA11" s="3" t="s">
        <v>48</v>
      </c>
      <c r="AB11" s="3" t="n">
        <f aca="false">P11*G11</f>
        <v>150.72</v>
      </c>
      <c r="AC11" s="4" t="n">
        <v>12</v>
      </c>
      <c r="AD11" s="6" t="n">
        <f aca="false">MROUND(P11,AC11*AF11)/AC11</f>
        <v>42</v>
      </c>
      <c r="AE11" s="3" t="n">
        <f aca="false">AD11*AC11*G11</f>
        <v>151.2</v>
      </c>
      <c r="AF11" s="3" t="n">
        <f aca="false">VLOOKUP(A11,[1]Sheet!$A$1:$AH$1048576,33,0)</f>
        <v>14</v>
      </c>
      <c r="AG11" s="3" t="n">
        <f aca="false">VLOOKUP(A11,[1]Sheet!$A$1:$AH$1048576,34,0)</f>
        <v>70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Format="false" ht="15" hidden="false" customHeight="false" outlineLevel="0" collapsed="false">
      <c r="A12" s="3" t="s">
        <v>52</v>
      </c>
      <c r="B12" s="3" t="s">
        <v>44</v>
      </c>
      <c r="C12" s="3" t="n">
        <v>282</v>
      </c>
      <c r="D12" s="3"/>
      <c r="E12" s="3" t="n">
        <v>141</v>
      </c>
      <c r="F12" s="3" t="n">
        <v>141</v>
      </c>
      <c r="G12" s="4" t="n">
        <v>0.09</v>
      </c>
      <c r="H12" s="3" t="n">
        <v>180</v>
      </c>
      <c r="I12" s="3" t="s">
        <v>41</v>
      </c>
      <c r="J12" s="3" t="n">
        <v>137</v>
      </c>
      <c r="K12" s="3" t="n">
        <f aca="false">E12-J12</f>
        <v>4</v>
      </c>
      <c r="L12" s="3"/>
      <c r="M12" s="3"/>
      <c r="N12" s="3" t="n">
        <v>0</v>
      </c>
      <c r="O12" s="3" t="n">
        <f aca="false">E12/5</f>
        <v>28.2</v>
      </c>
      <c r="P12" s="17" t="n">
        <f aca="false">14*O12-N12-F12</f>
        <v>253.8</v>
      </c>
      <c r="Q12" s="17" t="n">
        <f aca="false">AC12*AD12</f>
        <v>336</v>
      </c>
      <c r="R12" s="17"/>
      <c r="S12" s="3"/>
      <c r="T12" s="3" t="n">
        <f aca="false">(F12+N12+Q12)/O12</f>
        <v>16.9148936170213</v>
      </c>
      <c r="U12" s="3" t="n">
        <f aca="false">(F12+N12)/O12</f>
        <v>5</v>
      </c>
      <c r="V12" s="3" t="n">
        <v>8.2</v>
      </c>
      <c r="W12" s="3" t="n">
        <v>5.8</v>
      </c>
      <c r="X12" s="3" t="n">
        <v>18</v>
      </c>
      <c r="Y12" s="3" t="n">
        <v>13.6</v>
      </c>
      <c r="Z12" s="3" t="n">
        <v>25.4</v>
      </c>
      <c r="AA12" s="3"/>
      <c r="AB12" s="3" t="n">
        <f aca="false">P12*G12</f>
        <v>22.842</v>
      </c>
      <c r="AC12" s="4" t="n">
        <v>24</v>
      </c>
      <c r="AD12" s="6" t="n">
        <f aca="false">MROUND(P12,AC12*AF12)/AC12</f>
        <v>14</v>
      </c>
      <c r="AE12" s="3" t="n">
        <f aca="false">AD12*AC12*G12</f>
        <v>30.24</v>
      </c>
      <c r="AF12" s="3" t="n">
        <f aca="false">VLOOKUP(A12,[1]Sheet!$A$1:$AH$1048576,33,0)</f>
        <v>14</v>
      </c>
      <c r="AG12" s="3" t="n">
        <f aca="false">VLOOKUP(A12,[1]Sheet!$A$1:$AH$1048576,34,0)</f>
        <v>126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customFormat="false" ht="15" hidden="false" customHeight="false" outlineLevel="0" collapsed="false">
      <c r="A13" s="3" t="s">
        <v>53</v>
      </c>
      <c r="B13" s="3" t="s">
        <v>44</v>
      </c>
      <c r="C13" s="3" t="n">
        <v>270</v>
      </c>
      <c r="D13" s="3"/>
      <c r="E13" s="3" t="n">
        <v>119</v>
      </c>
      <c r="F13" s="3" t="n">
        <v>80</v>
      </c>
      <c r="G13" s="4" t="n">
        <v>0.36</v>
      </c>
      <c r="H13" s="3" t="n">
        <v>180</v>
      </c>
      <c r="I13" s="3" t="s">
        <v>41</v>
      </c>
      <c r="J13" s="3" t="n">
        <v>119</v>
      </c>
      <c r="K13" s="3" t="n">
        <f aca="false">E13-J13</f>
        <v>0</v>
      </c>
      <c r="L13" s="3"/>
      <c r="M13" s="3"/>
      <c r="N13" s="3" t="n">
        <v>280</v>
      </c>
      <c r="O13" s="3" t="n">
        <f aca="false">E13/5</f>
        <v>23.8</v>
      </c>
      <c r="P13" s="17"/>
      <c r="Q13" s="17" t="n">
        <f aca="false">AC13*AD13</f>
        <v>0</v>
      </c>
      <c r="R13" s="17"/>
      <c r="S13" s="3"/>
      <c r="T13" s="3" t="n">
        <f aca="false">(F13+N13+Q13)/O13</f>
        <v>15.1260504201681</v>
      </c>
      <c r="U13" s="3" t="n">
        <f aca="false">(F13+N13)/O13</f>
        <v>15.1260504201681</v>
      </c>
      <c r="V13" s="3" t="n">
        <v>26.2</v>
      </c>
      <c r="W13" s="3" t="n">
        <v>21.6</v>
      </c>
      <c r="X13" s="3" t="n">
        <v>8.8</v>
      </c>
      <c r="Y13" s="3" t="n">
        <v>14.6</v>
      </c>
      <c r="Z13" s="3" t="n">
        <v>21.2</v>
      </c>
      <c r="AA13" s="3" t="s">
        <v>45</v>
      </c>
      <c r="AB13" s="3" t="n">
        <f aca="false">P13*G13</f>
        <v>0</v>
      </c>
      <c r="AC13" s="4" t="n">
        <v>10</v>
      </c>
      <c r="AD13" s="6" t="n">
        <f aca="false">MROUND(P13,AC13*AF13)/AC13</f>
        <v>0</v>
      </c>
      <c r="AE13" s="3" t="n">
        <f aca="false">AD13*AC13*G13</f>
        <v>0</v>
      </c>
      <c r="AF13" s="3" t="n">
        <f aca="false">VLOOKUP(A13,[1]Sheet!$A$1:$AH$1048576,33,0)</f>
        <v>14</v>
      </c>
      <c r="AG13" s="3" t="n">
        <f aca="false">VLOOKUP(A13,[1]Sheet!$A$1:$AH$1048576,34,0)</f>
        <v>70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customFormat="false" ht="15" hidden="false" customHeight="false" outlineLevel="0" collapsed="false">
      <c r="A14" s="18" t="s">
        <v>54</v>
      </c>
      <c r="B14" s="18" t="s">
        <v>40</v>
      </c>
      <c r="C14" s="18" t="n">
        <v>88.8</v>
      </c>
      <c r="D14" s="18" t="n">
        <v>6.7</v>
      </c>
      <c r="E14" s="18" t="n">
        <v>13.4</v>
      </c>
      <c r="F14" s="18" t="n">
        <v>82.1</v>
      </c>
      <c r="G14" s="19" t="n">
        <v>0</v>
      </c>
      <c r="H14" s="18" t="n">
        <v>180</v>
      </c>
      <c r="I14" s="18" t="s">
        <v>55</v>
      </c>
      <c r="J14" s="18" t="n">
        <v>13.4</v>
      </c>
      <c r="K14" s="18" t="n">
        <f aca="false">E14-J14</f>
        <v>0</v>
      </c>
      <c r="L14" s="18"/>
      <c r="M14" s="18"/>
      <c r="N14" s="18"/>
      <c r="O14" s="18" t="n">
        <f aca="false">E14/5</f>
        <v>2.68</v>
      </c>
      <c r="P14" s="20"/>
      <c r="Q14" s="20"/>
      <c r="R14" s="20"/>
      <c r="S14" s="18"/>
      <c r="T14" s="18" t="n">
        <f aca="false">(F14+N14+Q14)/O14</f>
        <v>30.634328358209</v>
      </c>
      <c r="U14" s="18" t="n">
        <f aca="false">(F14+N14)/O14</f>
        <v>30.634328358209</v>
      </c>
      <c r="V14" s="18" t="n">
        <v>2.96</v>
      </c>
      <c r="W14" s="18" t="n">
        <v>0</v>
      </c>
      <c r="X14" s="18" t="n">
        <v>0</v>
      </c>
      <c r="Y14" s="18" t="n">
        <v>0</v>
      </c>
      <c r="Z14" s="18" t="n">
        <v>0</v>
      </c>
      <c r="AA14" s="21" t="s">
        <v>56</v>
      </c>
      <c r="AB14" s="18" t="n">
        <f aca="false">P14*G14</f>
        <v>0</v>
      </c>
      <c r="AC14" s="19" t="n">
        <v>0</v>
      </c>
      <c r="AD14" s="22"/>
      <c r="AE14" s="18"/>
      <c r="AF14" s="18"/>
      <c r="AG14" s="18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customFormat="false" ht="15" hidden="false" customHeight="false" outlineLevel="0" collapsed="false">
      <c r="A15" s="3" t="s">
        <v>57</v>
      </c>
      <c r="B15" s="3" t="s">
        <v>44</v>
      </c>
      <c r="C15" s="3" t="n">
        <v>702</v>
      </c>
      <c r="D15" s="3"/>
      <c r="E15" s="3" t="n">
        <v>422</v>
      </c>
      <c r="F15" s="3" t="n">
        <v>57</v>
      </c>
      <c r="G15" s="4" t="n">
        <v>0.25</v>
      </c>
      <c r="H15" s="3" t="n">
        <v>180</v>
      </c>
      <c r="I15" s="3" t="s">
        <v>41</v>
      </c>
      <c r="J15" s="3" t="n">
        <v>462</v>
      </c>
      <c r="K15" s="3" t="n">
        <f aca="false">E15-J15</f>
        <v>-40</v>
      </c>
      <c r="L15" s="3"/>
      <c r="M15" s="3"/>
      <c r="N15" s="3" t="n">
        <v>3696</v>
      </c>
      <c r="O15" s="3" t="n">
        <f aca="false">E15/5</f>
        <v>84.4</v>
      </c>
      <c r="P15" s="17"/>
      <c r="Q15" s="17" t="n">
        <f aca="false">AC15*AD15</f>
        <v>0</v>
      </c>
      <c r="R15" s="17"/>
      <c r="S15" s="3"/>
      <c r="T15" s="3" t="n">
        <f aca="false">(F15+N15+Q15)/O15</f>
        <v>44.4668246445498</v>
      </c>
      <c r="U15" s="3" t="n">
        <f aca="false">(F15+N15)/O15</f>
        <v>44.4668246445498</v>
      </c>
      <c r="V15" s="3" t="n">
        <v>292.6</v>
      </c>
      <c r="W15" s="3" t="n">
        <v>73</v>
      </c>
      <c r="X15" s="3" t="n">
        <v>36</v>
      </c>
      <c r="Y15" s="3" t="n">
        <v>41</v>
      </c>
      <c r="Z15" s="3" t="n">
        <v>53</v>
      </c>
      <c r="AA15" s="3" t="s">
        <v>58</v>
      </c>
      <c r="AB15" s="3" t="n">
        <f aca="false">P15*G15</f>
        <v>0</v>
      </c>
      <c r="AC15" s="4" t="n">
        <v>12</v>
      </c>
      <c r="AD15" s="6" t="n">
        <f aca="false">MROUND(P15,AC15*AF15)/AC15</f>
        <v>0</v>
      </c>
      <c r="AE15" s="3" t="n">
        <f aca="false">AD15*AC15*G15</f>
        <v>0</v>
      </c>
      <c r="AF15" s="3" t="n">
        <f aca="false">VLOOKUP(A15,[1]Sheet!$A$1:$AH$1048576,33,0)</f>
        <v>14</v>
      </c>
      <c r="AG15" s="3" t="n">
        <f aca="false">VLOOKUP(A15,[1]Sheet!$A$1:$AH$1048576,34,0)</f>
        <v>70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Format="false" ht="15" hidden="false" customHeight="false" outlineLevel="0" collapsed="false">
      <c r="A16" s="3" t="s">
        <v>59</v>
      </c>
      <c r="B16" s="3" t="s">
        <v>44</v>
      </c>
      <c r="C16" s="3" t="n">
        <v>656</v>
      </c>
      <c r="D16" s="3"/>
      <c r="E16" s="3" t="n">
        <v>223</v>
      </c>
      <c r="F16" s="3" t="n">
        <v>318</v>
      </c>
      <c r="G16" s="4" t="n">
        <v>0.25</v>
      </c>
      <c r="H16" s="3" t="n">
        <v>180</v>
      </c>
      <c r="I16" s="3" t="s">
        <v>41</v>
      </c>
      <c r="J16" s="3" t="n">
        <v>228</v>
      </c>
      <c r="K16" s="3" t="n">
        <f aca="false">E16-J16</f>
        <v>-5</v>
      </c>
      <c r="L16" s="3"/>
      <c r="M16" s="3"/>
      <c r="N16" s="3" t="n">
        <v>504</v>
      </c>
      <c r="O16" s="3" t="n">
        <f aca="false">E16/5</f>
        <v>44.6</v>
      </c>
      <c r="P16" s="17"/>
      <c r="Q16" s="17" t="n">
        <f aca="false">AC16*AD16</f>
        <v>0</v>
      </c>
      <c r="R16" s="17"/>
      <c r="S16" s="3"/>
      <c r="T16" s="3" t="n">
        <f aca="false">(F16+N16+Q16)/O16</f>
        <v>18.4304932735426</v>
      </c>
      <c r="U16" s="3" t="n">
        <f aca="false">(F16+N16)/O16</f>
        <v>18.4304932735426</v>
      </c>
      <c r="V16" s="3" t="n">
        <v>70.8</v>
      </c>
      <c r="W16" s="3" t="n">
        <v>60</v>
      </c>
      <c r="X16" s="3" t="n">
        <v>29.6</v>
      </c>
      <c r="Y16" s="3" t="n">
        <v>32.6</v>
      </c>
      <c r="Z16" s="3" t="n">
        <v>46</v>
      </c>
      <c r="AA16" s="3"/>
      <c r="AB16" s="3" t="n">
        <f aca="false">P16*G16</f>
        <v>0</v>
      </c>
      <c r="AC16" s="4" t="n">
        <v>12</v>
      </c>
      <c r="AD16" s="6" t="n">
        <f aca="false">MROUND(P16,AC16*AF16)/AC16</f>
        <v>0</v>
      </c>
      <c r="AE16" s="3" t="n">
        <f aca="false">AD16*AC16*G16</f>
        <v>0</v>
      </c>
      <c r="AF16" s="3" t="n">
        <f aca="false">VLOOKUP(A16,[1]Sheet!$A$1:$AH$1048576,33,0)</f>
        <v>14</v>
      </c>
      <c r="AG16" s="3" t="n">
        <f aca="false">VLOOKUP(A16,[1]Sheet!$A$1:$AH$1048576,34,0)</f>
        <v>70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Format="false" ht="15" hidden="false" customHeight="false" outlineLevel="0" collapsed="false">
      <c r="A17" s="3" t="s">
        <v>60</v>
      </c>
      <c r="B17" s="3" t="s">
        <v>40</v>
      </c>
      <c r="C17" s="3" t="n">
        <v>210.9</v>
      </c>
      <c r="D17" s="3"/>
      <c r="E17" s="3" t="n">
        <v>86.9</v>
      </c>
      <c r="F17" s="3" t="n">
        <v>116.6</v>
      </c>
      <c r="G17" s="4" t="n">
        <v>1</v>
      </c>
      <c r="H17" s="3" t="n">
        <v>180</v>
      </c>
      <c r="I17" s="3" t="s">
        <v>41</v>
      </c>
      <c r="J17" s="3" t="n">
        <v>86.9</v>
      </c>
      <c r="K17" s="3" t="n">
        <f aca="false">E17-J17</f>
        <v>0</v>
      </c>
      <c r="L17" s="3"/>
      <c r="M17" s="3"/>
      <c r="N17" s="3" t="n">
        <v>103.6</v>
      </c>
      <c r="O17" s="3" t="n">
        <f aca="false">E17/5</f>
        <v>17.38</v>
      </c>
      <c r="P17" s="17" t="n">
        <f aca="false">15*O17-N17-F17</f>
        <v>40.5000000000001</v>
      </c>
      <c r="Q17" s="17" t="n">
        <f aca="false">AC17*AD17</f>
        <v>51.8</v>
      </c>
      <c r="R17" s="17"/>
      <c r="S17" s="3"/>
      <c r="T17" s="3" t="n">
        <f aca="false">(F17+N17+Q17)/O17</f>
        <v>15.6501726121979</v>
      </c>
      <c r="U17" s="3" t="n">
        <f aca="false">(F17+N17)/O17</f>
        <v>12.6697353279632</v>
      </c>
      <c r="V17" s="3" t="n">
        <v>21.46</v>
      </c>
      <c r="W17" s="3" t="n">
        <v>20.7</v>
      </c>
      <c r="X17" s="3" t="n">
        <v>10.36</v>
      </c>
      <c r="Y17" s="3" t="n">
        <v>22.94</v>
      </c>
      <c r="Z17" s="3" t="n">
        <v>10.36</v>
      </c>
      <c r="AA17" s="3"/>
      <c r="AB17" s="3" t="n">
        <f aca="false">P17*G17</f>
        <v>40.5000000000001</v>
      </c>
      <c r="AC17" s="4" t="n">
        <v>3.7</v>
      </c>
      <c r="AD17" s="6" t="n">
        <f aca="false">MROUND(P17,AC17*AF17)/AC17</f>
        <v>14</v>
      </c>
      <c r="AE17" s="3" t="n">
        <f aca="false">AD17*AC17*G17</f>
        <v>51.8</v>
      </c>
      <c r="AF17" s="3" t="n">
        <f aca="false">VLOOKUP(A17,[1]Sheet!$A$1:$AH$1048576,33,0)</f>
        <v>14</v>
      </c>
      <c r="AG17" s="3" t="n">
        <f aca="false">VLOOKUP(A17,[1]Sheet!$A$1:$AH$1048576,34,0)</f>
        <v>126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Format="false" ht="15" hidden="false" customHeight="false" outlineLevel="0" collapsed="false">
      <c r="A18" s="3" t="s">
        <v>61</v>
      </c>
      <c r="B18" s="3" t="s">
        <v>40</v>
      </c>
      <c r="C18" s="3" t="n">
        <v>132</v>
      </c>
      <c r="D18" s="3"/>
      <c r="E18" s="3" t="n">
        <v>28.4</v>
      </c>
      <c r="F18" s="3" t="n">
        <v>98.1</v>
      </c>
      <c r="G18" s="4" t="n">
        <v>1</v>
      </c>
      <c r="H18" s="3" t="n">
        <v>180</v>
      </c>
      <c r="I18" s="3" t="s">
        <v>41</v>
      </c>
      <c r="J18" s="3" t="n">
        <v>29.4</v>
      </c>
      <c r="K18" s="3" t="n">
        <f aca="false">E18-J18</f>
        <v>-1</v>
      </c>
      <c r="L18" s="3"/>
      <c r="M18" s="3"/>
      <c r="N18" s="3" t="n">
        <v>66</v>
      </c>
      <c r="O18" s="3" t="n">
        <f aca="false">E18/5</f>
        <v>5.68</v>
      </c>
      <c r="P18" s="17"/>
      <c r="Q18" s="17" t="n">
        <f aca="false">AC18*AD18</f>
        <v>0</v>
      </c>
      <c r="R18" s="17"/>
      <c r="S18" s="3"/>
      <c r="T18" s="3" t="n">
        <f aca="false">(F18+N18+Q18)/O18</f>
        <v>28.8908450704225</v>
      </c>
      <c r="U18" s="3" t="n">
        <f aca="false">(F18+N18)/O18</f>
        <v>28.8908450704225</v>
      </c>
      <c r="V18" s="3" t="n">
        <v>9.9</v>
      </c>
      <c r="W18" s="3" t="n">
        <v>9.34</v>
      </c>
      <c r="X18" s="3" t="n">
        <v>4.4</v>
      </c>
      <c r="Y18" s="3" t="n">
        <v>4.4</v>
      </c>
      <c r="Z18" s="3" t="n">
        <v>0</v>
      </c>
      <c r="AA18" s="3" t="s">
        <v>62</v>
      </c>
      <c r="AB18" s="3" t="n">
        <f aca="false">P18*G18</f>
        <v>0</v>
      </c>
      <c r="AC18" s="4" t="n">
        <v>5.5</v>
      </c>
      <c r="AD18" s="6" t="n">
        <f aca="false">MROUND(P18,AC18*AF18)/AC18</f>
        <v>0</v>
      </c>
      <c r="AE18" s="3" t="n">
        <f aca="false">AD18*AC18*G18</f>
        <v>0</v>
      </c>
      <c r="AF18" s="3" t="n">
        <f aca="false">VLOOKUP(A18,[1]Sheet!$A$1:$AH$1048576,33,0)</f>
        <v>12</v>
      </c>
      <c r="AG18" s="3" t="n">
        <f aca="false">VLOOKUP(A18,[1]Sheet!$A$1:$AH$1048576,34,0)</f>
        <v>84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Format="false" ht="15" hidden="false" customHeight="false" outlineLevel="0" collapsed="false">
      <c r="A19" s="3" t="s">
        <v>63</v>
      </c>
      <c r="B19" s="3" t="s">
        <v>40</v>
      </c>
      <c r="C19" s="3" t="n">
        <v>210</v>
      </c>
      <c r="D19" s="3"/>
      <c r="E19" s="3" t="n">
        <v>81</v>
      </c>
      <c r="F19" s="3" t="n">
        <v>126</v>
      </c>
      <c r="G19" s="4" t="n">
        <v>1</v>
      </c>
      <c r="H19" s="3" t="n">
        <v>180</v>
      </c>
      <c r="I19" s="3" t="s">
        <v>41</v>
      </c>
      <c r="J19" s="3" t="n">
        <v>85.3</v>
      </c>
      <c r="K19" s="3" t="n">
        <f aca="false">E19-J19</f>
        <v>-4.3</v>
      </c>
      <c r="L19" s="3"/>
      <c r="M19" s="3"/>
      <c r="N19" s="3" t="n">
        <v>0</v>
      </c>
      <c r="O19" s="3" t="n">
        <f aca="false">E19/5</f>
        <v>16.2</v>
      </c>
      <c r="P19" s="17" t="n">
        <f aca="false">14*O19-N19-F19</f>
        <v>100.8</v>
      </c>
      <c r="Q19" s="17" t="n">
        <f aca="false">AC19*AD19</f>
        <v>84</v>
      </c>
      <c r="R19" s="17"/>
      <c r="S19" s="3"/>
      <c r="T19" s="3" t="n">
        <f aca="false">(F19+N19+Q19)/O19</f>
        <v>12.962962962963</v>
      </c>
      <c r="U19" s="3" t="n">
        <f aca="false">(F19+N19)/O19</f>
        <v>7.77777777777778</v>
      </c>
      <c r="V19" s="3" t="n">
        <v>7.8</v>
      </c>
      <c r="W19" s="3" t="n">
        <v>17.4</v>
      </c>
      <c r="X19" s="3" t="n">
        <v>8.4</v>
      </c>
      <c r="Y19" s="3" t="n">
        <v>10.2</v>
      </c>
      <c r="Z19" s="3" t="n">
        <v>9.74</v>
      </c>
      <c r="AA19" s="3"/>
      <c r="AB19" s="3" t="n">
        <f aca="false">P19*G19</f>
        <v>100.8</v>
      </c>
      <c r="AC19" s="4" t="n">
        <v>3</v>
      </c>
      <c r="AD19" s="6" t="n">
        <f aca="false">MROUND(P19,AC19*AF19)/AC19</f>
        <v>28</v>
      </c>
      <c r="AE19" s="3" t="n">
        <f aca="false">AD19*AC19*G19</f>
        <v>84</v>
      </c>
      <c r="AF19" s="3" t="n">
        <f aca="false">VLOOKUP(A19,[1]Sheet!$A$1:$AH$1048576,33,0)</f>
        <v>14</v>
      </c>
      <c r="AG19" s="3" t="n">
        <f aca="false">VLOOKUP(A19,[1]Sheet!$A$1:$AH$1048576,34,0)</f>
        <v>126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Format="false" ht="15" hidden="false" customHeight="false" outlineLevel="0" collapsed="false">
      <c r="A20" s="3" t="s">
        <v>64</v>
      </c>
      <c r="B20" s="3" t="s">
        <v>44</v>
      </c>
      <c r="C20" s="3" t="n">
        <v>440</v>
      </c>
      <c r="D20" s="3"/>
      <c r="E20" s="3" t="n">
        <v>264</v>
      </c>
      <c r="F20" s="3" t="n">
        <v>113</v>
      </c>
      <c r="G20" s="4" t="n">
        <v>0.25</v>
      </c>
      <c r="H20" s="3" t="n">
        <v>180</v>
      </c>
      <c r="I20" s="3" t="s">
        <v>41</v>
      </c>
      <c r="J20" s="3" t="n">
        <v>259</v>
      </c>
      <c r="K20" s="3" t="n">
        <f aca="false">E20-J20</f>
        <v>5</v>
      </c>
      <c r="L20" s="3"/>
      <c r="M20" s="3"/>
      <c r="N20" s="3" t="n">
        <v>252</v>
      </c>
      <c r="O20" s="3" t="n">
        <f aca="false">E20/5</f>
        <v>52.8</v>
      </c>
      <c r="P20" s="17" t="n">
        <f aca="false">14*O20-N20-F20</f>
        <v>374.2</v>
      </c>
      <c r="Q20" s="17" t="n">
        <f aca="false">AC20*AD20</f>
        <v>336</v>
      </c>
      <c r="R20" s="17"/>
      <c r="S20" s="3"/>
      <c r="T20" s="3" t="n">
        <f aca="false">(F20+N20+Q20)/O20</f>
        <v>13.2765151515152</v>
      </c>
      <c r="U20" s="3" t="n">
        <f aca="false">(F20+N20)/O20</f>
        <v>6.91287878787879</v>
      </c>
      <c r="V20" s="3" t="n">
        <v>43.6</v>
      </c>
      <c r="W20" s="3" t="n">
        <v>37.2</v>
      </c>
      <c r="X20" s="3" t="n">
        <v>40.4</v>
      </c>
      <c r="Y20" s="3" t="n">
        <v>34</v>
      </c>
      <c r="Z20" s="3" t="n">
        <v>36.2</v>
      </c>
      <c r="AA20" s="3"/>
      <c r="AB20" s="3" t="n">
        <f aca="false">P20*G20</f>
        <v>93.55</v>
      </c>
      <c r="AC20" s="4" t="n">
        <v>6</v>
      </c>
      <c r="AD20" s="6" t="n">
        <f aca="false">MROUND(P20,AC20*AF20)/AC20</f>
        <v>56</v>
      </c>
      <c r="AE20" s="3" t="n">
        <f aca="false">AD20*AC20*G20</f>
        <v>84</v>
      </c>
      <c r="AF20" s="3" t="n">
        <f aca="false">VLOOKUP(A20,[1]Sheet!$A$1:$AH$1048576,33,0)</f>
        <v>14</v>
      </c>
      <c r="AG20" s="3" t="n">
        <f aca="false">VLOOKUP(A20,[1]Sheet!$A$1:$AH$1048576,34,0)</f>
        <v>126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customFormat="false" ht="15" hidden="false" customHeight="false" outlineLevel="0" collapsed="false">
      <c r="A21" s="3" t="s">
        <v>65</v>
      </c>
      <c r="B21" s="3" t="s">
        <v>44</v>
      </c>
      <c r="C21" s="3" t="n">
        <v>375</v>
      </c>
      <c r="D21" s="3"/>
      <c r="E21" s="3" t="n">
        <v>172</v>
      </c>
      <c r="F21" s="3" t="n">
        <v>179</v>
      </c>
      <c r="G21" s="4" t="n">
        <v>0.25</v>
      </c>
      <c r="H21" s="3" t="n">
        <v>180</v>
      </c>
      <c r="I21" s="3" t="s">
        <v>41</v>
      </c>
      <c r="J21" s="3" t="n">
        <v>167</v>
      </c>
      <c r="K21" s="3" t="n">
        <f aca="false">E21-J21</f>
        <v>5</v>
      </c>
      <c r="L21" s="3"/>
      <c r="M21" s="3"/>
      <c r="N21" s="3" t="n">
        <v>84</v>
      </c>
      <c r="O21" s="3" t="n">
        <f aca="false">E21/5</f>
        <v>34.4</v>
      </c>
      <c r="P21" s="17" t="n">
        <f aca="false">14*O21-N21-F21</f>
        <v>218.6</v>
      </c>
      <c r="Q21" s="17" t="n">
        <f aca="false">AC21*AD21</f>
        <v>252</v>
      </c>
      <c r="R21" s="17"/>
      <c r="S21" s="3"/>
      <c r="T21" s="3" t="n">
        <f aca="false">(F21+N21+Q21)/O21</f>
        <v>14.9709302325581</v>
      </c>
      <c r="U21" s="3" t="n">
        <f aca="false">(F21+N21)/O21</f>
        <v>7.6453488372093</v>
      </c>
      <c r="V21" s="3" t="n">
        <v>25.8</v>
      </c>
      <c r="W21" s="3" t="n">
        <v>21.6</v>
      </c>
      <c r="X21" s="3" t="n">
        <v>32.6</v>
      </c>
      <c r="Y21" s="3" t="n">
        <v>24.6</v>
      </c>
      <c r="Z21" s="3" t="n">
        <v>24.6</v>
      </c>
      <c r="AA21" s="3" t="s">
        <v>48</v>
      </c>
      <c r="AB21" s="3" t="n">
        <f aca="false">P21*G21</f>
        <v>54.65</v>
      </c>
      <c r="AC21" s="4" t="n">
        <v>6</v>
      </c>
      <c r="AD21" s="6" t="n">
        <f aca="false">MROUND(P21,AC21*AF21)/AC21</f>
        <v>42</v>
      </c>
      <c r="AE21" s="3" t="n">
        <f aca="false">AD21*AC21*G21</f>
        <v>63</v>
      </c>
      <c r="AF21" s="3" t="n">
        <f aca="false">VLOOKUP(A21,[1]Sheet!$A$1:$AH$1048576,33,0)</f>
        <v>14</v>
      </c>
      <c r="AG21" s="3" t="n">
        <f aca="false">VLOOKUP(A21,[1]Sheet!$A$1:$AH$1048576,34,0)</f>
        <v>126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customFormat="false" ht="15" hidden="false" customHeight="false" outlineLevel="0" collapsed="false">
      <c r="A22" s="3" t="s">
        <v>66</v>
      </c>
      <c r="B22" s="3" t="s">
        <v>44</v>
      </c>
      <c r="C22" s="3" t="n">
        <v>125</v>
      </c>
      <c r="D22" s="3" t="n">
        <v>7</v>
      </c>
      <c r="E22" s="3" t="n">
        <v>108</v>
      </c>
      <c r="F22" s="3" t="n">
        <v>5</v>
      </c>
      <c r="G22" s="4" t="n">
        <v>0.25</v>
      </c>
      <c r="H22" s="3" t="n">
        <v>180</v>
      </c>
      <c r="I22" s="3" t="s">
        <v>41</v>
      </c>
      <c r="J22" s="3" t="n">
        <v>108</v>
      </c>
      <c r="K22" s="3" t="n">
        <f aca="false">E22-J22</f>
        <v>0</v>
      </c>
      <c r="L22" s="3"/>
      <c r="M22" s="3"/>
      <c r="N22" s="3" t="n">
        <v>168</v>
      </c>
      <c r="O22" s="3" t="n">
        <f aca="false">E22/5</f>
        <v>21.6</v>
      </c>
      <c r="P22" s="17" t="n">
        <f aca="false">14*O22-N22-F22</f>
        <v>129.4</v>
      </c>
      <c r="Q22" s="17" t="n">
        <f aca="false">AC22*AD22</f>
        <v>168</v>
      </c>
      <c r="R22" s="17"/>
      <c r="S22" s="3"/>
      <c r="T22" s="3" t="n">
        <f aca="false">(F22+N22+Q22)/O22</f>
        <v>15.787037037037</v>
      </c>
      <c r="U22" s="3" t="n">
        <f aca="false">(F22+N22)/O22</f>
        <v>8.00925925925926</v>
      </c>
      <c r="V22" s="3" t="n">
        <v>18.6</v>
      </c>
      <c r="W22" s="3" t="n">
        <v>14.2</v>
      </c>
      <c r="X22" s="3" t="n">
        <v>24.6</v>
      </c>
      <c r="Y22" s="3" t="n">
        <v>17.2</v>
      </c>
      <c r="Z22" s="3" t="n">
        <v>20.4</v>
      </c>
      <c r="AA22" s="3"/>
      <c r="AB22" s="3" t="n">
        <f aca="false">P22*G22</f>
        <v>32.35</v>
      </c>
      <c r="AC22" s="4" t="n">
        <v>6</v>
      </c>
      <c r="AD22" s="6" t="n">
        <f aca="false">MROUND(P22,AC22*AF22)/AC22</f>
        <v>28</v>
      </c>
      <c r="AE22" s="3" t="n">
        <f aca="false">AD22*AC22*G22</f>
        <v>42</v>
      </c>
      <c r="AF22" s="3" t="n">
        <f aca="false">VLOOKUP(A22,[1]Sheet!$A$1:$AH$1048576,33,0)</f>
        <v>14</v>
      </c>
      <c r="AG22" s="3" t="n">
        <f aca="false">VLOOKUP(A22,[1]Sheet!$A$1:$AH$1048576,34,0)</f>
        <v>126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customFormat="false" ht="15" hidden="false" customHeight="false" outlineLevel="0" collapsed="false">
      <c r="A23" s="3" t="s">
        <v>67</v>
      </c>
      <c r="B23" s="3" t="s">
        <v>40</v>
      </c>
      <c r="C23" s="3" t="n">
        <v>252</v>
      </c>
      <c r="D23" s="3"/>
      <c r="E23" s="3" t="n">
        <v>210</v>
      </c>
      <c r="F23" s="3"/>
      <c r="G23" s="4" t="n">
        <v>1</v>
      </c>
      <c r="H23" s="3" t="n">
        <v>180</v>
      </c>
      <c r="I23" s="3" t="s">
        <v>41</v>
      </c>
      <c r="J23" s="3" t="n">
        <v>263</v>
      </c>
      <c r="K23" s="3" t="n">
        <f aca="false">E23-J23</f>
        <v>-53</v>
      </c>
      <c r="L23" s="3"/>
      <c r="M23" s="3"/>
      <c r="N23" s="3" t="n">
        <v>504</v>
      </c>
      <c r="O23" s="3" t="n">
        <f aca="false">E23/5</f>
        <v>42</v>
      </c>
      <c r="P23" s="17" t="n">
        <f aca="false">14*O23-N23-F23</f>
        <v>84</v>
      </c>
      <c r="Q23" s="17" t="n">
        <f aca="false">AC23*AD23</f>
        <v>72</v>
      </c>
      <c r="R23" s="17"/>
      <c r="S23" s="3"/>
      <c r="T23" s="3" t="n">
        <f aca="false">(F23+N23+Q23)/O23</f>
        <v>13.7142857142857</v>
      </c>
      <c r="U23" s="3" t="n">
        <f aca="false">(F23+N23)/O23</f>
        <v>12</v>
      </c>
      <c r="V23" s="3" t="n">
        <v>52.8</v>
      </c>
      <c r="W23" s="3" t="n">
        <v>30</v>
      </c>
      <c r="X23" s="3" t="n">
        <v>50.4</v>
      </c>
      <c r="Y23" s="3" t="n">
        <v>48</v>
      </c>
      <c r="Z23" s="3" t="n">
        <v>40.8</v>
      </c>
      <c r="AA23" s="3"/>
      <c r="AB23" s="3" t="n">
        <f aca="false">P23*G23</f>
        <v>84</v>
      </c>
      <c r="AC23" s="4" t="n">
        <v>6</v>
      </c>
      <c r="AD23" s="6" t="n">
        <f aca="false">MROUND(P23,AC23*AF23)/AC23</f>
        <v>12</v>
      </c>
      <c r="AE23" s="3" t="n">
        <f aca="false">AD23*AC23*G23</f>
        <v>72</v>
      </c>
      <c r="AF23" s="3" t="n">
        <f aca="false">VLOOKUP(A23,[1]Sheet!$A$1:$AH$1048576,33,0)</f>
        <v>12</v>
      </c>
      <c r="AG23" s="3" t="n">
        <f aca="false">VLOOKUP(A23,[1]Sheet!$A$1:$AH$1048576,34,0)</f>
        <v>84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customFormat="false" ht="15" hidden="false" customHeight="false" outlineLevel="0" collapsed="false">
      <c r="A24" s="3" t="s">
        <v>68</v>
      </c>
      <c r="B24" s="3" t="s">
        <v>44</v>
      </c>
      <c r="C24" s="3" t="n">
        <v>877</v>
      </c>
      <c r="D24" s="3"/>
      <c r="E24" s="3" t="n">
        <v>354</v>
      </c>
      <c r="F24" s="3" t="n">
        <v>426</v>
      </c>
      <c r="G24" s="4" t="n">
        <v>0.25</v>
      </c>
      <c r="H24" s="3" t="n">
        <v>365</v>
      </c>
      <c r="I24" s="3" t="s">
        <v>41</v>
      </c>
      <c r="J24" s="3" t="n">
        <v>354</v>
      </c>
      <c r="K24" s="3" t="n">
        <f aca="false">E24-J24</f>
        <v>0</v>
      </c>
      <c r="L24" s="3"/>
      <c r="M24" s="3"/>
      <c r="N24" s="3" t="n">
        <v>336</v>
      </c>
      <c r="O24" s="3" t="n">
        <f aca="false">E24/5</f>
        <v>70.8</v>
      </c>
      <c r="P24" s="17" t="n">
        <f aca="false">14*O24-N24-F24</f>
        <v>229.2</v>
      </c>
      <c r="Q24" s="17" t="n">
        <f aca="false">AC24*AD24</f>
        <v>168</v>
      </c>
      <c r="R24" s="17"/>
      <c r="S24" s="3"/>
      <c r="T24" s="3" t="n">
        <f aca="false">(F24+N24+Q24)/O24</f>
        <v>13.135593220339</v>
      </c>
      <c r="U24" s="3" t="n">
        <f aca="false">(F24+N24)/O24</f>
        <v>10.7627118644068</v>
      </c>
      <c r="V24" s="3" t="n">
        <v>77.4</v>
      </c>
      <c r="W24" s="3" t="n">
        <v>85.8</v>
      </c>
      <c r="X24" s="3" t="n">
        <v>74.4</v>
      </c>
      <c r="Y24" s="3" t="n">
        <v>65.8</v>
      </c>
      <c r="Z24" s="3" t="n">
        <v>75.2</v>
      </c>
      <c r="AA24" s="3" t="s">
        <v>48</v>
      </c>
      <c r="AB24" s="3" t="n">
        <f aca="false">P24*G24</f>
        <v>57.3</v>
      </c>
      <c r="AC24" s="4" t="n">
        <v>12</v>
      </c>
      <c r="AD24" s="6" t="n">
        <f aca="false">MROUND(P24,AC24*AF24)/AC24</f>
        <v>14</v>
      </c>
      <c r="AE24" s="3" t="n">
        <f aca="false">AD24*AC24*G24</f>
        <v>42</v>
      </c>
      <c r="AF24" s="3" t="n">
        <f aca="false">VLOOKUP(A24,[1]Sheet!$A$1:$AH$1048576,33,0)</f>
        <v>14</v>
      </c>
      <c r="AG24" s="3" t="n">
        <f aca="false">VLOOKUP(A24,[1]Sheet!$A$1:$AH$1048576,34,0)</f>
        <v>70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customFormat="false" ht="15" hidden="false" customHeight="false" outlineLevel="0" collapsed="false">
      <c r="A25" s="3" t="s">
        <v>69</v>
      </c>
      <c r="B25" s="3" t="s">
        <v>44</v>
      </c>
      <c r="C25" s="3" t="n">
        <v>-82</v>
      </c>
      <c r="D25" s="3" t="n">
        <v>419</v>
      </c>
      <c r="E25" s="23" t="n">
        <f aca="false">267+E26</f>
        <v>628</v>
      </c>
      <c r="F25" s="23" t="n">
        <f aca="false">F26</f>
        <v>889</v>
      </c>
      <c r="G25" s="4" t="n">
        <v>0.25</v>
      </c>
      <c r="H25" s="3" t="n">
        <v>365</v>
      </c>
      <c r="I25" s="3" t="s">
        <v>41</v>
      </c>
      <c r="J25" s="3" t="n">
        <v>275</v>
      </c>
      <c r="K25" s="3" t="n">
        <f aca="false">E25-J25</f>
        <v>353</v>
      </c>
      <c r="L25" s="3"/>
      <c r="M25" s="3"/>
      <c r="N25" s="3" t="n">
        <v>336</v>
      </c>
      <c r="O25" s="3" t="n">
        <f aca="false">E25/5</f>
        <v>125.6</v>
      </c>
      <c r="P25" s="17" t="n">
        <f aca="false">14*O25-N25-F25</f>
        <v>533.4</v>
      </c>
      <c r="Q25" s="17" t="n">
        <f aca="false">AC25*AD25</f>
        <v>504</v>
      </c>
      <c r="R25" s="17"/>
      <c r="S25" s="3"/>
      <c r="T25" s="3" t="n">
        <f aca="false">(F25+N25+Q25)/O25</f>
        <v>13.765923566879</v>
      </c>
      <c r="U25" s="3" t="n">
        <f aca="false">(F25+N25)/O25</f>
        <v>9.7531847133758</v>
      </c>
      <c r="V25" s="3" t="n">
        <v>135.4</v>
      </c>
      <c r="W25" s="3" t="n">
        <v>103</v>
      </c>
      <c r="X25" s="3" t="n">
        <v>93.6</v>
      </c>
      <c r="Y25" s="3" t="n">
        <v>92.4</v>
      </c>
      <c r="Z25" s="3" t="n">
        <v>63.8</v>
      </c>
      <c r="AA25" s="3" t="s">
        <v>70</v>
      </c>
      <c r="AB25" s="3" t="n">
        <f aca="false">P25*G25</f>
        <v>133.35</v>
      </c>
      <c r="AC25" s="4" t="n">
        <v>12</v>
      </c>
      <c r="AD25" s="6" t="n">
        <f aca="false">MROUND(P25,AC25*AF25)/AC25</f>
        <v>42</v>
      </c>
      <c r="AE25" s="3" t="n">
        <f aca="false">AD25*AC25*G25</f>
        <v>126</v>
      </c>
      <c r="AF25" s="3" t="n">
        <f aca="false">VLOOKUP(A25,[1]Sheet!$A$1:$AH$1048576,33,0)</f>
        <v>14</v>
      </c>
      <c r="AG25" s="3" t="n">
        <f aca="false">VLOOKUP(A25,[1]Sheet!$A$1:$AH$1048576,34,0)</f>
        <v>70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customFormat="false" ht="15" hidden="false" customHeight="false" outlineLevel="0" collapsed="false">
      <c r="A26" s="18" t="s">
        <v>71</v>
      </c>
      <c r="B26" s="18" t="s">
        <v>44</v>
      </c>
      <c r="C26" s="18" t="n">
        <v>1829</v>
      </c>
      <c r="D26" s="18"/>
      <c r="E26" s="23" t="n">
        <v>361</v>
      </c>
      <c r="F26" s="23" t="n">
        <v>889</v>
      </c>
      <c r="G26" s="19" t="n">
        <v>0</v>
      </c>
      <c r="H26" s="18" t="n">
        <v>180</v>
      </c>
      <c r="I26" s="18" t="s">
        <v>55</v>
      </c>
      <c r="J26" s="18" t="n">
        <v>359</v>
      </c>
      <c r="K26" s="18" t="n">
        <f aca="false">E26-J26</f>
        <v>2</v>
      </c>
      <c r="L26" s="18"/>
      <c r="M26" s="18"/>
      <c r="N26" s="18"/>
      <c r="O26" s="18" t="n">
        <f aca="false">E26/5</f>
        <v>72.2</v>
      </c>
      <c r="P26" s="20"/>
      <c r="Q26" s="20"/>
      <c r="R26" s="20"/>
      <c r="S26" s="18"/>
      <c r="T26" s="18" t="n">
        <f aca="false">(F26+N26+Q26)/O26</f>
        <v>12.3130193905817</v>
      </c>
      <c r="U26" s="18" t="n">
        <f aca="false">(F26+N26)/O26</f>
        <v>12.3130193905817</v>
      </c>
      <c r="V26" s="18" t="n">
        <v>78.2</v>
      </c>
      <c r="W26" s="18" t="n">
        <v>61.4</v>
      </c>
      <c r="X26" s="18" t="n">
        <v>54.2</v>
      </c>
      <c r="Y26" s="18" t="n">
        <v>64.8</v>
      </c>
      <c r="Z26" s="18" t="n">
        <v>57.8</v>
      </c>
      <c r="AA26" s="18" t="s">
        <v>72</v>
      </c>
      <c r="AB26" s="18" t="n">
        <f aca="false">P26*G26</f>
        <v>0</v>
      </c>
      <c r="AC26" s="19" t="n">
        <v>0</v>
      </c>
      <c r="AD26" s="22"/>
      <c r="AE26" s="18"/>
      <c r="AF26" s="18"/>
      <c r="AG26" s="18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customFormat="false" ht="15" hidden="false" customHeight="false" outlineLevel="0" collapsed="false">
      <c r="A27" s="3" t="s">
        <v>73</v>
      </c>
      <c r="B27" s="3" t="s">
        <v>44</v>
      </c>
      <c r="C27" s="3" t="n">
        <v>515</v>
      </c>
      <c r="D27" s="3"/>
      <c r="E27" s="3" t="n">
        <v>187</v>
      </c>
      <c r="F27" s="3" t="n">
        <v>194</v>
      </c>
      <c r="G27" s="4" t="n">
        <v>0.25</v>
      </c>
      <c r="H27" s="3" t="n">
        <v>180</v>
      </c>
      <c r="I27" s="3" t="s">
        <v>41</v>
      </c>
      <c r="J27" s="3" t="n">
        <v>186</v>
      </c>
      <c r="K27" s="3" t="n">
        <f aca="false">E27-J27</f>
        <v>1</v>
      </c>
      <c r="L27" s="3"/>
      <c r="M27" s="3"/>
      <c r="N27" s="3" t="n">
        <v>504</v>
      </c>
      <c r="O27" s="3" t="n">
        <f aca="false">E27/5</f>
        <v>37.4</v>
      </c>
      <c r="P27" s="17"/>
      <c r="Q27" s="17" t="n">
        <f aca="false">AC27*AD27</f>
        <v>0</v>
      </c>
      <c r="R27" s="17"/>
      <c r="S27" s="3"/>
      <c r="T27" s="3" t="n">
        <f aca="false">(F27+N27+Q27)/O27</f>
        <v>18.6631016042781</v>
      </c>
      <c r="U27" s="3" t="n">
        <f aca="false">(F27+N27)/O27</f>
        <v>18.6631016042781</v>
      </c>
      <c r="V27" s="3" t="n">
        <v>58.8</v>
      </c>
      <c r="W27" s="3" t="n">
        <v>32.8</v>
      </c>
      <c r="X27" s="3" t="n">
        <v>48.8</v>
      </c>
      <c r="Y27" s="3" t="n">
        <v>33.4</v>
      </c>
      <c r="Z27" s="3" t="n">
        <v>30.2</v>
      </c>
      <c r="AA27" s="3" t="s">
        <v>48</v>
      </c>
      <c r="AB27" s="3" t="n">
        <f aca="false">P27*G27</f>
        <v>0</v>
      </c>
      <c r="AC27" s="4" t="n">
        <v>12</v>
      </c>
      <c r="AD27" s="6" t="n">
        <f aca="false">MROUND(P27,AC27*AF27)/AC27</f>
        <v>0</v>
      </c>
      <c r="AE27" s="3" t="n">
        <f aca="false">AD27*AC27*G27</f>
        <v>0</v>
      </c>
      <c r="AF27" s="3" t="n">
        <f aca="false">VLOOKUP(A27,[1]Sheet!$A$1:$AH$1048576,33,0)</f>
        <v>14</v>
      </c>
      <c r="AG27" s="3" t="n">
        <f aca="false">VLOOKUP(A27,[1]Sheet!$A$1:$AH$1048576,34,0)</f>
        <v>70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customFormat="false" ht="15" hidden="false" customHeight="false" outlineLevel="0" collapsed="false">
      <c r="A28" s="3" t="s">
        <v>74</v>
      </c>
      <c r="B28" s="3" t="s">
        <v>44</v>
      </c>
      <c r="C28" s="3" t="n">
        <v>148</v>
      </c>
      <c r="D28" s="3"/>
      <c r="E28" s="3" t="n">
        <v>83</v>
      </c>
      <c r="F28" s="3" t="n">
        <v>18</v>
      </c>
      <c r="G28" s="4" t="n">
        <v>0.25</v>
      </c>
      <c r="H28" s="3" t="n">
        <v>180</v>
      </c>
      <c r="I28" s="3" t="s">
        <v>41</v>
      </c>
      <c r="J28" s="3" t="n">
        <v>83</v>
      </c>
      <c r="K28" s="3" t="n">
        <f aca="false">E28-J28</f>
        <v>0</v>
      </c>
      <c r="L28" s="3"/>
      <c r="M28" s="3"/>
      <c r="N28" s="3" t="n">
        <v>84</v>
      </c>
      <c r="O28" s="3" t="n">
        <f aca="false">E28/5</f>
        <v>16.6</v>
      </c>
      <c r="P28" s="17" t="n">
        <f aca="false">14*O28-N28-F28</f>
        <v>130.4</v>
      </c>
      <c r="Q28" s="17" t="n">
        <f aca="false">AC28*AD28</f>
        <v>168</v>
      </c>
      <c r="R28" s="17"/>
      <c r="S28" s="3"/>
      <c r="T28" s="3" t="n">
        <f aca="false">(F28+N28+Q28)/O28</f>
        <v>16.2650602409639</v>
      </c>
      <c r="U28" s="3" t="n">
        <f aca="false">(F28+N28)/O28</f>
        <v>6.14457831325301</v>
      </c>
      <c r="V28" s="3" t="n">
        <v>15.6</v>
      </c>
      <c r="W28" s="3" t="n">
        <v>12.2</v>
      </c>
      <c r="X28" s="3" t="n">
        <v>19.2</v>
      </c>
      <c r="Y28" s="3" t="n">
        <v>13.6</v>
      </c>
      <c r="Z28" s="3" t="n">
        <v>21</v>
      </c>
      <c r="AA28" s="3" t="s">
        <v>50</v>
      </c>
      <c r="AB28" s="3" t="n">
        <f aca="false">P28*G28</f>
        <v>32.6</v>
      </c>
      <c r="AC28" s="4" t="n">
        <v>6</v>
      </c>
      <c r="AD28" s="6" t="n">
        <f aca="false">MROUND(P28,AC28*AF28)/AC28</f>
        <v>28</v>
      </c>
      <c r="AE28" s="3" t="n">
        <f aca="false">AD28*AC28*G28</f>
        <v>42</v>
      </c>
      <c r="AF28" s="3" t="n">
        <f aca="false">VLOOKUP(A28,[1]Sheet!$A$1:$AH$1048576,33,0)</f>
        <v>14</v>
      </c>
      <c r="AG28" s="3" t="n">
        <f aca="false">VLOOKUP(A28,[1]Sheet!$A$1:$AH$1048576,34,0)</f>
        <v>126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customFormat="false" ht="15" hidden="false" customHeight="false" outlineLevel="0" collapsed="false">
      <c r="A29" s="3" t="s">
        <v>75</v>
      </c>
      <c r="B29" s="3" t="s">
        <v>44</v>
      </c>
      <c r="C29" s="3" t="n">
        <v>340</v>
      </c>
      <c r="D29" s="3"/>
      <c r="E29" s="3" t="n">
        <v>124</v>
      </c>
      <c r="F29" s="3" t="n">
        <v>193</v>
      </c>
      <c r="G29" s="4" t="n">
        <v>0.25</v>
      </c>
      <c r="H29" s="3" t="n">
        <v>180</v>
      </c>
      <c r="I29" s="3" t="s">
        <v>41</v>
      </c>
      <c r="J29" s="3" t="n">
        <v>120</v>
      </c>
      <c r="K29" s="3" t="n">
        <f aca="false">E29-J29</f>
        <v>4</v>
      </c>
      <c r="L29" s="3"/>
      <c r="M29" s="3"/>
      <c r="N29" s="3" t="n">
        <v>0</v>
      </c>
      <c r="O29" s="3" t="n">
        <f aca="false">E29/5</f>
        <v>24.8</v>
      </c>
      <c r="P29" s="17" t="n">
        <f aca="false">14*O29-N29-F29</f>
        <v>154.2</v>
      </c>
      <c r="Q29" s="17" t="n">
        <f aca="false">AC29*AD29</f>
        <v>168</v>
      </c>
      <c r="R29" s="17"/>
      <c r="S29" s="3"/>
      <c r="T29" s="3" t="n">
        <f aca="false">(F29+N29+Q29)/O29</f>
        <v>14.5564516129032</v>
      </c>
      <c r="U29" s="3" t="n">
        <f aca="false">(F29+N29)/O29</f>
        <v>7.78225806451613</v>
      </c>
      <c r="V29" s="3" t="n">
        <v>13.8</v>
      </c>
      <c r="W29" s="3" t="n">
        <v>23.8</v>
      </c>
      <c r="X29" s="3" t="n">
        <v>16.4</v>
      </c>
      <c r="Y29" s="3" t="n">
        <v>14.6</v>
      </c>
      <c r="Z29" s="3" t="n">
        <v>16.2</v>
      </c>
      <c r="AA29" s="3" t="s">
        <v>50</v>
      </c>
      <c r="AB29" s="3" t="n">
        <f aca="false">P29*G29</f>
        <v>38.55</v>
      </c>
      <c r="AC29" s="4" t="n">
        <v>12</v>
      </c>
      <c r="AD29" s="6" t="n">
        <f aca="false">MROUND(P29,AC29*AF29)/AC29</f>
        <v>14</v>
      </c>
      <c r="AE29" s="3" t="n">
        <f aca="false">AD29*AC29*G29</f>
        <v>42</v>
      </c>
      <c r="AF29" s="3" t="n">
        <f aca="false">VLOOKUP(A29,[1]Sheet!$A$1:$AH$1048576,33,0)</f>
        <v>14</v>
      </c>
      <c r="AG29" s="3" t="n">
        <f aca="false">VLOOKUP(A29,[1]Sheet!$A$1:$AH$1048576,34,0)</f>
        <v>70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customFormat="false" ht="15" hidden="false" customHeight="false" outlineLevel="0" collapsed="false">
      <c r="A30" s="24" t="s">
        <v>76</v>
      </c>
      <c r="B30" s="24" t="s">
        <v>44</v>
      </c>
      <c r="C30" s="24"/>
      <c r="D30" s="24"/>
      <c r="E30" s="24"/>
      <c r="F30" s="24"/>
      <c r="G30" s="25" t="n">
        <v>0</v>
      </c>
      <c r="H30" s="24" t="n">
        <v>180</v>
      </c>
      <c r="I30" s="24" t="s">
        <v>41</v>
      </c>
      <c r="J30" s="24"/>
      <c r="K30" s="24" t="n">
        <f aca="false">E30-J30</f>
        <v>0</v>
      </c>
      <c r="L30" s="24"/>
      <c r="M30" s="24"/>
      <c r="N30" s="24"/>
      <c r="O30" s="24" t="n">
        <f aca="false">E30/5</f>
        <v>0</v>
      </c>
      <c r="P30" s="26"/>
      <c r="Q30" s="26"/>
      <c r="R30" s="26"/>
      <c r="S30" s="24"/>
      <c r="T30" s="24" t="e">
        <f aca="false">(F30+N30+Q30)/O30</f>
        <v>#DIV/0!</v>
      </c>
      <c r="U30" s="24" t="e">
        <f aca="false">(F30+N30)/O30</f>
        <v>#DIV/0!</v>
      </c>
      <c r="V30" s="24" t="n">
        <v>0</v>
      </c>
      <c r="W30" s="24" t="n">
        <v>0</v>
      </c>
      <c r="X30" s="24" t="n">
        <v>0</v>
      </c>
      <c r="Y30" s="24" t="n">
        <v>0</v>
      </c>
      <c r="Z30" s="24" t="n">
        <v>0</v>
      </c>
      <c r="AA30" s="24" t="s">
        <v>77</v>
      </c>
      <c r="AB30" s="24" t="n">
        <f aca="false">P30*G30</f>
        <v>0</v>
      </c>
      <c r="AC30" s="25" t="n">
        <v>0</v>
      </c>
      <c r="AD30" s="27"/>
      <c r="AE30" s="24"/>
      <c r="AF30" s="24" t="n">
        <f aca="false">VLOOKUP(A30,[1]Sheet!$A$1:$AH$1048576,33,0)</f>
        <v>12</v>
      </c>
      <c r="AG30" s="24" t="n">
        <f aca="false">VLOOKUP(A30,[1]Sheet!$A$1:$AH$1048576,34,0)</f>
        <v>84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customFormat="false" ht="15" hidden="false" customHeight="false" outlineLevel="0" collapsed="false">
      <c r="A31" s="3" t="s">
        <v>78</v>
      </c>
      <c r="B31" s="3" t="s">
        <v>44</v>
      </c>
      <c r="C31" s="3" t="n">
        <v>1065</v>
      </c>
      <c r="D31" s="3"/>
      <c r="E31" s="3" t="n">
        <v>232</v>
      </c>
      <c r="F31" s="3" t="n">
        <v>801</v>
      </c>
      <c r="G31" s="4" t="n">
        <v>0.75</v>
      </c>
      <c r="H31" s="3" t="n">
        <v>180</v>
      </c>
      <c r="I31" s="3" t="s">
        <v>41</v>
      </c>
      <c r="J31" s="3" t="n">
        <v>232</v>
      </c>
      <c r="K31" s="3" t="n">
        <f aca="false">E31-J31</f>
        <v>0</v>
      </c>
      <c r="L31" s="3"/>
      <c r="M31" s="3"/>
      <c r="N31" s="3" t="n">
        <v>3648</v>
      </c>
      <c r="O31" s="3" t="n">
        <f aca="false">E31/5</f>
        <v>46.4</v>
      </c>
      <c r="P31" s="17"/>
      <c r="Q31" s="17" t="n">
        <f aca="false">AC31*AD31</f>
        <v>0</v>
      </c>
      <c r="R31" s="17"/>
      <c r="S31" s="3"/>
      <c r="T31" s="3" t="n">
        <f aca="false">(F31+N31+Q31)/O31</f>
        <v>95.8836206896552</v>
      </c>
      <c r="U31" s="3" t="n">
        <f aca="false">(F31+N31)/O31</f>
        <v>95.8836206896552</v>
      </c>
      <c r="V31" s="3" t="n">
        <v>336.2</v>
      </c>
      <c r="W31" s="3" t="n">
        <v>0</v>
      </c>
      <c r="X31" s="3" t="n">
        <v>0</v>
      </c>
      <c r="Y31" s="3" t="n">
        <v>0</v>
      </c>
      <c r="Z31" s="3" t="n">
        <v>0</v>
      </c>
      <c r="AA31" s="3" t="s">
        <v>79</v>
      </c>
      <c r="AB31" s="3" t="n">
        <f aca="false">P31*G31</f>
        <v>0</v>
      </c>
      <c r="AC31" s="4" t="n">
        <v>8</v>
      </c>
      <c r="AD31" s="6" t="n">
        <f aca="false">MROUND(P31,AC31*AF31)/AC31</f>
        <v>0</v>
      </c>
      <c r="AE31" s="3" t="n">
        <f aca="false">AD31*AC31*G31</f>
        <v>0</v>
      </c>
      <c r="AF31" s="3" t="n">
        <f aca="false">VLOOKUP(A31,[1]Sheet!$A$1:$AH$1048576,33,0)</f>
        <v>12</v>
      </c>
      <c r="AG31" s="3" t="n">
        <f aca="false">VLOOKUP(A31,[1]Sheet!$A$1:$AH$1048576,34,0)</f>
        <v>84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customFormat="false" ht="15" hidden="false" customHeight="false" outlineLevel="0" collapsed="false">
      <c r="A32" s="24" t="s">
        <v>80</v>
      </c>
      <c r="B32" s="24" t="s">
        <v>44</v>
      </c>
      <c r="C32" s="24"/>
      <c r="D32" s="24"/>
      <c r="E32" s="24"/>
      <c r="F32" s="24"/>
      <c r="G32" s="25" t="n">
        <v>0</v>
      </c>
      <c r="H32" s="24" t="n">
        <v>180</v>
      </c>
      <c r="I32" s="24" t="s">
        <v>41</v>
      </c>
      <c r="J32" s="24"/>
      <c r="K32" s="24" t="n">
        <f aca="false">E32-J32</f>
        <v>0</v>
      </c>
      <c r="L32" s="24"/>
      <c r="M32" s="24"/>
      <c r="N32" s="24"/>
      <c r="O32" s="24" t="n">
        <f aca="false">E32/5</f>
        <v>0</v>
      </c>
      <c r="P32" s="26"/>
      <c r="Q32" s="26"/>
      <c r="R32" s="26"/>
      <c r="S32" s="24"/>
      <c r="T32" s="24" t="e">
        <f aca="false">(F32+N32+Q32)/O32</f>
        <v>#DIV/0!</v>
      </c>
      <c r="U32" s="24" t="e">
        <f aca="false">(F32+N32)/O32</f>
        <v>#DIV/0!</v>
      </c>
      <c r="V32" s="24" t="n">
        <v>0</v>
      </c>
      <c r="W32" s="24" t="n">
        <v>0</v>
      </c>
      <c r="X32" s="24" t="n">
        <v>0</v>
      </c>
      <c r="Y32" s="24" t="n">
        <v>0</v>
      </c>
      <c r="Z32" s="24" t="n">
        <v>0</v>
      </c>
      <c r="AA32" s="24" t="s">
        <v>77</v>
      </c>
      <c r="AB32" s="24" t="n">
        <f aca="false">P32*G32</f>
        <v>0</v>
      </c>
      <c r="AC32" s="25" t="n">
        <v>0</v>
      </c>
      <c r="AD32" s="27"/>
      <c r="AE32" s="24"/>
      <c r="AF32" s="24" t="n">
        <f aca="false">VLOOKUP(A32,[1]Sheet!$A$1:$AH$1048576,33,0)</f>
        <v>12</v>
      </c>
      <c r="AG32" s="24" t="n">
        <f aca="false">VLOOKUP(A32,[1]Sheet!$A$1:$AH$1048576,34,0)</f>
        <v>84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customFormat="false" ht="15" hidden="false" customHeight="false" outlineLevel="0" collapsed="false">
      <c r="A33" s="3" t="s">
        <v>81</v>
      </c>
      <c r="B33" s="3" t="s">
        <v>44</v>
      </c>
      <c r="C33" s="3" t="n">
        <v>475</v>
      </c>
      <c r="D33" s="3"/>
      <c r="E33" s="3" t="n">
        <v>138</v>
      </c>
      <c r="F33" s="3" t="n">
        <v>264</v>
      </c>
      <c r="G33" s="4" t="n">
        <v>0.75</v>
      </c>
      <c r="H33" s="3" t="n">
        <v>180</v>
      </c>
      <c r="I33" s="3" t="s">
        <v>41</v>
      </c>
      <c r="J33" s="3" t="n">
        <v>151</v>
      </c>
      <c r="K33" s="3" t="n">
        <f aca="false">E33-J33</f>
        <v>-13</v>
      </c>
      <c r="L33" s="3"/>
      <c r="M33" s="3"/>
      <c r="N33" s="3" t="n">
        <v>192</v>
      </c>
      <c r="O33" s="3" t="n">
        <f aca="false">E33/5</f>
        <v>27.6</v>
      </c>
      <c r="P33" s="17"/>
      <c r="Q33" s="17" t="n">
        <f aca="false">AC33*AD33</f>
        <v>0</v>
      </c>
      <c r="R33" s="17"/>
      <c r="S33" s="3"/>
      <c r="T33" s="3" t="n">
        <f aca="false">(F33+N33+Q33)/O33</f>
        <v>16.5217391304348</v>
      </c>
      <c r="U33" s="3" t="n">
        <f aca="false">(F33+N33)/O33</f>
        <v>16.5217391304348</v>
      </c>
      <c r="V33" s="3" t="n">
        <v>43.4</v>
      </c>
      <c r="W33" s="3" t="n">
        <v>40.6</v>
      </c>
      <c r="X33" s="3" t="n">
        <v>42.6</v>
      </c>
      <c r="Y33" s="3" t="n">
        <v>39.2</v>
      </c>
      <c r="Z33" s="3" t="n">
        <v>50.2</v>
      </c>
      <c r="AA33" s="3"/>
      <c r="AB33" s="3" t="n">
        <f aca="false">P33*G33</f>
        <v>0</v>
      </c>
      <c r="AC33" s="4" t="n">
        <v>8</v>
      </c>
      <c r="AD33" s="6" t="n">
        <f aca="false">MROUND(P33,AC33*AF33)/AC33</f>
        <v>0</v>
      </c>
      <c r="AE33" s="3" t="n">
        <f aca="false">AD33*AC33*G33</f>
        <v>0</v>
      </c>
      <c r="AF33" s="3" t="n">
        <f aca="false">VLOOKUP(A33,[1]Sheet!$A$1:$AH$1048576,33,0)</f>
        <v>12</v>
      </c>
      <c r="AG33" s="3" t="n">
        <f aca="false">VLOOKUP(A33,[1]Sheet!$A$1:$AH$1048576,34,0)</f>
        <v>84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customFormat="false" ht="15" hidden="false" customHeight="false" outlineLevel="0" collapsed="false">
      <c r="A34" s="24" t="s">
        <v>82</v>
      </c>
      <c r="B34" s="24" t="s">
        <v>44</v>
      </c>
      <c r="C34" s="24"/>
      <c r="D34" s="24"/>
      <c r="E34" s="24"/>
      <c r="F34" s="24"/>
      <c r="G34" s="25" t="n">
        <v>0</v>
      </c>
      <c r="H34" s="24" t="n">
        <v>180</v>
      </c>
      <c r="I34" s="24" t="s">
        <v>41</v>
      </c>
      <c r="J34" s="24"/>
      <c r="K34" s="24" t="n">
        <f aca="false">E34-J34</f>
        <v>0</v>
      </c>
      <c r="L34" s="24"/>
      <c r="M34" s="24"/>
      <c r="N34" s="24"/>
      <c r="O34" s="24" t="n">
        <f aca="false">E34/5</f>
        <v>0</v>
      </c>
      <c r="P34" s="26"/>
      <c r="Q34" s="26"/>
      <c r="R34" s="26"/>
      <c r="S34" s="24"/>
      <c r="T34" s="24" t="e">
        <f aca="false">(F34+N34+Q34)/O34</f>
        <v>#DIV/0!</v>
      </c>
      <c r="U34" s="24" t="e">
        <f aca="false">(F34+N34)/O34</f>
        <v>#DIV/0!</v>
      </c>
      <c r="V34" s="24" t="n">
        <v>0</v>
      </c>
      <c r="W34" s="24" t="n">
        <v>0</v>
      </c>
      <c r="X34" s="24" t="n">
        <v>0</v>
      </c>
      <c r="Y34" s="24" t="n">
        <v>0</v>
      </c>
      <c r="Z34" s="24" t="n">
        <v>0</v>
      </c>
      <c r="AA34" s="24" t="s">
        <v>77</v>
      </c>
      <c r="AB34" s="24" t="n">
        <f aca="false">P34*G34</f>
        <v>0</v>
      </c>
      <c r="AC34" s="25" t="n">
        <v>0</v>
      </c>
      <c r="AD34" s="27"/>
      <c r="AE34" s="24"/>
      <c r="AF34" s="24" t="n">
        <f aca="false">VLOOKUP(A34,[1]Sheet!$A$1:$AH$1048576,33,0)</f>
        <v>12</v>
      </c>
      <c r="AG34" s="24" t="n">
        <f aca="false">VLOOKUP(A34,[1]Sheet!$A$1:$AH$1048576,34,0)</f>
        <v>84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customFormat="false" ht="15" hidden="false" customHeight="false" outlineLevel="0" collapsed="false">
      <c r="A35" s="24" t="s">
        <v>83</v>
      </c>
      <c r="B35" s="24" t="s">
        <v>44</v>
      </c>
      <c r="C35" s="24"/>
      <c r="D35" s="24"/>
      <c r="E35" s="24"/>
      <c r="F35" s="24"/>
      <c r="G35" s="25" t="n">
        <v>0</v>
      </c>
      <c r="H35" s="24" t="n">
        <v>180</v>
      </c>
      <c r="I35" s="24" t="s">
        <v>41</v>
      </c>
      <c r="J35" s="24"/>
      <c r="K35" s="24" t="n">
        <f aca="false">E35-J35</f>
        <v>0</v>
      </c>
      <c r="L35" s="24"/>
      <c r="M35" s="24"/>
      <c r="N35" s="24"/>
      <c r="O35" s="24" t="n">
        <f aca="false">E35/5</f>
        <v>0</v>
      </c>
      <c r="P35" s="26"/>
      <c r="Q35" s="26"/>
      <c r="R35" s="26"/>
      <c r="S35" s="24"/>
      <c r="T35" s="24" t="e">
        <f aca="false">(F35+N35+Q35)/O35</f>
        <v>#DIV/0!</v>
      </c>
      <c r="U35" s="24" t="e">
        <f aca="false">(F35+N35)/O35</f>
        <v>#DIV/0!</v>
      </c>
      <c r="V35" s="24" t="n">
        <v>0</v>
      </c>
      <c r="W35" s="24" t="n">
        <v>0</v>
      </c>
      <c r="X35" s="24" t="n">
        <v>0</v>
      </c>
      <c r="Y35" s="24" t="n">
        <v>0</v>
      </c>
      <c r="Z35" s="24" t="n">
        <v>0</v>
      </c>
      <c r="AA35" s="24" t="s">
        <v>77</v>
      </c>
      <c r="AB35" s="24" t="n">
        <f aca="false">P35*G35</f>
        <v>0</v>
      </c>
      <c r="AC35" s="25" t="n">
        <v>0</v>
      </c>
      <c r="AD35" s="27"/>
      <c r="AE35" s="24"/>
      <c r="AF35" s="24" t="n">
        <f aca="false">VLOOKUP(A35,[1]Sheet!$A$1:$AH$1048576,33,0)</f>
        <v>12</v>
      </c>
      <c r="AG35" s="24" t="n">
        <f aca="false">VLOOKUP(A35,[1]Sheet!$A$1:$AH$1048576,34,0)</f>
        <v>84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customFormat="false" ht="15" hidden="false" customHeight="false" outlineLevel="0" collapsed="false">
      <c r="A36" s="24" t="s">
        <v>84</v>
      </c>
      <c r="B36" s="24" t="s">
        <v>44</v>
      </c>
      <c r="C36" s="24"/>
      <c r="D36" s="24"/>
      <c r="E36" s="24"/>
      <c r="F36" s="24"/>
      <c r="G36" s="25" t="n">
        <v>0</v>
      </c>
      <c r="H36" s="24" t="n">
        <v>180</v>
      </c>
      <c r="I36" s="24" t="s">
        <v>41</v>
      </c>
      <c r="J36" s="24"/>
      <c r="K36" s="24" t="n">
        <f aca="false">E36-J36</f>
        <v>0</v>
      </c>
      <c r="L36" s="24"/>
      <c r="M36" s="24"/>
      <c r="N36" s="24"/>
      <c r="O36" s="24" t="n">
        <f aca="false">E36/5</f>
        <v>0</v>
      </c>
      <c r="P36" s="26"/>
      <c r="Q36" s="26"/>
      <c r="R36" s="26"/>
      <c r="S36" s="24"/>
      <c r="T36" s="24" t="e">
        <f aca="false">(F36+N36+Q36)/O36</f>
        <v>#DIV/0!</v>
      </c>
      <c r="U36" s="24" t="e">
        <f aca="false">(F36+N36)/O36</f>
        <v>#DIV/0!</v>
      </c>
      <c r="V36" s="24" t="n">
        <v>0</v>
      </c>
      <c r="W36" s="24" t="n">
        <v>0</v>
      </c>
      <c r="X36" s="24" t="n">
        <v>0</v>
      </c>
      <c r="Y36" s="24" t="n">
        <v>0</v>
      </c>
      <c r="Z36" s="24" t="n">
        <v>0</v>
      </c>
      <c r="AA36" s="24" t="s">
        <v>77</v>
      </c>
      <c r="AB36" s="24" t="n">
        <f aca="false">P36*G36</f>
        <v>0</v>
      </c>
      <c r="AC36" s="25" t="n">
        <v>0</v>
      </c>
      <c r="AD36" s="27"/>
      <c r="AE36" s="24"/>
      <c r="AF36" s="24" t="n">
        <f aca="false">VLOOKUP(A36,[1]Sheet!$A$1:$AH$1048576,33,0)</f>
        <v>12</v>
      </c>
      <c r="AG36" s="24" t="n">
        <f aca="false">VLOOKUP(A36,[1]Sheet!$A$1:$AH$1048576,34,0)</f>
        <v>84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customFormat="false" ht="15" hidden="false" customHeight="false" outlineLevel="0" collapsed="false">
      <c r="A37" s="3" t="s">
        <v>85</v>
      </c>
      <c r="B37" s="3" t="s">
        <v>44</v>
      </c>
      <c r="C37" s="3" t="n">
        <v>313</v>
      </c>
      <c r="D37" s="3"/>
      <c r="E37" s="3" t="n">
        <v>121</v>
      </c>
      <c r="F37" s="3" t="n">
        <v>156</v>
      </c>
      <c r="G37" s="4" t="n">
        <v>0.9</v>
      </c>
      <c r="H37" s="3" t="n">
        <v>180</v>
      </c>
      <c r="I37" s="3" t="s">
        <v>41</v>
      </c>
      <c r="J37" s="3" t="n">
        <v>119</v>
      </c>
      <c r="K37" s="3" t="n">
        <f aca="false">E37-J37</f>
        <v>2</v>
      </c>
      <c r="L37" s="3"/>
      <c r="M37" s="3"/>
      <c r="N37" s="3" t="n">
        <v>96</v>
      </c>
      <c r="O37" s="3" t="n">
        <f aca="false">E37/5</f>
        <v>24.2</v>
      </c>
      <c r="P37" s="17" t="n">
        <f aca="false">14*O37-N37-F37</f>
        <v>86.8</v>
      </c>
      <c r="Q37" s="17" t="n">
        <f aca="false">AC37*AD37</f>
        <v>96</v>
      </c>
      <c r="R37" s="17"/>
      <c r="S37" s="3"/>
      <c r="T37" s="3" t="n">
        <f aca="false">(F37+N37+Q37)/O37</f>
        <v>14.3801652892562</v>
      </c>
      <c r="U37" s="3" t="n">
        <f aca="false">(F37+N37)/O37</f>
        <v>10.4132231404959</v>
      </c>
      <c r="V37" s="3" t="n">
        <v>23</v>
      </c>
      <c r="W37" s="3" t="n">
        <v>18.4</v>
      </c>
      <c r="X37" s="3" t="n">
        <v>34.2</v>
      </c>
      <c r="Y37" s="3" t="n">
        <v>17</v>
      </c>
      <c r="Z37" s="3" t="n">
        <v>24.6</v>
      </c>
      <c r="AA37" s="3" t="s">
        <v>50</v>
      </c>
      <c r="AB37" s="3" t="n">
        <f aca="false">P37*G37</f>
        <v>78.12</v>
      </c>
      <c r="AC37" s="4" t="n">
        <v>8</v>
      </c>
      <c r="AD37" s="6" t="n">
        <f aca="false">MROUND(P37,AC37*AF37)/AC37</f>
        <v>12</v>
      </c>
      <c r="AE37" s="3" t="n">
        <f aca="false">AD37*AC37*G37</f>
        <v>86.4</v>
      </c>
      <c r="AF37" s="3" t="n">
        <f aca="false">VLOOKUP(A37,[1]Sheet!$A$1:$AH$1048576,33,0)</f>
        <v>12</v>
      </c>
      <c r="AG37" s="3" t="n">
        <f aca="false">VLOOKUP(A37,[1]Sheet!$A$1:$AH$1048576,34,0)</f>
        <v>84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customFormat="false" ht="15" hidden="false" customHeight="false" outlineLevel="0" collapsed="false">
      <c r="A38" s="18" t="s">
        <v>86</v>
      </c>
      <c r="B38" s="18" t="s">
        <v>44</v>
      </c>
      <c r="C38" s="18" t="n">
        <v>4</v>
      </c>
      <c r="D38" s="18" t="n">
        <v>4</v>
      </c>
      <c r="E38" s="18" t="n">
        <v>4</v>
      </c>
      <c r="F38" s="18"/>
      <c r="G38" s="19" t="n">
        <v>0</v>
      </c>
      <c r="H38" s="18" t="e">
        <f aca="false">#N/A</f>
        <v>#N/A</v>
      </c>
      <c r="I38" s="18" t="s">
        <v>55</v>
      </c>
      <c r="J38" s="18" t="n">
        <v>4</v>
      </c>
      <c r="K38" s="18" t="n">
        <f aca="false">E38-J38</f>
        <v>0</v>
      </c>
      <c r="L38" s="18"/>
      <c r="M38" s="18"/>
      <c r="N38" s="18"/>
      <c r="O38" s="18" t="n">
        <f aca="false">E38/5</f>
        <v>0.8</v>
      </c>
      <c r="P38" s="20"/>
      <c r="Q38" s="20"/>
      <c r="R38" s="20"/>
      <c r="S38" s="18"/>
      <c r="T38" s="18" t="n">
        <f aca="false">(F38+N38+Q38)/O38</f>
        <v>0</v>
      </c>
      <c r="U38" s="18" t="n">
        <f aca="false">(F38+N38)/O38</f>
        <v>0</v>
      </c>
      <c r="V38" s="18" t="n">
        <v>0.8</v>
      </c>
      <c r="W38" s="18" t="n">
        <v>0</v>
      </c>
      <c r="X38" s="18" t="n">
        <v>0</v>
      </c>
      <c r="Y38" s="18" t="n">
        <v>0</v>
      </c>
      <c r="Z38" s="18" t="n">
        <v>0</v>
      </c>
      <c r="AA38" s="18"/>
      <c r="AB38" s="18" t="n">
        <f aca="false">P38*G38</f>
        <v>0</v>
      </c>
      <c r="AC38" s="19" t="n">
        <v>0</v>
      </c>
      <c r="AD38" s="22"/>
      <c r="AE38" s="18"/>
      <c r="AF38" s="18"/>
      <c r="AG38" s="18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customFormat="false" ht="15" hidden="false" customHeight="false" outlineLevel="0" collapsed="false">
      <c r="A39" s="3" t="s">
        <v>87</v>
      </c>
      <c r="B39" s="3" t="s">
        <v>44</v>
      </c>
      <c r="C39" s="3" t="n">
        <v>201</v>
      </c>
      <c r="D39" s="3"/>
      <c r="E39" s="3" t="n">
        <v>95</v>
      </c>
      <c r="F39" s="3" t="n">
        <v>74</v>
      </c>
      <c r="G39" s="4" t="n">
        <v>0.9</v>
      </c>
      <c r="H39" s="3" t="n">
        <v>180</v>
      </c>
      <c r="I39" s="3" t="s">
        <v>41</v>
      </c>
      <c r="J39" s="3" t="n">
        <v>95</v>
      </c>
      <c r="K39" s="3" t="n">
        <f aca="false">E39-J39</f>
        <v>0</v>
      </c>
      <c r="L39" s="3"/>
      <c r="M39" s="3"/>
      <c r="N39" s="3" t="n">
        <v>192</v>
      </c>
      <c r="O39" s="3" t="n">
        <f aca="false">E39/5</f>
        <v>19</v>
      </c>
      <c r="P39" s="17"/>
      <c r="Q39" s="17" t="n">
        <f aca="false">AC39*AD39</f>
        <v>0</v>
      </c>
      <c r="R39" s="17"/>
      <c r="S39" s="3"/>
      <c r="T39" s="3" t="n">
        <f aca="false">(F39+N39+Q39)/O39</f>
        <v>14</v>
      </c>
      <c r="U39" s="3" t="n">
        <f aca="false">(F39+N39)/O39</f>
        <v>14</v>
      </c>
      <c r="V39" s="3" t="n">
        <v>23.8</v>
      </c>
      <c r="W39" s="3" t="n">
        <v>15</v>
      </c>
      <c r="X39" s="3" t="n">
        <v>20</v>
      </c>
      <c r="Y39" s="3" t="n">
        <v>15.4</v>
      </c>
      <c r="Z39" s="3" t="n">
        <v>22.4</v>
      </c>
      <c r="AA39" s="3"/>
      <c r="AB39" s="3" t="n">
        <f aca="false">P39*G39</f>
        <v>0</v>
      </c>
      <c r="AC39" s="4" t="n">
        <v>8</v>
      </c>
      <c r="AD39" s="6" t="n">
        <f aca="false">MROUND(P39,AC39*AF39)/AC39</f>
        <v>0</v>
      </c>
      <c r="AE39" s="3" t="n">
        <f aca="false">AD39*AC39*G39</f>
        <v>0</v>
      </c>
      <c r="AF39" s="3" t="n">
        <f aca="false">VLOOKUP(A39,[1]Sheet!$A$1:$AH$1048576,33,0)</f>
        <v>12</v>
      </c>
      <c r="AG39" s="3" t="n">
        <f aca="false">VLOOKUP(A39,[1]Sheet!$A$1:$AH$1048576,34,0)</f>
        <v>84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customFormat="false" ht="15" hidden="false" customHeight="false" outlineLevel="0" collapsed="false">
      <c r="A40" s="24" t="s">
        <v>88</v>
      </c>
      <c r="B40" s="24" t="s">
        <v>44</v>
      </c>
      <c r="C40" s="24"/>
      <c r="D40" s="24"/>
      <c r="E40" s="24"/>
      <c r="F40" s="24"/>
      <c r="G40" s="25" t="n">
        <v>0</v>
      </c>
      <c r="H40" s="24" t="n">
        <v>180</v>
      </c>
      <c r="I40" s="24" t="s">
        <v>41</v>
      </c>
      <c r="J40" s="24"/>
      <c r="K40" s="24" t="n">
        <f aca="false">E40-J40</f>
        <v>0</v>
      </c>
      <c r="L40" s="24"/>
      <c r="M40" s="24"/>
      <c r="N40" s="24"/>
      <c r="O40" s="24" t="n">
        <f aca="false">E40/5</f>
        <v>0</v>
      </c>
      <c r="P40" s="26"/>
      <c r="Q40" s="26"/>
      <c r="R40" s="26"/>
      <c r="S40" s="24"/>
      <c r="T40" s="24" t="e">
        <f aca="false">(F40+N40+Q40)/O40</f>
        <v>#DIV/0!</v>
      </c>
      <c r="U40" s="24" t="e">
        <f aca="false">(F40+N40)/O40</f>
        <v>#DIV/0!</v>
      </c>
      <c r="V40" s="24" t="n">
        <v>0</v>
      </c>
      <c r="W40" s="24" t="n">
        <v>0</v>
      </c>
      <c r="X40" s="24" t="n">
        <v>0</v>
      </c>
      <c r="Y40" s="24" t="n">
        <v>0</v>
      </c>
      <c r="Z40" s="24" t="n">
        <v>0</v>
      </c>
      <c r="AA40" s="24" t="s">
        <v>77</v>
      </c>
      <c r="AB40" s="24" t="n">
        <f aca="false">P40*G40</f>
        <v>0</v>
      </c>
      <c r="AC40" s="25" t="n">
        <v>0</v>
      </c>
      <c r="AD40" s="27"/>
      <c r="AE40" s="24"/>
      <c r="AF40" s="24" t="n">
        <f aca="false">VLOOKUP(A40,[1]Sheet!$A$1:$AH$1048576,33,0)</f>
        <v>12</v>
      </c>
      <c r="AG40" s="24" t="n">
        <f aca="false">VLOOKUP(A40,[1]Sheet!$A$1:$AH$1048576,34,0)</f>
        <v>84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customFormat="false" ht="15" hidden="false" customHeight="false" outlineLevel="0" collapsed="false">
      <c r="A41" s="3" t="s">
        <v>89</v>
      </c>
      <c r="B41" s="3" t="s">
        <v>44</v>
      </c>
      <c r="C41" s="3" t="n">
        <v>303</v>
      </c>
      <c r="D41" s="3"/>
      <c r="E41" s="3" t="n">
        <v>166</v>
      </c>
      <c r="F41" s="3" t="n">
        <v>73</v>
      </c>
      <c r="G41" s="4" t="n">
        <v>0.9</v>
      </c>
      <c r="H41" s="3" t="n">
        <v>180</v>
      </c>
      <c r="I41" s="3" t="s">
        <v>41</v>
      </c>
      <c r="J41" s="3" t="n">
        <v>165</v>
      </c>
      <c r="K41" s="3" t="n">
        <f aca="false">E41-J41</f>
        <v>1</v>
      </c>
      <c r="L41" s="3"/>
      <c r="M41" s="3"/>
      <c r="N41" s="3" t="n">
        <v>192</v>
      </c>
      <c r="O41" s="3" t="n">
        <f aca="false">E41/5</f>
        <v>33.2</v>
      </c>
      <c r="P41" s="17" t="n">
        <f aca="false">14*O41-N41-F41</f>
        <v>199.8</v>
      </c>
      <c r="Q41" s="17" t="n">
        <f aca="false">AC41*AD41</f>
        <v>192</v>
      </c>
      <c r="R41" s="17"/>
      <c r="S41" s="3"/>
      <c r="T41" s="3" t="n">
        <f aca="false">(F41+N41+Q41)/O41</f>
        <v>13.7650602409639</v>
      </c>
      <c r="U41" s="3" t="n">
        <f aca="false">(F41+N41)/O41</f>
        <v>7.98192771084337</v>
      </c>
      <c r="V41" s="3" t="n">
        <v>33</v>
      </c>
      <c r="W41" s="3" t="n">
        <v>23.8</v>
      </c>
      <c r="X41" s="3" t="n">
        <v>31.4</v>
      </c>
      <c r="Y41" s="3" t="n">
        <v>45</v>
      </c>
      <c r="Z41" s="3" t="n">
        <v>26.8</v>
      </c>
      <c r="AA41" s="3"/>
      <c r="AB41" s="3" t="n">
        <f aca="false">P41*G41</f>
        <v>179.82</v>
      </c>
      <c r="AC41" s="4" t="n">
        <v>8</v>
      </c>
      <c r="AD41" s="6" t="n">
        <f aca="false">MROUND(P41,AC41*AF41)/AC41</f>
        <v>24</v>
      </c>
      <c r="AE41" s="3" t="n">
        <f aca="false">AD41*AC41*G41</f>
        <v>172.8</v>
      </c>
      <c r="AF41" s="3" t="n">
        <f aca="false">VLOOKUP(A41,[1]Sheet!$A$1:$AH$1048576,33,0)</f>
        <v>12</v>
      </c>
      <c r="AG41" s="3" t="n">
        <f aca="false">VLOOKUP(A41,[1]Sheet!$A$1:$AH$1048576,34,0)</f>
        <v>84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customFormat="false" ht="15" hidden="false" customHeight="false" outlineLevel="0" collapsed="false">
      <c r="A42" s="3" t="s">
        <v>90</v>
      </c>
      <c r="B42" s="3" t="s">
        <v>44</v>
      </c>
      <c r="C42" s="3" t="n">
        <v>653</v>
      </c>
      <c r="D42" s="3"/>
      <c r="E42" s="3" t="n">
        <v>264</v>
      </c>
      <c r="F42" s="3" t="n">
        <v>320</v>
      </c>
      <c r="G42" s="4" t="n">
        <v>0.43</v>
      </c>
      <c r="H42" s="3" t="n">
        <v>180</v>
      </c>
      <c r="I42" s="3" t="s">
        <v>41</v>
      </c>
      <c r="J42" s="3" t="n">
        <v>268</v>
      </c>
      <c r="K42" s="3" t="n">
        <f aca="false">E42-J42</f>
        <v>-4</v>
      </c>
      <c r="L42" s="3"/>
      <c r="M42" s="3"/>
      <c r="N42" s="3" t="n">
        <v>192</v>
      </c>
      <c r="O42" s="3" t="n">
        <f aca="false">E42/5</f>
        <v>52.8</v>
      </c>
      <c r="P42" s="17" t="n">
        <f aca="false">14*O42-N42-F42</f>
        <v>227.2</v>
      </c>
      <c r="Q42" s="17" t="n">
        <f aca="false">AC42*AD42</f>
        <v>192</v>
      </c>
      <c r="R42" s="17"/>
      <c r="S42" s="3"/>
      <c r="T42" s="3" t="n">
        <f aca="false">(F42+N42+Q42)/O42</f>
        <v>13.3333333333333</v>
      </c>
      <c r="U42" s="3" t="n">
        <f aca="false">(F42+N42)/O42</f>
        <v>9.6969696969697</v>
      </c>
      <c r="V42" s="3" t="n">
        <v>44.6</v>
      </c>
      <c r="W42" s="3" t="n">
        <v>41.6</v>
      </c>
      <c r="X42" s="3" t="n">
        <v>35.8</v>
      </c>
      <c r="Y42" s="3" t="n">
        <v>41.6</v>
      </c>
      <c r="Z42" s="3" t="n">
        <v>43</v>
      </c>
      <c r="AA42" s="3"/>
      <c r="AB42" s="3" t="n">
        <f aca="false">P42*G42</f>
        <v>97.696</v>
      </c>
      <c r="AC42" s="4" t="n">
        <v>16</v>
      </c>
      <c r="AD42" s="6" t="n">
        <f aca="false">MROUND(P42,AC42*AF42)/AC42</f>
        <v>12</v>
      </c>
      <c r="AE42" s="3" t="n">
        <f aca="false">AD42*AC42*G42</f>
        <v>82.56</v>
      </c>
      <c r="AF42" s="3" t="n">
        <f aca="false">VLOOKUP(A42,[1]Sheet!$A$1:$AH$1048576,33,0)</f>
        <v>12</v>
      </c>
      <c r="AG42" s="3" t="n">
        <f aca="false">VLOOKUP(A42,[1]Sheet!$A$1:$AH$1048576,34,0)</f>
        <v>84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customFormat="false" ht="15" hidden="false" customHeight="false" outlineLevel="0" collapsed="false">
      <c r="A43" s="3" t="s">
        <v>91</v>
      </c>
      <c r="B43" s="3" t="s">
        <v>40</v>
      </c>
      <c r="C43" s="3" t="n">
        <v>480</v>
      </c>
      <c r="D43" s="3"/>
      <c r="E43" s="3" t="n">
        <v>265</v>
      </c>
      <c r="F43" s="3" t="n">
        <v>135</v>
      </c>
      <c r="G43" s="4" t="n">
        <v>1</v>
      </c>
      <c r="H43" s="3" t="n">
        <v>180</v>
      </c>
      <c r="I43" s="3" t="s">
        <v>41</v>
      </c>
      <c r="J43" s="3" t="n">
        <v>266</v>
      </c>
      <c r="K43" s="3" t="n">
        <f aca="false">E43-J43</f>
        <v>-1</v>
      </c>
      <c r="L43" s="3"/>
      <c r="M43" s="3"/>
      <c r="N43" s="3" t="n">
        <v>540</v>
      </c>
      <c r="O43" s="3" t="n">
        <f aca="false">E43/5</f>
        <v>53</v>
      </c>
      <c r="P43" s="17" t="n">
        <f aca="false">14*O43-N43-F43</f>
        <v>67</v>
      </c>
      <c r="Q43" s="17" t="n">
        <f aca="false">AC43*AD43</f>
        <v>60</v>
      </c>
      <c r="R43" s="17"/>
      <c r="S43" s="3"/>
      <c r="T43" s="3" t="n">
        <f aca="false">(F43+N43+Q43)/O43</f>
        <v>13.8679245283019</v>
      </c>
      <c r="U43" s="3" t="n">
        <f aca="false">(F43+N43)/O43</f>
        <v>12.7358490566038</v>
      </c>
      <c r="V43" s="3" t="n">
        <v>66</v>
      </c>
      <c r="W43" s="3" t="n">
        <v>52.82</v>
      </c>
      <c r="X43" s="3" t="n">
        <v>59.9372</v>
      </c>
      <c r="Y43" s="3" t="n">
        <v>55</v>
      </c>
      <c r="Z43" s="3" t="n">
        <v>64</v>
      </c>
      <c r="AA43" s="3"/>
      <c r="AB43" s="3" t="n">
        <f aca="false">P43*G43</f>
        <v>67</v>
      </c>
      <c r="AC43" s="4" t="n">
        <v>5</v>
      </c>
      <c r="AD43" s="6" t="n">
        <f aca="false">MROUND(P43,AC43*AF43)/AC43</f>
        <v>12</v>
      </c>
      <c r="AE43" s="3" t="n">
        <f aca="false">AD43*AC43*G43</f>
        <v>60</v>
      </c>
      <c r="AF43" s="3" t="n">
        <f aca="false">VLOOKUP(A43,[1]Sheet!$A$1:$AH$1048576,33,0)</f>
        <v>12</v>
      </c>
      <c r="AG43" s="3" t="n">
        <f aca="false">VLOOKUP(A43,[1]Sheet!$A$1:$AH$1048576,34,0)</f>
        <v>144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customFormat="false" ht="15" hidden="false" customHeight="false" outlineLevel="0" collapsed="false">
      <c r="A44" s="3" t="s">
        <v>92</v>
      </c>
      <c r="B44" s="3" t="s">
        <v>44</v>
      </c>
      <c r="C44" s="3" t="n">
        <v>1050</v>
      </c>
      <c r="D44" s="3"/>
      <c r="E44" s="3" t="n">
        <v>335</v>
      </c>
      <c r="F44" s="3" t="n">
        <v>649</v>
      </c>
      <c r="G44" s="4" t="n">
        <v>0.9</v>
      </c>
      <c r="H44" s="3" t="n">
        <v>180</v>
      </c>
      <c r="I44" s="3" t="s">
        <v>41</v>
      </c>
      <c r="J44" s="3" t="n">
        <v>330</v>
      </c>
      <c r="K44" s="3" t="n">
        <f aca="false">E44-J44</f>
        <v>5</v>
      </c>
      <c r="L44" s="3"/>
      <c r="M44" s="3"/>
      <c r="N44" s="3" t="n">
        <v>0</v>
      </c>
      <c r="O44" s="3" t="n">
        <f aca="false">E44/5</f>
        <v>67</v>
      </c>
      <c r="P44" s="17" t="n">
        <f aca="false">14*O44-N44-F44</f>
        <v>289</v>
      </c>
      <c r="Q44" s="17" t="n">
        <f aca="false">AC44*AD44</f>
        <v>288</v>
      </c>
      <c r="R44" s="17"/>
      <c r="S44" s="3"/>
      <c r="T44" s="3" t="n">
        <f aca="false">(F44+N44+Q44)/O44</f>
        <v>13.9850746268657</v>
      </c>
      <c r="U44" s="3" t="n">
        <f aca="false">(F44+N44)/O44</f>
        <v>9.6865671641791</v>
      </c>
      <c r="V44" s="3" t="n">
        <v>67.2</v>
      </c>
      <c r="W44" s="3" t="n">
        <v>52.4</v>
      </c>
      <c r="X44" s="3" t="n">
        <v>77.4</v>
      </c>
      <c r="Y44" s="3" t="n">
        <v>63.6</v>
      </c>
      <c r="Z44" s="3" t="n">
        <v>66.6</v>
      </c>
      <c r="AA44" s="3"/>
      <c r="AB44" s="3" t="n">
        <f aca="false">P44*G44</f>
        <v>260.1</v>
      </c>
      <c r="AC44" s="4" t="n">
        <v>8</v>
      </c>
      <c r="AD44" s="6" t="n">
        <f aca="false">MROUND(P44,AC44*AF44)/AC44</f>
        <v>36</v>
      </c>
      <c r="AE44" s="3" t="n">
        <f aca="false">AD44*AC44*G44</f>
        <v>259.2</v>
      </c>
      <c r="AF44" s="3" t="n">
        <f aca="false">VLOOKUP(A44,[1]Sheet!$A$1:$AH$1048576,33,0)</f>
        <v>12</v>
      </c>
      <c r="AG44" s="3" t="n">
        <f aca="false">VLOOKUP(A44,[1]Sheet!$A$1:$AH$1048576,34,0)</f>
        <v>84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customFormat="false" ht="15" hidden="false" customHeight="false" outlineLevel="0" collapsed="false">
      <c r="A45" s="3" t="s">
        <v>93</v>
      </c>
      <c r="B45" s="3" t="s">
        <v>44</v>
      </c>
      <c r="C45" s="3" t="n">
        <v>243</v>
      </c>
      <c r="D45" s="3"/>
      <c r="E45" s="3" t="n">
        <v>98</v>
      </c>
      <c r="F45" s="3" t="n">
        <v>134</v>
      </c>
      <c r="G45" s="4" t="n">
        <v>0.43</v>
      </c>
      <c r="H45" s="3" t="n">
        <v>180</v>
      </c>
      <c r="I45" s="3" t="s">
        <v>41</v>
      </c>
      <c r="J45" s="3" t="n">
        <v>105</v>
      </c>
      <c r="K45" s="3" t="n">
        <f aca="false">E45-J45</f>
        <v>-7</v>
      </c>
      <c r="L45" s="3"/>
      <c r="M45" s="3"/>
      <c r="N45" s="3" t="n">
        <v>0</v>
      </c>
      <c r="O45" s="3" t="n">
        <f aca="false">E45/5</f>
        <v>19.6</v>
      </c>
      <c r="P45" s="17" t="n">
        <f aca="false">14*O45-N45-F45</f>
        <v>140.4</v>
      </c>
      <c r="Q45" s="17" t="n">
        <f aca="false">AC45*AD45</f>
        <v>192</v>
      </c>
      <c r="R45" s="17"/>
      <c r="S45" s="3"/>
      <c r="T45" s="3" t="n">
        <f aca="false">(F45+N45+Q45)/O45</f>
        <v>16.6326530612245</v>
      </c>
      <c r="U45" s="3" t="n">
        <f aca="false">(F45+N45)/O45</f>
        <v>6.83673469387755</v>
      </c>
      <c r="V45" s="3" t="n">
        <v>16.2</v>
      </c>
      <c r="W45" s="3" t="n">
        <v>15</v>
      </c>
      <c r="X45" s="3" t="n">
        <v>16.2</v>
      </c>
      <c r="Y45" s="3" t="n">
        <v>24</v>
      </c>
      <c r="Z45" s="3" t="n">
        <v>18.8</v>
      </c>
      <c r="AA45" s="3"/>
      <c r="AB45" s="3" t="n">
        <f aca="false">P45*G45</f>
        <v>60.372</v>
      </c>
      <c r="AC45" s="4" t="n">
        <v>16</v>
      </c>
      <c r="AD45" s="6" t="n">
        <f aca="false">MROUND(P45,AC45*AF45)/AC45</f>
        <v>12</v>
      </c>
      <c r="AE45" s="3" t="n">
        <f aca="false">AD45*AC45*G45</f>
        <v>82.56</v>
      </c>
      <c r="AF45" s="3" t="n">
        <f aca="false">VLOOKUP(A45,[1]Sheet!$A$1:$AH$1048576,33,0)</f>
        <v>12</v>
      </c>
      <c r="AG45" s="3" t="n">
        <f aca="false">VLOOKUP(A45,[1]Sheet!$A$1:$AH$1048576,34,0)</f>
        <v>84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customFormat="false" ht="15" hidden="false" customHeight="false" outlineLevel="0" collapsed="false">
      <c r="A46" s="3" t="s">
        <v>94</v>
      </c>
      <c r="B46" s="3" t="s">
        <v>44</v>
      </c>
      <c r="C46" s="3" t="n">
        <v>144</v>
      </c>
      <c r="D46" s="3"/>
      <c r="E46" s="3" t="n">
        <v>19</v>
      </c>
      <c r="F46" s="3" t="n">
        <v>125</v>
      </c>
      <c r="G46" s="4" t="n">
        <v>0.7</v>
      </c>
      <c r="H46" s="3" t="n">
        <v>180</v>
      </c>
      <c r="I46" s="3" t="s">
        <v>41</v>
      </c>
      <c r="J46" s="3" t="n">
        <v>19</v>
      </c>
      <c r="K46" s="3" t="n">
        <f aca="false">E46-J46</f>
        <v>0</v>
      </c>
      <c r="L46" s="3"/>
      <c r="M46" s="3"/>
      <c r="N46" s="3" t="n">
        <v>0</v>
      </c>
      <c r="O46" s="3" t="n">
        <f aca="false">E46/5</f>
        <v>3.8</v>
      </c>
      <c r="P46" s="17"/>
      <c r="Q46" s="17" t="n">
        <f aca="false">AC46*AD46</f>
        <v>0</v>
      </c>
      <c r="R46" s="17"/>
      <c r="S46" s="3"/>
      <c r="T46" s="3" t="n">
        <f aca="false">(F46+N46+Q46)/O46</f>
        <v>32.8947368421053</v>
      </c>
      <c r="U46" s="3" t="n">
        <f aca="false">(F46+N46)/O46</f>
        <v>32.8947368421053</v>
      </c>
      <c r="V46" s="3" t="n">
        <v>2.8</v>
      </c>
      <c r="W46" s="3" t="n">
        <v>4.8</v>
      </c>
      <c r="X46" s="3" t="n">
        <v>2</v>
      </c>
      <c r="Y46" s="3" t="n">
        <v>3.6</v>
      </c>
      <c r="Z46" s="3" t="n">
        <v>4</v>
      </c>
      <c r="AA46" s="28" t="s">
        <v>95</v>
      </c>
      <c r="AB46" s="3" t="n">
        <f aca="false">P46*G46</f>
        <v>0</v>
      </c>
      <c r="AC46" s="4" t="n">
        <v>10</v>
      </c>
      <c r="AD46" s="6" t="n">
        <f aca="false">MROUND(P46,AC46*AF46)/AC46</f>
        <v>0</v>
      </c>
      <c r="AE46" s="3" t="n">
        <f aca="false">AD46*AC46*G46</f>
        <v>0</v>
      </c>
      <c r="AF46" s="3" t="n">
        <f aca="false">VLOOKUP(A46,[1]Sheet!$A$1:$AH$1048576,33,0)</f>
        <v>12</v>
      </c>
      <c r="AG46" s="3" t="n">
        <f aca="false">VLOOKUP(A46,[1]Sheet!$A$1:$AH$1048576,34,0)</f>
        <v>84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customFormat="false" ht="15" hidden="false" customHeight="false" outlineLevel="0" collapsed="false">
      <c r="A47" s="3" t="s">
        <v>96</v>
      </c>
      <c r="B47" s="3" t="s">
        <v>44</v>
      </c>
      <c r="C47" s="3" t="n">
        <v>139</v>
      </c>
      <c r="D47" s="3"/>
      <c r="E47" s="3" t="n">
        <v>18</v>
      </c>
      <c r="F47" s="3" t="n">
        <v>118</v>
      </c>
      <c r="G47" s="4" t="n">
        <v>0.7</v>
      </c>
      <c r="H47" s="3" t="n">
        <v>180</v>
      </c>
      <c r="I47" s="3" t="s">
        <v>41</v>
      </c>
      <c r="J47" s="3" t="n">
        <v>18</v>
      </c>
      <c r="K47" s="3" t="n">
        <f aca="false">E47-J47</f>
        <v>0</v>
      </c>
      <c r="L47" s="3"/>
      <c r="M47" s="3"/>
      <c r="N47" s="3" t="n">
        <v>0</v>
      </c>
      <c r="O47" s="3" t="n">
        <f aca="false">E47/5</f>
        <v>3.6</v>
      </c>
      <c r="P47" s="17"/>
      <c r="Q47" s="17" t="n">
        <f aca="false">AC47*AD47</f>
        <v>0</v>
      </c>
      <c r="R47" s="17"/>
      <c r="S47" s="3"/>
      <c r="T47" s="3" t="n">
        <f aca="false">(F47+N47+Q47)/O47</f>
        <v>32.7777777777778</v>
      </c>
      <c r="U47" s="3" t="n">
        <f aca="false">(F47+N47)/O47</f>
        <v>32.7777777777778</v>
      </c>
      <c r="V47" s="3" t="n">
        <v>4.4</v>
      </c>
      <c r="W47" s="3" t="n">
        <v>5.2</v>
      </c>
      <c r="X47" s="3" t="n">
        <v>1.8</v>
      </c>
      <c r="Y47" s="3" t="n">
        <v>2.6</v>
      </c>
      <c r="Z47" s="3" t="n">
        <v>4</v>
      </c>
      <c r="AA47" s="28" t="s">
        <v>95</v>
      </c>
      <c r="AB47" s="3" t="n">
        <f aca="false">P47*G47</f>
        <v>0</v>
      </c>
      <c r="AC47" s="4" t="n">
        <v>10</v>
      </c>
      <c r="AD47" s="6" t="n">
        <f aca="false">MROUND(P47,AC47*AF47)/AC47</f>
        <v>0</v>
      </c>
      <c r="AE47" s="3" t="n">
        <f aca="false">AD47*AC47*G47</f>
        <v>0</v>
      </c>
      <c r="AF47" s="3" t="n">
        <f aca="false">VLOOKUP(A47,[1]Sheet!$A$1:$AH$1048576,33,0)</f>
        <v>12</v>
      </c>
      <c r="AG47" s="3" t="n">
        <f aca="false">VLOOKUP(A47,[1]Sheet!$A$1:$AH$1048576,34,0)</f>
        <v>84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customFormat="false" ht="15" hidden="false" customHeight="false" outlineLevel="0" collapsed="false">
      <c r="A48" s="3" t="s">
        <v>97</v>
      </c>
      <c r="B48" s="3" t="s">
        <v>44</v>
      </c>
      <c r="C48" s="3" t="n">
        <v>227</v>
      </c>
      <c r="D48" s="3"/>
      <c r="E48" s="3" t="n">
        <v>15</v>
      </c>
      <c r="F48" s="3" t="n">
        <v>209</v>
      </c>
      <c r="G48" s="4" t="n">
        <v>0.7</v>
      </c>
      <c r="H48" s="3" t="n">
        <v>180</v>
      </c>
      <c r="I48" s="3" t="s">
        <v>41</v>
      </c>
      <c r="J48" s="3" t="n">
        <v>15</v>
      </c>
      <c r="K48" s="3" t="n">
        <f aca="false">E48-J48</f>
        <v>0</v>
      </c>
      <c r="L48" s="3"/>
      <c r="M48" s="3"/>
      <c r="N48" s="3" t="n">
        <v>0</v>
      </c>
      <c r="O48" s="3" t="n">
        <f aca="false">E48/5</f>
        <v>3</v>
      </c>
      <c r="P48" s="17"/>
      <c r="Q48" s="17" t="n">
        <f aca="false">AC48*AD48</f>
        <v>0</v>
      </c>
      <c r="R48" s="17"/>
      <c r="S48" s="3"/>
      <c r="T48" s="3" t="n">
        <f aca="false">(F48+N48+Q48)/O48</f>
        <v>69.6666666666667</v>
      </c>
      <c r="U48" s="3" t="n">
        <f aca="false">(F48+N48)/O48</f>
        <v>69.6666666666667</v>
      </c>
      <c r="V48" s="3" t="n">
        <v>5.6</v>
      </c>
      <c r="W48" s="3" t="n">
        <v>8.4</v>
      </c>
      <c r="X48" s="3" t="n">
        <v>9.2</v>
      </c>
      <c r="Y48" s="3" t="n">
        <v>6</v>
      </c>
      <c r="Z48" s="3" t="n">
        <v>10.8</v>
      </c>
      <c r="AA48" s="29" t="s">
        <v>98</v>
      </c>
      <c r="AB48" s="3" t="n">
        <f aca="false">P48*G48</f>
        <v>0</v>
      </c>
      <c r="AC48" s="4" t="n">
        <v>8</v>
      </c>
      <c r="AD48" s="6" t="n">
        <f aca="false">MROUND(P48,AC48*AF48)/AC48</f>
        <v>0</v>
      </c>
      <c r="AE48" s="3" t="n">
        <f aca="false">AD48*AC48*G48</f>
        <v>0</v>
      </c>
      <c r="AF48" s="3" t="n">
        <f aca="false">VLOOKUP(A48,[1]Sheet!$A$1:$AH$1048576,33,0)</f>
        <v>12</v>
      </c>
      <c r="AG48" s="3" t="n">
        <f aca="false">VLOOKUP(A48,[1]Sheet!$A$1:$AH$1048576,34,0)</f>
        <v>84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customFormat="false" ht="15" hidden="false" customHeight="false" outlineLevel="0" collapsed="false">
      <c r="A49" s="3" t="s">
        <v>99</v>
      </c>
      <c r="B49" s="3" t="s">
        <v>44</v>
      </c>
      <c r="C49" s="3" t="n">
        <v>325</v>
      </c>
      <c r="D49" s="3"/>
      <c r="E49" s="3" t="n">
        <v>28</v>
      </c>
      <c r="F49" s="3" t="n">
        <v>288</v>
      </c>
      <c r="G49" s="4" t="n">
        <v>0.7</v>
      </c>
      <c r="H49" s="3" t="n">
        <v>180</v>
      </c>
      <c r="I49" s="3" t="s">
        <v>41</v>
      </c>
      <c r="J49" s="3" t="n">
        <v>29</v>
      </c>
      <c r="K49" s="3" t="n">
        <f aca="false">E49-J49</f>
        <v>-1</v>
      </c>
      <c r="L49" s="3"/>
      <c r="M49" s="3"/>
      <c r="N49" s="3" t="n">
        <v>0</v>
      </c>
      <c r="O49" s="3" t="n">
        <f aca="false">E49/5</f>
        <v>5.6</v>
      </c>
      <c r="P49" s="17"/>
      <c r="Q49" s="17" t="n">
        <f aca="false">AC49*AD49</f>
        <v>0</v>
      </c>
      <c r="R49" s="17"/>
      <c r="S49" s="3"/>
      <c r="T49" s="3" t="n">
        <f aca="false">(F49+N49+Q49)/O49</f>
        <v>51.4285714285714</v>
      </c>
      <c r="U49" s="3" t="n">
        <f aca="false">(F49+N49)/O49</f>
        <v>51.4285714285714</v>
      </c>
      <c r="V49" s="3" t="n">
        <v>6.2</v>
      </c>
      <c r="W49" s="3" t="n">
        <v>5.4</v>
      </c>
      <c r="X49" s="3" t="n">
        <v>11.2</v>
      </c>
      <c r="Y49" s="3" t="n">
        <v>7.8</v>
      </c>
      <c r="Z49" s="3" t="n">
        <v>10.6</v>
      </c>
      <c r="AA49" s="29" t="s">
        <v>98</v>
      </c>
      <c r="AB49" s="3" t="n">
        <f aca="false">P49*G49</f>
        <v>0</v>
      </c>
      <c r="AC49" s="4" t="n">
        <v>8</v>
      </c>
      <c r="AD49" s="6" t="n">
        <f aca="false">MROUND(P49,AC49*AF49)/AC49</f>
        <v>0</v>
      </c>
      <c r="AE49" s="3" t="n">
        <f aca="false">AD49*AC49*G49</f>
        <v>0</v>
      </c>
      <c r="AF49" s="3" t="n">
        <f aca="false">VLOOKUP(A49,[1]Sheet!$A$1:$AH$1048576,33,0)</f>
        <v>12</v>
      </c>
      <c r="AG49" s="3" t="n">
        <f aca="false">VLOOKUP(A49,[1]Sheet!$A$1:$AH$1048576,34,0)</f>
        <v>84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customFormat="false" ht="15" hidden="false" customHeight="false" outlineLevel="0" collapsed="false">
      <c r="A50" s="3" t="s">
        <v>100</v>
      </c>
      <c r="B50" s="3" t="s">
        <v>44</v>
      </c>
      <c r="C50" s="3" t="n">
        <v>215</v>
      </c>
      <c r="D50" s="3"/>
      <c r="E50" s="3" t="n">
        <v>21</v>
      </c>
      <c r="F50" s="3" t="n">
        <v>185</v>
      </c>
      <c r="G50" s="4" t="n">
        <v>0.7</v>
      </c>
      <c r="H50" s="3" t="n">
        <v>180</v>
      </c>
      <c r="I50" s="3" t="s">
        <v>41</v>
      </c>
      <c r="J50" s="3" t="n">
        <v>21</v>
      </c>
      <c r="K50" s="3" t="n">
        <f aca="false">E50-J50</f>
        <v>0</v>
      </c>
      <c r="L50" s="3"/>
      <c r="M50" s="3"/>
      <c r="N50" s="3" t="n">
        <v>0</v>
      </c>
      <c r="O50" s="3" t="n">
        <f aca="false">E50/5</f>
        <v>4.2</v>
      </c>
      <c r="P50" s="17"/>
      <c r="Q50" s="17" t="n">
        <f aca="false">AC50*AD50</f>
        <v>0</v>
      </c>
      <c r="R50" s="17"/>
      <c r="S50" s="3"/>
      <c r="T50" s="3" t="n">
        <f aca="false">(F50+N50+Q50)/O50</f>
        <v>44.047619047619</v>
      </c>
      <c r="U50" s="3" t="n">
        <f aca="false">(F50+N50)/O50</f>
        <v>44.047619047619</v>
      </c>
      <c r="V50" s="3" t="n">
        <v>5.6</v>
      </c>
      <c r="W50" s="3" t="n">
        <v>5.8</v>
      </c>
      <c r="X50" s="3" t="n">
        <v>11.6</v>
      </c>
      <c r="Y50" s="3" t="n">
        <v>7.4</v>
      </c>
      <c r="Z50" s="3" t="n">
        <v>13</v>
      </c>
      <c r="AA50" s="28" t="s">
        <v>101</v>
      </c>
      <c r="AB50" s="3" t="n">
        <f aca="false">P50*G50</f>
        <v>0</v>
      </c>
      <c r="AC50" s="4" t="n">
        <v>8</v>
      </c>
      <c r="AD50" s="6" t="n">
        <f aca="false">MROUND(P50,AC50*AF50)/AC50</f>
        <v>0</v>
      </c>
      <c r="AE50" s="3" t="n">
        <f aca="false">AD50*AC50*G50</f>
        <v>0</v>
      </c>
      <c r="AF50" s="3" t="n">
        <f aca="false">VLOOKUP(A50,[1]Sheet!$A$1:$AH$1048576,33,0)</f>
        <v>12</v>
      </c>
      <c r="AG50" s="3" t="n">
        <f aca="false">VLOOKUP(A50,[1]Sheet!$A$1:$AH$1048576,34,0)</f>
        <v>84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customFormat="false" ht="15" hidden="false" customHeight="false" outlineLevel="0" collapsed="false">
      <c r="A51" s="3" t="s">
        <v>102</v>
      </c>
      <c r="B51" s="3" t="s">
        <v>44</v>
      </c>
      <c r="C51" s="3" t="n">
        <v>228</v>
      </c>
      <c r="D51" s="3"/>
      <c r="E51" s="3" t="n">
        <v>113</v>
      </c>
      <c r="F51" s="3" t="n">
        <v>93</v>
      </c>
      <c r="G51" s="4" t="n">
        <v>0.7</v>
      </c>
      <c r="H51" s="3" t="n">
        <v>180</v>
      </c>
      <c r="I51" s="3" t="s">
        <v>41</v>
      </c>
      <c r="J51" s="3" t="n">
        <v>110</v>
      </c>
      <c r="K51" s="3" t="n">
        <f aca="false">E51-J51</f>
        <v>3</v>
      </c>
      <c r="L51" s="3"/>
      <c r="M51" s="3"/>
      <c r="N51" s="3" t="n">
        <v>192</v>
      </c>
      <c r="O51" s="3" t="n">
        <f aca="false">E51/5</f>
        <v>22.6</v>
      </c>
      <c r="P51" s="17" t="n">
        <f aca="false">15*O51-N51-F51</f>
        <v>54</v>
      </c>
      <c r="Q51" s="17" t="n">
        <f aca="false">AC51*AD51</f>
        <v>96</v>
      </c>
      <c r="R51" s="17"/>
      <c r="S51" s="3"/>
      <c r="T51" s="3" t="n">
        <f aca="false">(F51+N51+Q51)/O51</f>
        <v>16.858407079646</v>
      </c>
      <c r="U51" s="3" t="n">
        <f aca="false">(F51+N51)/O51</f>
        <v>12.6106194690265</v>
      </c>
      <c r="V51" s="3" t="n">
        <v>25.4</v>
      </c>
      <c r="W51" s="3" t="n">
        <v>22.8</v>
      </c>
      <c r="X51" s="3" t="n">
        <v>32.2</v>
      </c>
      <c r="Y51" s="3" t="n">
        <v>15.4</v>
      </c>
      <c r="Z51" s="3" t="n">
        <v>21.6</v>
      </c>
      <c r="AA51" s="3" t="s">
        <v>50</v>
      </c>
      <c r="AB51" s="3" t="n">
        <f aca="false">P51*G51</f>
        <v>37.8</v>
      </c>
      <c r="AC51" s="4" t="n">
        <v>8</v>
      </c>
      <c r="AD51" s="6" t="n">
        <f aca="false">MROUND(P51,AC51*AF51)/AC51</f>
        <v>12</v>
      </c>
      <c r="AE51" s="3" t="n">
        <f aca="false">AD51*AC51*G51</f>
        <v>67.2</v>
      </c>
      <c r="AF51" s="3" t="n">
        <f aca="false">VLOOKUP(A51,[1]Sheet!$A$1:$AH$1048576,33,0)</f>
        <v>12</v>
      </c>
      <c r="AG51" s="3" t="n">
        <f aca="false">VLOOKUP(A51,[1]Sheet!$A$1:$AH$1048576,34,0)</f>
        <v>84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customFormat="false" ht="15" hidden="false" customHeight="false" outlineLevel="0" collapsed="false">
      <c r="A52" s="3" t="s">
        <v>103</v>
      </c>
      <c r="B52" s="3" t="s">
        <v>44</v>
      </c>
      <c r="C52" s="3" t="n">
        <v>148</v>
      </c>
      <c r="D52" s="3"/>
      <c r="E52" s="3" t="n">
        <v>123</v>
      </c>
      <c r="F52" s="3" t="n">
        <v>10</v>
      </c>
      <c r="G52" s="4" t="n">
        <v>0.9</v>
      </c>
      <c r="H52" s="3" t="n">
        <v>180</v>
      </c>
      <c r="I52" s="3" t="s">
        <v>41</v>
      </c>
      <c r="J52" s="3" t="n">
        <v>111</v>
      </c>
      <c r="K52" s="3" t="n">
        <f aca="false">E52-J52</f>
        <v>12</v>
      </c>
      <c r="L52" s="3"/>
      <c r="M52" s="3"/>
      <c r="N52" s="3" t="n">
        <v>192</v>
      </c>
      <c r="O52" s="3" t="n">
        <f aca="false">E52/5</f>
        <v>24.6</v>
      </c>
      <c r="P52" s="17" t="n">
        <f aca="false">14*O52-N52-F52</f>
        <v>142.4</v>
      </c>
      <c r="Q52" s="17" t="n">
        <f aca="false">AC52*AD52</f>
        <v>96</v>
      </c>
      <c r="R52" s="17"/>
      <c r="S52" s="3"/>
      <c r="T52" s="3" t="n">
        <f aca="false">(F52+N52+Q52)/O52</f>
        <v>12.1138211382114</v>
      </c>
      <c r="U52" s="3" t="n">
        <f aca="false">(F52+N52)/O52</f>
        <v>8.21138211382114</v>
      </c>
      <c r="V52" s="3" t="n">
        <v>24</v>
      </c>
      <c r="W52" s="3" t="n">
        <v>15.6</v>
      </c>
      <c r="X52" s="3" t="n">
        <v>28</v>
      </c>
      <c r="Y52" s="3" t="n">
        <v>18.8</v>
      </c>
      <c r="Z52" s="3" t="n">
        <v>22</v>
      </c>
      <c r="AA52" s="3" t="s">
        <v>50</v>
      </c>
      <c r="AB52" s="3" t="n">
        <f aca="false">P52*G52</f>
        <v>128.16</v>
      </c>
      <c r="AC52" s="4" t="n">
        <v>8</v>
      </c>
      <c r="AD52" s="6" t="n">
        <f aca="false">MROUND(P52,AC52*AF52)/AC52</f>
        <v>12</v>
      </c>
      <c r="AE52" s="3" t="n">
        <f aca="false">AD52*AC52*G52</f>
        <v>86.4</v>
      </c>
      <c r="AF52" s="3" t="n">
        <f aca="false">VLOOKUP(A52,[1]Sheet!$A$1:$AH$1048576,33,0)</f>
        <v>12</v>
      </c>
      <c r="AG52" s="3" t="n">
        <f aca="false">VLOOKUP(A52,[1]Sheet!$A$1:$AH$1048576,34,0)</f>
        <v>84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customFormat="false" ht="15" hidden="false" customHeight="false" outlineLevel="0" collapsed="false">
      <c r="A53" s="3" t="s">
        <v>104</v>
      </c>
      <c r="B53" s="3" t="s">
        <v>44</v>
      </c>
      <c r="C53" s="3" t="n">
        <v>161</v>
      </c>
      <c r="D53" s="3"/>
      <c r="E53" s="3" t="n">
        <v>51</v>
      </c>
      <c r="F53" s="3" t="n">
        <v>90</v>
      </c>
      <c r="G53" s="4" t="n">
        <v>0.9</v>
      </c>
      <c r="H53" s="3" t="n">
        <v>180</v>
      </c>
      <c r="I53" s="3" t="s">
        <v>41</v>
      </c>
      <c r="J53" s="3" t="n">
        <v>48</v>
      </c>
      <c r="K53" s="3" t="n">
        <f aca="false">E53-J53</f>
        <v>3</v>
      </c>
      <c r="L53" s="3"/>
      <c r="M53" s="3"/>
      <c r="N53" s="3" t="n">
        <v>0</v>
      </c>
      <c r="O53" s="3" t="n">
        <f aca="false">E53/5</f>
        <v>10.2</v>
      </c>
      <c r="P53" s="17" t="n">
        <f aca="false">14*O53-N53-F53</f>
        <v>52.8</v>
      </c>
      <c r="Q53" s="17" t="n">
        <f aca="false">AC53*AD53</f>
        <v>96</v>
      </c>
      <c r="R53" s="17"/>
      <c r="S53" s="3"/>
      <c r="T53" s="3" t="n">
        <f aca="false">(F53+N53+Q53)/O53</f>
        <v>18.2352941176471</v>
      </c>
      <c r="U53" s="3" t="n">
        <f aca="false">(F53+N53)/O53</f>
        <v>8.82352941176471</v>
      </c>
      <c r="V53" s="3" t="n">
        <v>9.2</v>
      </c>
      <c r="W53" s="3" t="n">
        <v>8.4</v>
      </c>
      <c r="X53" s="3" t="n">
        <v>11.6</v>
      </c>
      <c r="Y53" s="3" t="n">
        <v>9.4</v>
      </c>
      <c r="Z53" s="3" t="n">
        <v>6.8</v>
      </c>
      <c r="AA53" s="3"/>
      <c r="AB53" s="3" t="n">
        <f aca="false">P53*G53</f>
        <v>47.52</v>
      </c>
      <c r="AC53" s="4" t="n">
        <v>8</v>
      </c>
      <c r="AD53" s="6" t="n">
        <f aca="false">MROUND(P53,AC53*AF53)/AC53</f>
        <v>12</v>
      </c>
      <c r="AE53" s="3" t="n">
        <f aca="false">AD53*AC53*G53</f>
        <v>86.4</v>
      </c>
      <c r="AF53" s="3" t="n">
        <f aca="false">VLOOKUP(A53,[1]Sheet!$A$1:$AH$1048576,33,0)</f>
        <v>12</v>
      </c>
      <c r="AG53" s="3" t="n">
        <f aca="false">VLOOKUP(A53,[1]Sheet!$A$1:$AH$1048576,34,0)</f>
        <v>84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customFormat="false" ht="15" hidden="false" customHeight="false" outlineLevel="0" collapsed="false">
      <c r="A54" s="3" t="s">
        <v>105</v>
      </c>
      <c r="B54" s="3" t="s">
        <v>40</v>
      </c>
      <c r="C54" s="3" t="n">
        <v>515</v>
      </c>
      <c r="D54" s="3"/>
      <c r="E54" s="3" t="n">
        <v>290</v>
      </c>
      <c r="F54" s="3" t="n">
        <v>180</v>
      </c>
      <c r="G54" s="4" t="n">
        <v>1</v>
      </c>
      <c r="H54" s="3" t="n">
        <v>180</v>
      </c>
      <c r="I54" s="3" t="s">
        <v>41</v>
      </c>
      <c r="J54" s="3" t="n">
        <v>290</v>
      </c>
      <c r="K54" s="3" t="n">
        <f aca="false">E54-J54</f>
        <v>0</v>
      </c>
      <c r="L54" s="3"/>
      <c r="M54" s="3"/>
      <c r="N54" s="3" t="n">
        <v>240</v>
      </c>
      <c r="O54" s="3" t="n">
        <f aca="false">E54/5</f>
        <v>58</v>
      </c>
      <c r="P54" s="17" t="n">
        <f aca="false">14*O54-N54-F54</f>
        <v>392</v>
      </c>
      <c r="Q54" s="17" t="n">
        <f aca="false">AC54*AD54</f>
        <v>420</v>
      </c>
      <c r="R54" s="17"/>
      <c r="S54" s="3"/>
      <c r="T54" s="3" t="n">
        <f aca="false">(F54+N54+Q54)/O54</f>
        <v>14.4827586206897</v>
      </c>
      <c r="U54" s="3" t="n">
        <f aca="false">(F54+N54)/O54</f>
        <v>7.24137931034483</v>
      </c>
      <c r="V54" s="3" t="n">
        <v>50.52</v>
      </c>
      <c r="W54" s="3" t="n">
        <v>53</v>
      </c>
      <c r="X54" s="3" t="n">
        <v>46.9496</v>
      </c>
      <c r="Y54" s="3" t="n">
        <v>63</v>
      </c>
      <c r="Z54" s="3" t="n">
        <v>53.214</v>
      </c>
      <c r="AA54" s="3"/>
      <c r="AB54" s="3" t="n">
        <f aca="false">P54*G54</f>
        <v>392</v>
      </c>
      <c r="AC54" s="4" t="n">
        <v>5</v>
      </c>
      <c r="AD54" s="6" t="n">
        <f aca="false">MROUND(P54,AC54*AF54)/AC54</f>
        <v>84</v>
      </c>
      <c r="AE54" s="3" t="n">
        <f aca="false">AD54*AC54*G54</f>
        <v>420</v>
      </c>
      <c r="AF54" s="3" t="n">
        <f aca="false">VLOOKUP(A54,[1]Sheet!$A$1:$AH$1048576,33,0)</f>
        <v>12</v>
      </c>
      <c r="AG54" s="3" t="n">
        <f aca="false">VLOOKUP(A54,[1]Sheet!$A$1:$AH$1048576,34,0)</f>
        <v>144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customFormat="false" ht="15" hidden="false" customHeight="false" outlineLevel="0" collapsed="false">
      <c r="A55" s="24" t="s">
        <v>106</v>
      </c>
      <c r="B55" s="24" t="s">
        <v>44</v>
      </c>
      <c r="C55" s="24"/>
      <c r="D55" s="24"/>
      <c r="E55" s="24"/>
      <c r="F55" s="24"/>
      <c r="G55" s="25" t="n">
        <v>0</v>
      </c>
      <c r="H55" s="24" t="n">
        <v>180</v>
      </c>
      <c r="I55" s="24" t="s">
        <v>41</v>
      </c>
      <c r="J55" s="24"/>
      <c r="K55" s="24" t="n">
        <f aca="false">E55-J55</f>
        <v>0</v>
      </c>
      <c r="L55" s="24"/>
      <c r="M55" s="24"/>
      <c r="N55" s="24"/>
      <c r="O55" s="24" t="n">
        <f aca="false">E55/5</f>
        <v>0</v>
      </c>
      <c r="P55" s="26"/>
      <c r="Q55" s="26"/>
      <c r="R55" s="26"/>
      <c r="S55" s="24"/>
      <c r="T55" s="24" t="e">
        <f aca="false">(F55+N55+Q55)/O55</f>
        <v>#DIV/0!</v>
      </c>
      <c r="U55" s="24" t="e">
        <f aca="false">(F55+N55)/O55</f>
        <v>#DIV/0!</v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s">
        <v>77</v>
      </c>
      <c r="AB55" s="24" t="n">
        <f aca="false">P55*G55</f>
        <v>0</v>
      </c>
      <c r="AC55" s="25" t="n">
        <v>0</v>
      </c>
      <c r="AD55" s="27"/>
      <c r="AE55" s="24"/>
      <c r="AF55" s="24" t="n">
        <f aca="false">VLOOKUP(A55,[1]Sheet!$A$1:$AH$1048576,33,0)</f>
        <v>12</v>
      </c>
      <c r="AG55" s="24" t="n">
        <f aca="false">VLOOKUP(A55,[1]Sheet!$A$1:$AH$1048576,34,0)</f>
        <v>84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customFormat="false" ht="15" hidden="false" customHeight="false" outlineLevel="0" collapsed="false">
      <c r="A56" s="24" t="s">
        <v>107</v>
      </c>
      <c r="B56" s="24" t="s">
        <v>44</v>
      </c>
      <c r="C56" s="24"/>
      <c r="D56" s="24"/>
      <c r="E56" s="24"/>
      <c r="F56" s="24"/>
      <c r="G56" s="25" t="n">
        <v>0</v>
      </c>
      <c r="H56" s="24" t="n">
        <v>180</v>
      </c>
      <c r="I56" s="24" t="s">
        <v>41</v>
      </c>
      <c r="J56" s="24"/>
      <c r="K56" s="24" t="n">
        <f aca="false">E56-J56</f>
        <v>0</v>
      </c>
      <c r="L56" s="24"/>
      <c r="M56" s="24"/>
      <c r="N56" s="24"/>
      <c r="O56" s="24" t="n">
        <f aca="false">E56/5</f>
        <v>0</v>
      </c>
      <c r="P56" s="26"/>
      <c r="Q56" s="26"/>
      <c r="R56" s="26"/>
      <c r="S56" s="24"/>
      <c r="T56" s="24" t="e">
        <f aca="false">(F56+N56+Q56)/O56</f>
        <v>#DIV/0!</v>
      </c>
      <c r="U56" s="24" t="e">
        <f aca="false">(F56+N56)/O56</f>
        <v>#DIV/0!</v>
      </c>
      <c r="V56" s="24" t="n">
        <v>0</v>
      </c>
      <c r="W56" s="24" t="n">
        <v>0</v>
      </c>
      <c r="X56" s="24" t="n">
        <v>0</v>
      </c>
      <c r="Y56" s="24" t="n">
        <v>0</v>
      </c>
      <c r="Z56" s="24" t="n">
        <v>0</v>
      </c>
      <c r="AA56" s="24" t="s">
        <v>77</v>
      </c>
      <c r="AB56" s="24" t="n">
        <f aca="false">P56*G56</f>
        <v>0</v>
      </c>
      <c r="AC56" s="25" t="n">
        <v>0</v>
      </c>
      <c r="AD56" s="27"/>
      <c r="AE56" s="24"/>
      <c r="AF56" s="24" t="n">
        <f aca="false">VLOOKUP(A56,[1]Sheet!$A$1:$AH$1048576,33,0)</f>
        <v>8</v>
      </c>
      <c r="AG56" s="24" t="n">
        <f aca="false">VLOOKUP(A56,[1]Sheet!$A$1:$AH$1048576,34,0)</f>
        <v>48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customFormat="false" ht="15" hidden="false" customHeight="false" outlineLevel="0" collapsed="false">
      <c r="A57" s="24" t="s">
        <v>108</v>
      </c>
      <c r="B57" s="24" t="s">
        <v>44</v>
      </c>
      <c r="C57" s="24"/>
      <c r="D57" s="24"/>
      <c r="E57" s="24"/>
      <c r="F57" s="24"/>
      <c r="G57" s="25" t="n">
        <v>0</v>
      </c>
      <c r="H57" s="24" t="n">
        <v>180</v>
      </c>
      <c r="I57" s="24" t="s">
        <v>41</v>
      </c>
      <c r="J57" s="24"/>
      <c r="K57" s="24" t="n">
        <f aca="false">E57-J57</f>
        <v>0</v>
      </c>
      <c r="L57" s="24"/>
      <c r="M57" s="24"/>
      <c r="N57" s="24"/>
      <c r="O57" s="24" t="n">
        <f aca="false">E57/5</f>
        <v>0</v>
      </c>
      <c r="P57" s="26"/>
      <c r="Q57" s="26"/>
      <c r="R57" s="26"/>
      <c r="S57" s="24"/>
      <c r="T57" s="24" t="e">
        <f aca="false">(F57+N57+Q57)/O57</f>
        <v>#DIV/0!</v>
      </c>
      <c r="U57" s="24" t="e">
        <f aca="false">(F57+N57)/O57</f>
        <v>#DIV/0!</v>
      </c>
      <c r="V57" s="24" t="n">
        <v>0</v>
      </c>
      <c r="W57" s="24" t="n">
        <v>0</v>
      </c>
      <c r="X57" s="24" t="n">
        <v>0</v>
      </c>
      <c r="Y57" s="24" t="n">
        <v>0</v>
      </c>
      <c r="Z57" s="24" t="n">
        <v>0</v>
      </c>
      <c r="AA57" s="24" t="s">
        <v>77</v>
      </c>
      <c r="AB57" s="24" t="n">
        <f aca="false">P57*G57</f>
        <v>0</v>
      </c>
      <c r="AC57" s="25" t="n">
        <v>0</v>
      </c>
      <c r="AD57" s="27"/>
      <c r="AE57" s="24"/>
      <c r="AF57" s="24" t="n">
        <f aca="false">VLOOKUP(A57,[1]Sheet!$A$1:$AH$1048576,33,0)</f>
        <v>6</v>
      </c>
      <c r="AG57" s="24" t="n">
        <f aca="false">VLOOKUP(A57,[1]Sheet!$A$1:$AH$1048576,34,0)</f>
        <v>72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customFormat="false" ht="15" hidden="false" customHeight="false" outlineLevel="0" collapsed="false">
      <c r="A58" s="18" t="s">
        <v>109</v>
      </c>
      <c r="B58" s="18" t="s">
        <v>40</v>
      </c>
      <c r="C58" s="18" t="n">
        <v>245</v>
      </c>
      <c r="D58" s="18"/>
      <c r="E58" s="18" t="n">
        <v>25</v>
      </c>
      <c r="F58" s="18" t="n">
        <v>210</v>
      </c>
      <c r="G58" s="19" t="n">
        <v>0</v>
      </c>
      <c r="H58" s="18" t="e">
        <f aca="false">#N/A</f>
        <v>#N/A</v>
      </c>
      <c r="I58" s="18" t="s">
        <v>55</v>
      </c>
      <c r="J58" s="18" t="n">
        <v>25</v>
      </c>
      <c r="K58" s="18" t="n">
        <f aca="false">E58-J58</f>
        <v>0</v>
      </c>
      <c r="L58" s="18"/>
      <c r="M58" s="18"/>
      <c r="N58" s="18"/>
      <c r="O58" s="18" t="n">
        <f aca="false">E58/5</f>
        <v>5</v>
      </c>
      <c r="P58" s="20"/>
      <c r="Q58" s="20"/>
      <c r="R58" s="20"/>
      <c r="S58" s="18"/>
      <c r="T58" s="18" t="n">
        <f aca="false">(F58+N58+Q58)/O58</f>
        <v>42</v>
      </c>
      <c r="U58" s="18" t="n">
        <f aca="false">(F58+N58)/O58</f>
        <v>42</v>
      </c>
      <c r="V58" s="18" t="n">
        <v>9</v>
      </c>
      <c r="W58" s="18" t="n">
        <v>5</v>
      </c>
      <c r="X58" s="18" t="n">
        <v>0</v>
      </c>
      <c r="Y58" s="18" t="n">
        <v>0</v>
      </c>
      <c r="Z58" s="18" t="n">
        <v>0</v>
      </c>
      <c r="AA58" s="28" t="s">
        <v>110</v>
      </c>
      <c r="AB58" s="18" t="n">
        <f aca="false">P58*G58</f>
        <v>0</v>
      </c>
      <c r="AC58" s="19" t="n">
        <v>0</v>
      </c>
      <c r="AD58" s="22"/>
      <c r="AE58" s="18"/>
      <c r="AF58" s="18"/>
      <c r="AG58" s="18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customFormat="false" ht="15" hidden="false" customHeight="false" outlineLevel="0" collapsed="false">
      <c r="A59" s="24" t="s">
        <v>111</v>
      </c>
      <c r="B59" s="24" t="s">
        <v>44</v>
      </c>
      <c r="C59" s="24"/>
      <c r="D59" s="24"/>
      <c r="E59" s="24"/>
      <c r="F59" s="24"/>
      <c r="G59" s="25" t="n">
        <v>0</v>
      </c>
      <c r="H59" s="24" t="n">
        <v>180</v>
      </c>
      <c r="I59" s="24" t="s">
        <v>41</v>
      </c>
      <c r="J59" s="24"/>
      <c r="K59" s="24" t="n">
        <f aca="false">E59-J59</f>
        <v>0</v>
      </c>
      <c r="L59" s="24"/>
      <c r="M59" s="24"/>
      <c r="N59" s="24"/>
      <c r="O59" s="24" t="n">
        <f aca="false">E59/5</f>
        <v>0</v>
      </c>
      <c r="P59" s="26"/>
      <c r="Q59" s="26"/>
      <c r="R59" s="26"/>
      <c r="S59" s="24"/>
      <c r="T59" s="24" t="e">
        <f aca="false">(F59+N59+Q59)/O59</f>
        <v>#DIV/0!</v>
      </c>
      <c r="U59" s="24" t="e">
        <f aca="false">(F59+N59)/O59</f>
        <v>#DIV/0!</v>
      </c>
      <c r="V59" s="24" t="n">
        <v>0</v>
      </c>
      <c r="W59" s="24" t="n">
        <v>0</v>
      </c>
      <c r="X59" s="24" t="n">
        <v>0</v>
      </c>
      <c r="Y59" s="24" t="n">
        <v>0</v>
      </c>
      <c r="Z59" s="24" t="n">
        <v>0</v>
      </c>
      <c r="AA59" s="24" t="s">
        <v>77</v>
      </c>
      <c r="AB59" s="24" t="n">
        <f aca="false">P59*G59</f>
        <v>0</v>
      </c>
      <c r="AC59" s="25" t="n">
        <v>0</v>
      </c>
      <c r="AD59" s="27"/>
      <c r="AE59" s="24"/>
      <c r="AF59" s="24" t="n">
        <f aca="false">VLOOKUP(A59,[1]Sheet!$A$1:$AH$1048576,33,0)</f>
        <v>6</v>
      </c>
      <c r="AG59" s="24" t="n">
        <f aca="false">VLOOKUP(A59,[1]Sheet!$A$1:$AH$1048576,34,0)</f>
        <v>72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customFormat="false" ht="15" hidden="false" customHeight="false" outlineLevel="0" collapsed="false">
      <c r="A60" s="3" t="s">
        <v>112</v>
      </c>
      <c r="B60" s="3" t="s">
        <v>40</v>
      </c>
      <c r="C60" s="3" t="n">
        <v>451.6</v>
      </c>
      <c r="D60" s="3"/>
      <c r="E60" s="3" t="n">
        <v>236.8</v>
      </c>
      <c r="F60" s="3" t="n">
        <v>181.5</v>
      </c>
      <c r="G60" s="4" t="n">
        <v>1</v>
      </c>
      <c r="H60" s="3" t="n">
        <v>180</v>
      </c>
      <c r="I60" s="3" t="s">
        <v>41</v>
      </c>
      <c r="J60" s="3" t="n">
        <v>236.8</v>
      </c>
      <c r="K60" s="3" t="n">
        <f aca="false">E60-J60</f>
        <v>0</v>
      </c>
      <c r="L60" s="3"/>
      <c r="M60" s="3"/>
      <c r="N60" s="3" t="n">
        <v>310.8</v>
      </c>
      <c r="O60" s="3" t="n">
        <f aca="false">E60/5</f>
        <v>47.36</v>
      </c>
      <c r="P60" s="17" t="n">
        <f aca="false">14*O60-N60-F60</f>
        <v>170.74</v>
      </c>
      <c r="Q60" s="17" t="n">
        <f aca="false">AC60*AD60</f>
        <v>155.4</v>
      </c>
      <c r="R60" s="17"/>
      <c r="S60" s="3"/>
      <c r="T60" s="3" t="n">
        <f aca="false">(F60+N60+Q60)/O60</f>
        <v>13.676097972973</v>
      </c>
      <c r="U60" s="3" t="n">
        <f aca="false">(F60+N60)/O60</f>
        <v>10.394847972973</v>
      </c>
      <c r="V60" s="3" t="n">
        <v>53.24</v>
      </c>
      <c r="W60" s="3" t="n">
        <v>50.32</v>
      </c>
      <c r="X60" s="3" t="n">
        <v>43.66</v>
      </c>
      <c r="Y60" s="3" t="n">
        <v>55.48</v>
      </c>
      <c r="Z60" s="3" t="n">
        <v>36.26</v>
      </c>
      <c r="AA60" s="3"/>
      <c r="AB60" s="3" t="n">
        <f aca="false">P60*G60</f>
        <v>170.74</v>
      </c>
      <c r="AC60" s="4" t="n">
        <v>3.7</v>
      </c>
      <c r="AD60" s="6" t="n">
        <f aca="false">MROUND(P60,AC60*AF60)/AC60</f>
        <v>42</v>
      </c>
      <c r="AE60" s="3" t="n">
        <f aca="false">AD60*AC60*G60</f>
        <v>155.4</v>
      </c>
      <c r="AF60" s="3" t="n">
        <f aca="false">VLOOKUP(A60,[1]Sheet!$A$1:$AH$1048576,33,0)</f>
        <v>14</v>
      </c>
      <c r="AG60" s="3" t="n">
        <f aca="false">VLOOKUP(A60,[1]Sheet!$A$1:$AH$1048576,34,0)</f>
        <v>126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customFormat="false" ht="15" hidden="false" customHeight="false" outlineLevel="0" collapsed="false">
      <c r="A61" s="18" t="s">
        <v>113</v>
      </c>
      <c r="B61" s="18" t="s">
        <v>40</v>
      </c>
      <c r="C61" s="18" t="n">
        <v>15</v>
      </c>
      <c r="D61" s="18"/>
      <c r="E61" s="23" t="n">
        <v>6</v>
      </c>
      <c r="F61" s="23" t="n">
        <v>9</v>
      </c>
      <c r="G61" s="19" t="n">
        <v>0</v>
      </c>
      <c r="H61" s="18" t="e">
        <f aca="false">#N/A</f>
        <v>#N/A</v>
      </c>
      <c r="I61" s="18" t="s">
        <v>55</v>
      </c>
      <c r="J61" s="18" t="n">
        <v>6</v>
      </c>
      <c r="K61" s="18" t="n">
        <f aca="false">E61-J61</f>
        <v>0</v>
      </c>
      <c r="L61" s="18"/>
      <c r="M61" s="18"/>
      <c r="N61" s="18"/>
      <c r="O61" s="18" t="n">
        <f aca="false">E61/5</f>
        <v>1.2</v>
      </c>
      <c r="P61" s="20"/>
      <c r="Q61" s="20"/>
      <c r="R61" s="20"/>
      <c r="S61" s="18"/>
      <c r="T61" s="18" t="n">
        <f aca="false">(F61+N61+Q61)/O61</f>
        <v>7.5</v>
      </c>
      <c r="U61" s="18" t="n">
        <f aca="false">(F61+N61)/O61</f>
        <v>7.5</v>
      </c>
      <c r="V61" s="18" t="n">
        <v>1.8</v>
      </c>
      <c r="W61" s="18" t="n">
        <v>0</v>
      </c>
      <c r="X61" s="18" t="n">
        <v>0.6</v>
      </c>
      <c r="Y61" s="18" t="n">
        <v>0.6</v>
      </c>
      <c r="Z61" s="18" t="n">
        <v>0</v>
      </c>
      <c r="AA61" s="18" t="s">
        <v>72</v>
      </c>
      <c r="AB61" s="18" t="n">
        <f aca="false">P61*G61</f>
        <v>0</v>
      </c>
      <c r="AC61" s="19" t="n">
        <v>0</v>
      </c>
      <c r="AD61" s="22"/>
      <c r="AE61" s="18"/>
      <c r="AF61" s="18"/>
      <c r="AG61" s="18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customFormat="false" ht="15" hidden="false" customHeight="false" outlineLevel="0" collapsed="false">
      <c r="A62" s="30" t="s">
        <v>114</v>
      </c>
      <c r="B62" s="3" t="s">
        <v>40</v>
      </c>
      <c r="C62" s="3"/>
      <c r="D62" s="3"/>
      <c r="E62" s="23" t="n">
        <f aca="false">E61</f>
        <v>6</v>
      </c>
      <c r="F62" s="23" t="n">
        <f aca="false">F61</f>
        <v>9</v>
      </c>
      <c r="G62" s="4" t="n">
        <v>1</v>
      </c>
      <c r="H62" s="3" t="n">
        <v>180</v>
      </c>
      <c r="I62" s="3" t="s">
        <v>41</v>
      </c>
      <c r="J62" s="3"/>
      <c r="K62" s="3" t="n">
        <f aca="false">E62-J62</f>
        <v>6</v>
      </c>
      <c r="L62" s="3"/>
      <c r="M62" s="3"/>
      <c r="N62" s="3" t="n">
        <v>42</v>
      </c>
      <c r="O62" s="3" t="n">
        <f aca="false">E62/5</f>
        <v>1.2</v>
      </c>
      <c r="P62" s="17"/>
      <c r="Q62" s="17" t="n">
        <f aca="false">AC62*AD62</f>
        <v>0</v>
      </c>
      <c r="R62" s="17"/>
      <c r="S62" s="3"/>
      <c r="T62" s="3" t="n">
        <f aca="false">(F62+N62+Q62)/O62</f>
        <v>42.5</v>
      </c>
      <c r="U62" s="3" t="n">
        <f aca="false">(F62+N62)/O62</f>
        <v>42.5</v>
      </c>
      <c r="V62" s="3" t="n">
        <v>2.4</v>
      </c>
      <c r="W62" s="3" t="n">
        <v>1.2</v>
      </c>
      <c r="X62" s="3" t="n">
        <v>2.4</v>
      </c>
      <c r="Y62" s="3" t="n">
        <v>1.8</v>
      </c>
      <c r="Z62" s="3" t="n">
        <v>2.4</v>
      </c>
      <c r="AA62" s="3" t="s">
        <v>115</v>
      </c>
      <c r="AB62" s="3" t="n">
        <f aca="false">P62*G62</f>
        <v>0</v>
      </c>
      <c r="AC62" s="4" t="n">
        <v>3</v>
      </c>
      <c r="AD62" s="6" t="n">
        <f aca="false">MROUND(P62,AC62*AF62)/AC62</f>
        <v>0</v>
      </c>
      <c r="AE62" s="3" t="n">
        <f aca="false">AD62*AC62*G62</f>
        <v>0</v>
      </c>
      <c r="AF62" s="3" t="n">
        <f aca="false">VLOOKUP(A62,[1]Sheet!$A$1:$AH$1048576,33,0)</f>
        <v>14</v>
      </c>
      <c r="AG62" s="3" t="n">
        <f aca="false">VLOOKUP(A62,[1]Sheet!$A$1:$AH$1048576,34,0)</f>
        <v>126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customFormat="false" ht="15" hidden="false" customHeight="false" outlineLevel="0" collapsed="false">
      <c r="A63" s="3" t="s">
        <v>116</v>
      </c>
      <c r="B63" s="3" t="s">
        <v>44</v>
      </c>
      <c r="C63" s="3" t="n">
        <v>492</v>
      </c>
      <c r="D63" s="3"/>
      <c r="E63" s="3" t="n">
        <v>164</v>
      </c>
      <c r="F63" s="3" t="n">
        <v>238</v>
      </c>
      <c r="G63" s="4" t="n">
        <v>0.25</v>
      </c>
      <c r="H63" s="3" t="n">
        <v>180</v>
      </c>
      <c r="I63" s="3" t="s">
        <v>41</v>
      </c>
      <c r="J63" s="3" t="n">
        <v>167</v>
      </c>
      <c r="K63" s="3" t="n">
        <f aca="false">E63-J63</f>
        <v>-3</v>
      </c>
      <c r="L63" s="3"/>
      <c r="M63" s="3"/>
      <c r="N63" s="3" t="n">
        <v>168</v>
      </c>
      <c r="O63" s="3" t="n">
        <f aca="false">E63/5</f>
        <v>32.8</v>
      </c>
      <c r="P63" s="17" t="n">
        <f aca="false">15*O63-N63-F63</f>
        <v>85.9999999999999</v>
      </c>
      <c r="Q63" s="17" t="n">
        <f aca="false">AC63*AD63</f>
        <v>168</v>
      </c>
      <c r="R63" s="17"/>
      <c r="S63" s="3"/>
      <c r="T63" s="3" t="n">
        <f aca="false">(F63+N63+Q63)/O63</f>
        <v>17.5</v>
      </c>
      <c r="U63" s="3" t="n">
        <f aca="false">(F63+N63)/O63</f>
        <v>12.3780487804878</v>
      </c>
      <c r="V63" s="3" t="n">
        <v>42.4</v>
      </c>
      <c r="W63" s="3" t="n">
        <v>33.2</v>
      </c>
      <c r="X63" s="3" t="n">
        <v>43</v>
      </c>
      <c r="Y63" s="3" t="n">
        <v>29</v>
      </c>
      <c r="Z63" s="3" t="n">
        <v>27.8</v>
      </c>
      <c r="AA63" s="3"/>
      <c r="AB63" s="3" t="n">
        <f aca="false">P63*G63</f>
        <v>21.5</v>
      </c>
      <c r="AC63" s="4" t="n">
        <v>12</v>
      </c>
      <c r="AD63" s="6" t="n">
        <f aca="false">MROUND(P63,AC63*AF63)/AC63</f>
        <v>14</v>
      </c>
      <c r="AE63" s="3" t="n">
        <f aca="false">AD63*AC63*G63</f>
        <v>42</v>
      </c>
      <c r="AF63" s="3" t="n">
        <f aca="false">VLOOKUP(A63,[1]Sheet!$A$1:$AH$1048576,33,0)</f>
        <v>14</v>
      </c>
      <c r="AG63" s="3" t="n">
        <f aca="false">VLOOKUP(A63,[1]Sheet!$A$1:$AH$1048576,34,0)</f>
        <v>70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customFormat="false" ht="15" hidden="false" customHeight="false" outlineLevel="0" collapsed="false">
      <c r="A64" s="3" t="s">
        <v>117</v>
      </c>
      <c r="B64" s="3" t="s">
        <v>44</v>
      </c>
      <c r="C64" s="3" t="n">
        <v>703</v>
      </c>
      <c r="D64" s="3"/>
      <c r="E64" s="3" t="n">
        <v>313</v>
      </c>
      <c r="F64" s="3" t="n">
        <v>290</v>
      </c>
      <c r="G64" s="4" t="n">
        <v>0.3</v>
      </c>
      <c r="H64" s="3" t="n">
        <v>180</v>
      </c>
      <c r="I64" s="3" t="s">
        <v>41</v>
      </c>
      <c r="J64" s="3" t="n">
        <v>311</v>
      </c>
      <c r="K64" s="3" t="n">
        <f aca="false">E64-J64</f>
        <v>2</v>
      </c>
      <c r="L64" s="3"/>
      <c r="M64" s="3"/>
      <c r="N64" s="3" t="n">
        <v>336</v>
      </c>
      <c r="O64" s="3" t="n">
        <f aca="false">E64/5</f>
        <v>62.6</v>
      </c>
      <c r="P64" s="17" t="n">
        <f aca="false">14*O64-N64-F64</f>
        <v>250.4</v>
      </c>
      <c r="Q64" s="17" t="n">
        <f aca="false">AC64*AD64</f>
        <v>168</v>
      </c>
      <c r="R64" s="17"/>
      <c r="S64" s="3"/>
      <c r="T64" s="3" t="n">
        <f aca="false">(F64+N64+Q64)/O64</f>
        <v>12.6837060702875</v>
      </c>
      <c r="U64" s="3" t="n">
        <f aca="false">(F64+N64)/O64</f>
        <v>10</v>
      </c>
      <c r="V64" s="3" t="n">
        <v>65.2</v>
      </c>
      <c r="W64" s="3" t="n">
        <v>53.8</v>
      </c>
      <c r="X64" s="3" t="n">
        <v>67.6</v>
      </c>
      <c r="Y64" s="3" t="n">
        <v>53</v>
      </c>
      <c r="Z64" s="3" t="n">
        <v>54.2</v>
      </c>
      <c r="AA64" s="3"/>
      <c r="AB64" s="3" t="n">
        <f aca="false">P64*G64</f>
        <v>75.12</v>
      </c>
      <c r="AC64" s="4" t="n">
        <v>12</v>
      </c>
      <c r="AD64" s="6" t="n">
        <f aca="false">MROUND(P64,AC64*AF64)/AC64</f>
        <v>14</v>
      </c>
      <c r="AE64" s="3" t="n">
        <f aca="false">AD64*AC64*G64</f>
        <v>50.4</v>
      </c>
      <c r="AF64" s="3" t="n">
        <f aca="false">VLOOKUP(A64,[1]Sheet!$A$1:$AH$1048576,33,0)</f>
        <v>14</v>
      </c>
      <c r="AG64" s="3" t="n">
        <f aca="false">VLOOKUP(A64,[1]Sheet!$A$1:$AH$1048576,34,0)</f>
        <v>70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customFormat="false" ht="15" hidden="false" customHeight="false" outlineLevel="0" collapsed="false">
      <c r="A65" s="3" t="s">
        <v>118</v>
      </c>
      <c r="B65" s="3" t="s">
        <v>40</v>
      </c>
      <c r="C65" s="3" t="n">
        <v>120.6</v>
      </c>
      <c r="D65" s="3"/>
      <c r="E65" s="3" t="n">
        <v>28.7</v>
      </c>
      <c r="F65" s="3" t="n">
        <v>88.3</v>
      </c>
      <c r="G65" s="4" t="n">
        <v>1</v>
      </c>
      <c r="H65" s="3" t="n">
        <v>180</v>
      </c>
      <c r="I65" s="3" t="s">
        <v>41</v>
      </c>
      <c r="J65" s="3" t="n">
        <v>28.3</v>
      </c>
      <c r="K65" s="3" t="n">
        <f aca="false">E65-J65</f>
        <v>0.399999999999999</v>
      </c>
      <c r="L65" s="3"/>
      <c r="M65" s="3"/>
      <c r="N65" s="3" t="n">
        <v>0</v>
      </c>
      <c r="O65" s="3" t="n">
        <f aca="false">E65/5</f>
        <v>5.74</v>
      </c>
      <c r="P65" s="17"/>
      <c r="Q65" s="17" t="n">
        <f aca="false">AC65*AD65</f>
        <v>0</v>
      </c>
      <c r="R65" s="17"/>
      <c r="S65" s="3"/>
      <c r="T65" s="3" t="n">
        <f aca="false">(F65+N65+Q65)/O65</f>
        <v>15.383275261324</v>
      </c>
      <c r="U65" s="3" t="n">
        <f aca="false">(F65+N65)/O65</f>
        <v>15.383275261324</v>
      </c>
      <c r="V65" s="3" t="n">
        <v>6.12</v>
      </c>
      <c r="W65" s="3" t="n">
        <v>9.36</v>
      </c>
      <c r="X65" s="3" t="n">
        <v>11.52</v>
      </c>
      <c r="Y65" s="3" t="n">
        <v>8.64</v>
      </c>
      <c r="Z65" s="3" t="n">
        <v>7.2</v>
      </c>
      <c r="AA65" s="3"/>
      <c r="AB65" s="3" t="n">
        <f aca="false">P65*G65</f>
        <v>0</v>
      </c>
      <c r="AC65" s="4" t="n">
        <v>1.8</v>
      </c>
      <c r="AD65" s="6" t="n">
        <f aca="false">MROUND(P65,AC65*AF65)/AC65</f>
        <v>0</v>
      </c>
      <c r="AE65" s="3" t="n">
        <f aca="false">AD65*AC65*G65</f>
        <v>0</v>
      </c>
      <c r="AF65" s="3" t="n">
        <f aca="false">VLOOKUP(A65,[1]Sheet!$A$1:$AH$1048576,33,0)</f>
        <v>18</v>
      </c>
      <c r="AG65" s="3" t="n">
        <f aca="false">VLOOKUP(A65,[1]Sheet!$A$1:$AH$1048576,34,0)</f>
        <v>234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customFormat="false" ht="15" hidden="false" customHeight="false" outlineLevel="0" collapsed="false">
      <c r="A66" s="3" t="s">
        <v>119</v>
      </c>
      <c r="B66" s="3" t="s">
        <v>44</v>
      </c>
      <c r="C66" s="3" t="n">
        <v>341</v>
      </c>
      <c r="D66" s="3"/>
      <c r="E66" s="3" t="n">
        <v>149</v>
      </c>
      <c r="F66" s="3" t="n">
        <v>90</v>
      </c>
      <c r="G66" s="4" t="n">
        <v>0.3</v>
      </c>
      <c r="H66" s="3" t="n">
        <v>180</v>
      </c>
      <c r="I66" s="3" t="s">
        <v>41</v>
      </c>
      <c r="J66" s="3" t="n">
        <v>148</v>
      </c>
      <c r="K66" s="3" t="n">
        <f aca="false">E66-J66</f>
        <v>1</v>
      </c>
      <c r="L66" s="3"/>
      <c r="M66" s="3"/>
      <c r="N66" s="3" t="n">
        <v>504</v>
      </c>
      <c r="O66" s="3" t="n">
        <f aca="false">E66/5</f>
        <v>29.8</v>
      </c>
      <c r="P66" s="17"/>
      <c r="Q66" s="17" t="n">
        <f aca="false">AC66*AD66</f>
        <v>0</v>
      </c>
      <c r="R66" s="17"/>
      <c r="S66" s="3"/>
      <c r="T66" s="3" t="n">
        <f aca="false">(F66+N66+Q66)/O66</f>
        <v>19.9328859060403</v>
      </c>
      <c r="U66" s="3" t="n">
        <f aca="false">(F66+N66)/O66</f>
        <v>19.9328859060403</v>
      </c>
      <c r="V66" s="3" t="n">
        <v>57.4</v>
      </c>
      <c r="W66" s="3" t="n">
        <v>33.8</v>
      </c>
      <c r="X66" s="3" t="n">
        <v>33.2</v>
      </c>
      <c r="Y66" s="3" t="n">
        <v>24.2</v>
      </c>
      <c r="Z66" s="3" t="n">
        <v>18.2</v>
      </c>
      <c r="AA66" s="3" t="s">
        <v>48</v>
      </c>
      <c r="AB66" s="3" t="n">
        <f aca="false">P66*G66</f>
        <v>0</v>
      </c>
      <c r="AC66" s="4" t="n">
        <v>12</v>
      </c>
      <c r="AD66" s="6" t="n">
        <f aca="false">MROUND(P66,AC66*AF66)/AC66</f>
        <v>0</v>
      </c>
      <c r="AE66" s="3" t="n">
        <f aca="false">AD66*AC66*G66</f>
        <v>0</v>
      </c>
      <c r="AF66" s="3" t="n">
        <f aca="false">VLOOKUP(A66,[1]Sheet!$A$1:$AH$1048576,33,0)</f>
        <v>14</v>
      </c>
      <c r="AG66" s="3" t="n">
        <f aca="false">VLOOKUP(A66,[1]Sheet!$A$1:$AH$1048576,34,0)</f>
        <v>70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customFormat="false" ht="15" hidden="false" customHeight="false" outlineLevel="0" collapsed="false">
      <c r="A67" s="3" t="s">
        <v>120</v>
      </c>
      <c r="B67" s="3" t="s">
        <v>44</v>
      </c>
      <c r="C67" s="3" t="n">
        <v>149</v>
      </c>
      <c r="D67" s="3" t="n">
        <v>31</v>
      </c>
      <c r="E67" s="3" t="n">
        <v>119</v>
      </c>
      <c r="F67" s="3" t="n">
        <v>42</v>
      </c>
      <c r="G67" s="4" t="n">
        <v>0.2</v>
      </c>
      <c r="H67" s="3" t="n">
        <v>365</v>
      </c>
      <c r="I67" s="3" t="s">
        <v>41</v>
      </c>
      <c r="J67" s="3" t="n">
        <v>116</v>
      </c>
      <c r="K67" s="3" t="n">
        <f aca="false">E67-J67</f>
        <v>3</v>
      </c>
      <c r="L67" s="3"/>
      <c r="M67" s="3"/>
      <c r="N67" s="3" t="n">
        <v>180</v>
      </c>
      <c r="O67" s="3" t="n">
        <f aca="false">E67/5</f>
        <v>23.8</v>
      </c>
      <c r="P67" s="17" t="n">
        <f aca="false">14*O67-N67-F67</f>
        <v>111.2</v>
      </c>
      <c r="Q67" s="17" t="n">
        <f aca="false">AC67*AD67</f>
        <v>120</v>
      </c>
      <c r="R67" s="17"/>
      <c r="S67" s="3"/>
      <c r="T67" s="3" t="n">
        <f aca="false">(F67+N67+Q67)/O67</f>
        <v>14.3697478991597</v>
      </c>
      <c r="U67" s="3" t="n">
        <f aca="false">(F67+N67)/O67</f>
        <v>9.32773109243697</v>
      </c>
      <c r="V67" s="3" t="n">
        <v>12.8</v>
      </c>
      <c r="W67" s="3" t="n">
        <v>8.2</v>
      </c>
      <c r="X67" s="3" t="n">
        <v>19.8</v>
      </c>
      <c r="Y67" s="3" t="n">
        <v>6.4</v>
      </c>
      <c r="Z67" s="3" t="n">
        <v>17.6</v>
      </c>
      <c r="AA67" s="3" t="s">
        <v>121</v>
      </c>
      <c r="AB67" s="3" t="n">
        <f aca="false">P67*G67</f>
        <v>22.24</v>
      </c>
      <c r="AC67" s="4" t="n">
        <v>6</v>
      </c>
      <c r="AD67" s="6" t="n">
        <f aca="false">MROUND(P67,AC67*AF67)/AC67</f>
        <v>20</v>
      </c>
      <c r="AE67" s="3" t="n">
        <f aca="false">AD67*AC67*G67</f>
        <v>24</v>
      </c>
      <c r="AF67" s="3" t="n">
        <f aca="false">VLOOKUP(A67,[1]Sheet!$A$1:$AH$1048576,33,0)</f>
        <v>10</v>
      </c>
      <c r="AG67" s="3" t="n">
        <f aca="false">VLOOKUP(A67,[1]Sheet!$A$1:$AH$1048576,34,0)</f>
        <v>130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customFormat="false" ht="15" hidden="false" customHeight="false" outlineLevel="0" collapsed="false">
      <c r="A68" s="31" t="s">
        <v>122</v>
      </c>
      <c r="B68" s="3" t="s">
        <v>44</v>
      </c>
      <c r="C68" s="3" t="n">
        <v>154</v>
      </c>
      <c r="D68" s="3" t="n">
        <v>4</v>
      </c>
      <c r="E68" s="3" t="n">
        <v>140</v>
      </c>
      <c r="F68" s="3" t="n">
        <v>3</v>
      </c>
      <c r="G68" s="4" t="n">
        <v>0.2</v>
      </c>
      <c r="H68" s="3" t="n">
        <v>365</v>
      </c>
      <c r="I68" s="3" t="s">
        <v>41</v>
      </c>
      <c r="J68" s="3" t="n">
        <v>139</v>
      </c>
      <c r="K68" s="3" t="n">
        <f aca="false">E68-J68</f>
        <v>1</v>
      </c>
      <c r="L68" s="3"/>
      <c r="M68" s="3"/>
      <c r="N68" s="3" t="n">
        <v>240</v>
      </c>
      <c r="O68" s="3" t="n">
        <f aca="false">E68/5</f>
        <v>28</v>
      </c>
      <c r="P68" s="32" t="n">
        <f aca="false">14*O68-N68-F68</f>
        <v>149</v>
      </c>
      <c r="Q68" s="32" t="n">
        <f aca="false">AC68*AD68</f>
        <v>120</v>
      </c>
      <c r="R68" s="17"/>
      <c r="S68" s="3"/>
      <c r="T68" s="3" t="n">
        <f aca="false">(F68+N68+Q68)/O68</f>
        <v>12.9642857142857</v>
      </c>
      <c r="U68" s="3" t="n">
        <f aca="false">(F68+N68)/O68</f>
        <v>8.67857142857143</v>
      </c>
      <c r="V68" s="3" t="n">
        <v>19.2</v>
      </c>
      <c r="W68" s="3" t="n">
        <v>12</v>
      </c>
      <c r="X68" s="3" t="n">
        <v>19</v>
      </c>
      <c r="Y68" s="3" t="n">
        <v>7.8</v>
      </c>
      <c r="Z68" s="3" t="n">
        <v>18.2</v>
      </c>
      <c r="AA68" s="31" t="s">
        <v>123</v>
      </c>
      <c r="AB68" s="3" t="n">
        <f aca="false">P68*G68</f>
        <v>29.8</v>
      </c>
      <c r="AC68" s="4" t="n">
        <v>6</v>
      </c>
      <c r="AD68" s="6" t="n">
        <f aca="false">MROUND(P68,AC68*AF68)/AC68</f>
        <v>20</v>
      </c>
      <c r="AE68" s="3" t="n">
        <f aca="false">AD68*AC68*G68</f>
        <v>24</v>
      </c>
      <c r="AF68" s="3" t="n">
        <f aca="false">VLOOKUP(A68,[1]Sheet!$A$1:$AH$1048576,33,0)</f>
        <v>10</v>
      </c>
      <c r="AG68" s="3" t="n">
        <f aca="false">VLOOKUP(A68,[1]Sheet!$A$1:$AH$1048576,34,0)</f>
        <v>130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customFormat="false" ht="15" hidden="false" customHeight="false" outlineLevel="0" collapsed="false">
      <c r="A69" s="24" t="s">
        <v>124</v>
      </c>
      <c r="B69" s="24" t="s">
        <v>44</v>
      </c>
      <c r="C69" s="24"/>
      <c r="D69" s="24"/>
      <c r="E69" s="24"/>
      <c r="F69" s="24"/>
      <c r="G69" s="25" t="n">
        <v>0</v>
      </c>
      <c r="H69" s="24" t="n">
        <v>180</v>
      </c>
      <c r="I69" s="24" t="s">
        <v>41</v>
      </c>
      <c r="J69" s="24"/>
      <c r="K69" s="24" t="n">
        <f aca="false">E69-J69</f>
        <v>0</v>
      </c>
      <c r="L69" s="24"/>
      <c r="M69" s="24"/>
      <c r="N69" s="24"/>
      <c r="O69" s="24" t="n">
        <f aca="false">E69/5</f>
        <v>0</v>
      </c>
      <c r="P69" s="26"/>
      <c r="Q69" s="26"/>
      <c r="R69" s="26"/>
      <c r="S69" s="24"/>
      <c r="T69" s="24" t="e">
        <f aca="false">(F69+N69+Q69)/O69</f>
        <v>#DIV/0!</v>
      </c>
      <c r="U69" s="24" t="e">
        <f aca="false">(F69+N69)/O69</f>
        <v>#DIV/0!</v>
      </c>
      <c r="V69" s="24" t="n">
        <v>0</v>
      </c>
      <c r="W69" s="24" t="n">
        <v>0</v>
      </c>
      <c r="X69" s="24" t="n">
        <v>0</v>
      </c>
      <c r="Y69" s="24" t="n">
        <v>0</v>
      </c>
      <c r="Z69" s="24" t="n">
        <v>0</v>
      </c>
      <c r="AA69" s="24" t="s">
        <v>77</v>
      </c>
      <c r="AB69" s="24" t="n">
        <f aca="false">P69*G69</f>
        <v>0</v>
      </c>
      <c r="AC69" s="25" t="n">
        <v>14</v>
      </c>
      <c r="AD69" s="27"/>
      <c r="AE69" s="24"/>
      <c r="AF69" s="24" t="n">
        <f aca="false">VLOOKUP(A69,[1]Sheet!$A$1:$AH$1048576,33,0)</f>
        <v>14</v>
      </c>
      <c r="AG69" s="24" t="n">
        <f aca="false">VLOOKUP(A69,[1]Sheet!$A$1:$AH$1048576,34,0)</f>
        <v>70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customFormat="false" ht="15" hidden="false" customHeight="false" outlineLevel="0" collapsed="false">
      <c r="A70" s="24" t="s">
        <v>125</v>
      </c>
      <c r="B70" s="24" t="s">
        <v>44</v>
      </c>
      <c r="C70" s="24"/>
      <c r="D70" s="24"/>
      <c r="E70" s="24"/>
      <c r="F70" s="24"/>
      <c r="G70" s="25" t="n">
        <v>0</v>
      </c>
      <c r="H70" s="24" t="n">
        <v>180</v>
      </c>
      <c r="I70" s="24" t="s">
        <v>41</v>
      </c>
      <c r="J70" s="24"/>
      <c r="K70" s="24" t="n">
        <f aca="false">E70-J70</f>
        <v>0</v>
      </c>
      <c r="L70" s="24"/>
      <c r="M70" s="24"/>
      <c r="N70" s="24"/>
      <c r="O70" s="24" t="n">
        <f aca="false">E70/5</f>
        <v>0</v>
      </c>
      <c r="P70" s="26"/>
      <c r="Q70" s="26"/>
      <c r="R70" s="26"/>
      <c r="S70" s="24"/>
      <c r="T70" s="24" t="e">
        <f aca="false">(F70+N70+Q70)/O70</f>
        <v>#DIV/0!</v>
      </c>
      <c r="U70" s="24" t="e">
        <f aca="false">(F70+N70)/O70</f>
        <v>#DIV/0!</v>
      </c>
      <c r="V70" s="24" t="n">
        <v>0</v>
      </c>
      <c r="W70" s="24" t="n">
        <v>0</v>
      </c>
      <c r="X70" s="24" t="n">
        <v>0</v>
      </c>
      <c r="Y70" s="24" t="n">
        <v>0</v>
      </c>
      <c r="Z70" s="24" t="n">
        <v>0</v>
      </c>
      <c r="AA70" s="24" t="s">
        <v>77</v>
      </c>
      <c r="AB70" s="24" t="n">
        <f aca="false">P70*G70</f>
        <v>0</v>
      </c>
      <c r="AC70" s="25" t="n">
        <v>0</v>
      </c>
      <c r="AD70" s="27"/>
      <c r="AE70" s="24"/>
      <c r="AF70" s="24" t="n">
        <f aca="false">VLOOKUP(A70,[1]Sheet!$A$1:$AH$1048576,33,0)</f>
        <v>14</v>
      </c>
      <c r="AG70" s="24" t="n">
        <f aca="false">VLOOKUP(A70,[1]Sheet!$A$1:$AH$1048576,34,0)</f>
        <v>70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customFormat="false" ht="15" hidden="false" customHeight="false" outlineLevel="0" collapsed="false">
      <c r="A71" s="3" t="s">
        <v>126</v>
      </c>
      <c r="B71" s="3" t="s">
        <v>44</v>
      </c>
      <c r="C71" s="3" t="n">
        <v>2132</v>
      </c>
      <c r="D71" s="3"/>
      <c r="E71" s="3" t="n">
        <v>640</v>
      </c>
      <c r="F71" s="3" t="n">
        <v>1335</v>
      </c>
      <c r="G71" s="4" t="n">
        <v>0.25</v>
      </c>
      <c r="H71" s="3" t="n">
        <v>180</v>
      </c>
      <c r="I71" s="3" t="s">
        <v>41</v>
      </c>
      <c r="J71" s="3" t="n">
        <v>632</v>
      </c>
      <c r="K71" s="3" t="n">
        <f aca="false">E71-J71</f>
        <v>8</v>
      </c>
      <c r="L71" s="3"/>
      <c r="M71" s="3"/>
      <c r="N71" s="3" t="n">
        <v>0</v>
      </c>
      <c r="O71" s="3" t="n">
        <f aca="false">E71/5</f>
        <v>128</v>
      </c>
      <c r="P71" s="17" t="n">
        <f aca="false">14*O71-N71-F71</f>
        <v>457</v>
      </c>
      <c r="Q71" s="17" t="n">
        <f aca="false">AC71*AD71</f>
        <v>504</v>
      </c>
      <c r="R71" s="17"/>
      <c r="S71" s="3"/>
      <c r="T71" s="3" t="n">
        <f aca="false">(F71+N71+Q71)/O71</f>
        <v>14.3671875</v>
      </c>
      <c r="U71" s="3" t="n">
        <f aca="false">(F71+N71)/O71</f>
        <v>10.4296875</v>
      </c>
      <c r="V71" s="3" t="n">
        <v>115.4</v>
      </c>
      <c r="W71" s="3" t="n">
        <v>184.2</v>
      </c>
      <c r="X71" s="3" t="n">
        <v>219</v>
      </c>
      <c r="Y71" s="3" t="n">
        <v>189.8</v>
      </c>
      <c r="Z71" s="3" t="n">
        <v>173.8</v>
      </c>
      <c r="AA71" s="3" t="s">
        <v>48</v>
      </c>
      <c r="AB71" s="3" t="n">
        <f aca="false">P71*G71</f>
        <v>114.25</v>
      </c>
      <c r="AC71" s="4" t="n">
        <v>12</v>
      </c>
      <c r="AD71" s="6" t="n">
        <f aca="false">MROUND(P71,AC71*AF71)/AC71</f>
        <v>42</v>
      </c>
      <c r="AE71" s="3" t="n">
        <f aca="false">AD71*AC71*G71</f>
        <v>126</v>
      </c>
      <c r="AF71" s="3" t="n">
        <f aca="false">VLOOKUP(A71,[1]Sheet!$A$1:$AH$1048576,33,0)</f>
        <v>14</v>
      </c>
      <c r="AG71" s="3" t="n">
        <f aca="false">VLOOKUP(A71,[1]Sheet!$A$1:$AH$1048576,34,0)</f>
        <v>70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customFormat="false" ht="15" hidden="false" customHeight="false" outlineLevel="0" collapsed="false">
      <c r="A72" s="3" t="s">
        <v>127</v>
      </c>
      <c r="B72" s="3" t="s">
        <v>44</v>
      </c>
      <c r="C72" s="3" t="n">
        <v>793</v>
      </c>
      <c r="D72" s="3"/>
      <c r="E72" s="3" t="n">
        <v>556</v>
      </c>
      <c r="F72" s="3" t="n">
        <v>8</v>
      </c>
      <c r="G72" s="4" t="n">
        <v>0.25</v>
      </c>
      <c r="H72" s="3" t="n">
        <v>180</v>
      </c>
      <c r="I72" s="3" t="s">
        <v>41</v>
      </c>
      <c r="J72" s="3" t="n">
        <v>550</v>
      </c>
      <c r="K72" s="3" t="n">
        <f aca="false">E72-J72</f>
        <v>6</v>
      </c>
      <c r="L72" s="3"/>
      <c r="M72" s="3"/>
      <c r="N72" s="3" t="n">
        <v>1680</v>
      </c>
      <c r="O72" s="3" t="n">
        <f aca="false">E72/5</f>
        <v>111.2</v>
      </c>
      <c r="P72" s="17"/>
      <c r="Q72" s="17" t="n">
        <f aca="false">AC72*AD72</f>
        <v>0</v>
      </c>
      <c r="R72" s="17"/>
      <c r="S72" s="3"/>
      <c r="T72" s="3" t="n">
        <f aca="false">(F72+N72+Q72)/O72</f>
        <v>15.1798561151079</v>
      </c>
      <c r="U72" s="3" t="n">
        <f aca="false">(F72+N72)/O72</f>
        <v>15.1798561151079</v>
      </c>
      <c r="V72" s="3" t="n">
        <v>155.4</v>
      </c>
      <c r="W72" s="3" t="n">
        <v>101.6</v>
      </c>
      <c r="X72" s="3" t="n">
        <v>87.4</v>
      </c>
      <c r="Y72" s="3" t="n">
        <v>80</v>
      </c>
      <c r="Z72" s="3" t="n">
        <v>95.4</v>
      </c>
      <c r="AA72" s="3"/>
      <c r="AB72" s="3" t="n">
        <f aca="false">P72*G72</f>
        <v>0</v>
      </c>
      <c r="AC72" s="4" t="n">
        <v>12</v>
      </c>
      <c r="AD72" s="6" t="n">
        <f aca="false">MROUND(P72,AC72*AF72)/AC72</f>
        <v>0</v>
      </c>
      <c r="AE72" s="3" t="n">
        <f aca="false">AD72*AC72*G72</f>
        <v>0</v>
      </c>
      <c r="AF72" s="3" t="n">
        <f aca="false">VLOOKUP(A72,[1]Sheet!$A$1:$AH$1048576,33,0)</f>
        <v>14</v>
      </c>
      <c r="AG72" s="3" t="n">
        <f aca="false">VLOOKUP(A72,[1]Sheet!$A$1:$AH$1048576,34,0)</f>
        <v>70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customFormat="false" ht="15" hidden="false" customHeight="false" outlineLevel="0" collapsed="false">
      <c r="A73" s="3" t="s">
        <v>128</v>
      </c>
      <c r="B73" s="3" t="s">
        <v>40</v>
      </c>
      <c r="C73" s="3" t="n">
        <v>113.4</v>
      </c>
      <c r="D73" s="3"/>
      <c r="E73" s="3" t="n">
        <v>29.7</v>
      </c>
      <c r="F73" s="3" t="n">
        <v>83.7</v>
      </c>
      <c r="G73" s="4" t="n">
        <v>1</v>
      </c>
      <c r="H73" s="3" t="n">
        <v>180</v>
      </c>
      <c r="I73" s="3" t="s">
        <v>41</v>
      </c>
      <c r="J73" s="3" t="n">
        <v>29.7</v>
      </c>
      <c r="K73" s="3" t="n">
        <f aca="false">E73-J73</f>
        <v>0</v>
      </c>
      <c r="L73" s="3"/>
      <c r="M73" s="3"/>
      <c r="N73" s="3" t="n">
        <v>0</v>
      </c>
      <c r="O73" s="3" t="n">
        <f aca="false">E73/5</f>
        <v>5.94</v>
      </c>
      <c r="P73" s="17"/>
      <c r="Q73" s="17" t="n">
        <f aca="false">AC73*AD73</f>
        <v>0</v>
      </c>
      <c r="R73" s="17"/>
      <c r="S73" s="3"/>
      <c r="T73" s="3" t="n">
        <f aca="false">(F73+N73+Q73)/O73</f>
        <v>14.0909090909091</v>
      </c>
      <c r="U73" s="3" t="n">
        <f aca="false">(F73+N73)/O73</f>
        <v>14.0909090909091</v>
      </c>
      <c r="V73" s="3" t="n">
        <v>1.62</v>
      </c>
      <c r="W73" s="3" t="n">
        <v>9.72</v>
      </c>
      <c r="X73" s="3" t="n">
        <v>2.16</v>
      </c>
      <c r="Y73" s="3" t="n">
        <v>4.32</v>
      </c>
      <c r="Z73" s="3" t="n">
        <v>3.78</v>
      </c>
      <c r="AA73" s="3"/>
      <c r="AB73" s="3" t="n">
        <f aca="false">P73*G73</f>
        <v>0</v>
      </c>
      <c r="AC73" s="4" t="n">
        <v>2.7</v>
      </c>
      <c r="AD73" s="6" t="n">
        <f aca="false">MROUND(P73,AC73*AF73)/AC73</f>
        <v>0</v>
      </c>
      <c r="AE73" s="3" t="n">
        <f aca="false">AD73*AC73*G73</f>
        <v>0</v>
      </c>
      <c r="AF73" s="3" t="n">
        <f aca="false">VLOOKUP(A73,[1]Sheet!$A$1:$AH$1048576,33,0)</f>
        <v>14</v>
      </c>
      <c r="AG73" s="3" t="n">
        <f aca="false">VLOOKUP(A73,[1]Sheet!$A$1:$AH$1048576,34,0)</f>
        <v>126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customFormat="false" ht="15" hidden="false" customHeight="false" outlineLevel="0" collapsed="false">
      <c r="A74" s="3" t="s">
        <v>129</v>
      </c>
      <c r="B74" s="3" t="s">
        <v>40</v>
      </c>
      <c r="C74" s="3" t="n">
        <v>-5</v>
      </c>
      <c r="D74" s="3" t="n">
        <v>235</v>
      </c>
      <c r="E74" s="3" t="n">
        <v>210</v>
      </c>
      <c r="F74" s="3" t="n">
        <v>5</v>
      </c>
      <c r="G74" s="4" t="n">
        <v>1</v>
      </c>
      <c r="H74" s="3" t="n">
        <v>180</v>
      </c>
      <c r="I74" s="3" t="s">
        <v>41</v>
      </c>
      <c r="J74" s="3" t="n">
        <v>225</v>
      </c>
      <c r="K74" s="3" t="n">
        <f aca="false">E74-J74</f>
        <v>-15</v>
      </c>
      <c r="L74" s="3"/>
      <c r="M74" s="3"/>
      <c r="N74" s="3" t="n">
        <v>540</v>
      </c>
      <c r="O74" s="3" t="n">
        <f aca="false">E74/5</f>
        <v>42</v>
      </c>
      <c r="P74" s="17" t="n">
        <f aca="false">14*O74-N74-F74</f>
        <v>43</v>
      </c>
      <c r="Q74" s="17" t="n">
        <f aca="false">AC74*AD74</f>
        <v>60</v>
      </c>
      <c r="R74" s="17"/>
      <c r="S74" s="3"/>
      <c r="T74" s="3" t="n">
        <f aca="false">(F74+N74+Q74)/O74</f>
        <v>14.4047619047619</v>
      </c>
      <c r="U74" s="3" t="n">
        <f aca="false">(F74+N74)/O74</f>
        <v>12.9761904761905</v>
      </c>
      <c r="V74" s="3" t="n">
        <v>52</v>
      </c>
      <c r="W74" s="3" t="n">
        <v>33</v>
      </c>
      <c r="X74" s="3" t="n">
        <v>46</v>
      </c>
      <c r="Y74" s="3" t="n">
        <v>25</v>
      </c>
      <c r="Z74" s="3" t="n">
        <v>37</v>
      </c>
      <c r="AA74" s="3" t="s">
        <v>130</v>
      </c>
      <c r="AB74" s="3" t="n">
        <f aca="false">P74*G74</f>
        <v>43</v>
      </c>
      <c r="AC74" s="4" t="n">
        <v>5</v>
      </c>
      <c r="AD74" s="6" t="n">
        <f aca="false">MROUND(P74,AC74*AF74)/AC74</f>
        <v>12</v>
      </c>
      <c r="AE74" s="3" t="n">
        <f aca="false">AD74*AC74*G74</f>
        <v>60</v>
      </c>
      <c r="AF74" s="3" t="n">
        <f aca="false">VLOOKUP(A74,[1]Sheet!$A$1:$AH$1048576,33,0)</f>
        <v>12</v>
      </c>
      <c r="AG74" s="3" t="n">
        <f aca="false">VLOOKUP(A74,[1]Sheet!$A$1:$AH$1048576,34,0)</f>
        <v>84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customFormat="false" ht="15" hidden="false" customHeight="false" outlineLevel="0" collapsed="false">
      <c r="A75" s="18" t="s">
        <v>131</v>
      </c>
      <c r="B75" s="18" t="s">
        <v>40</v>
      </c>
      <c r="C75" s="18" t="n">
        <v>250</v>
      </c>
      <c r="D75" s="18"/>
      <c r="E75" s="18"/>
      <c r="F75" s="18"/>
      <c r="G75" s="19" t="n">
        <v>0</v>
      </c>
      <c r="H75" s="18" t="e">
        <f aca="false">#N/A</f>
        <v>#N/A</v>
      </c>
      <c r="I75" s="18" t="s">
        <v>55</v>
      </c>
      <c r="J75" s="18"/>
      <c r="K75" s="18" t="n">
        <f aca="false">E75-J75</f>
        <v>0</v>
      </c>
      <c r="L75" s="18"/>
      <c r="M75" s="18"/>
      <c r="N75" s="18"/>
      <c r="O75" s="18" t="n">
        <f aca="false">E75/5</f>
        <v>0</v>
      </c>
      <c r="P75" s="20"/>
      <c r="Q75" s="20"/>
      <c r="R75" s="20"/>
      <c r="S75" s="18"/>
      <c r="T75" s="18" t="e">
        <f aca="false">(F75+N75+Q75)/O75</f>
        <v>#DIV/0!</v>
      </c>
      <c r="U75" s="18" t="e">
        <f aca="false">(F75+N75)/O75</f>
        <v>#DIV/0!</v>
      </c>
      <c r="V75" s="18" t="n">
        <v>14</v>
      </c>
      <c r="W75" s="18" t="n">
        <v>0</v>
      </c>
      <c r="X75" s="18" t="n">
        <v>0</v>
      </c>
      <c r="Y75" s="18" t="n">
        <v>0</v>
      </c>
      <c r="Z75" s="18" t="n">
        <v>0</v>
      </c>
      <c r="AA75" s="18" t="s">
        <v>72</v>
      </c>
      <c r="AB75" s="18" t="n">
        <f aca="false">P75*G75</f>
        <v>0</v>
      </c>
      <c r="AC75" s="19" t="n">
        <v>0</v>
      </c>
      <c r="AD75" s="22"/>
      <c r="AE75" s="18"/>
      <c r="AF75" s="18"/>
      <c r="AG75" s="18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customFormat="false" ht="15" hidden="false" customHeight="false" outlineLevel="0" collapsed="false">
      <c r="A76" s="3" t="s">
        <v>132</v>
      </c>
      <c r="B76" s="3" t="s">
        <v>44</v>
      </c>
      <c r="C76" s="3" t="n">
        <v>754</v>
      </c>
      <c r="D76" s="3" t="n">
        <v>18</v>
      </c>
      <c r="E76" s="3" t="n">
        <v>329</v>
      </c>
      <c r="F76" s="3" t="n">
        <v>353</v>
      </c>
      <c r="G76" s="4" t="n">
        <v>0.14</v>
      </c>
      <c r="H76" s="3" t="n">
        <v>180</v>
      </c>
      <c r="I76" s="3" t="s">
        <v>41</v>
      </c>
      <c r="J76" s="3" t="n">
        <v>313</v>
      </c>
      <c r="K76" s="3" t="n">
        <f aca="false">E76-J76</f>
        <v>16</v>
      </c>
      <c r="L76" s="3"/>
      <c r="M76" s="3"/>
      <c r="N76" s="3" t="n">
        <v>0</v>
      </c>
      <c r="O76" s="3" t="n">
        <f aca="false">E76/5</f>
        <v>65.8</v>
      </c>
      <c r="P76" s="17" t="n">
        <f aca="false">14*O76-N76-F76</f>
        <v>568.2</v>
      </c>
      <c r="Q76" s="17" t="n">
        <f aca="false">AC76*AD76</f>
        <v>528</v>
      </c>
      <c r="R76" s="17"/>
      <c r="S76" s="3"/>
      <c r="T76" s="3" t="n">
        <f aca="false">(F76+N76+Q76)/O76</f>
        <v>13.3890577507599</v>
      </c>
      <c r="U76" s="3" t="n">
        <f aca="false">(F76+N76)/O76</f>
        <v>5.36474164133739</v>
      </c>
      <c r="V76" s="3" t="n">
        <v>40.4</v>
      </c>
      <c r="W76" s="3" t="n">
        <v>44.6</v>
      </c>
      <c r="X76" s="3" t="n">
        <v>66.6</v>
      </c>
      <c r="Y76" s="3" t="n">
        <v>28.6</v>
      </c>
      <c r="Z76" s="3" t="n">
        <v>34.2</v>
      </c>
      <c r="AA76" s="3" t="s">
        <v>50</v>
      </c>
      <c r="AB76" s="3" t="n">
        <f aca="false">P76*G76</f>
        <v>79.548</v>
      </c>
      <c r="AC76" s="4" t="n">
        <v>22</v>
      </c>
      <c r="AD76" s="6" t="n">
        <f aca="false">MROUND(P76,AC76*AF76)/AC76</f>
        <v>24</v>
      </c>
      <c r="AE76" s="3" t="n">
        <f aca="false">AD76*AC76*G76</f>
        <v>73.92</v>
      </c>
      <c r="AF76" s="3" t="n">
        <f aca="false">VLOOKUP(A76,[1]Sheet!$A$1:$AH$1048576,33,0)</f>
        <v>12</v>
      </c>
      <c r="AG76" s="3" t="n">
        <f aca="false">VLOOKUP(A76,[1]Sheet!$A$1:$AH$1048576,34,0)</f>
        <v>84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6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6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6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6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6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6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6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6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6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6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6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6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6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6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6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6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6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6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6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6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6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6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6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6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6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6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6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6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6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6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6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6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6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6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6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6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6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6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6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6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6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6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6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6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6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6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6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6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6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6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6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6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6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6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6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6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6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6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6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6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6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6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6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6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6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6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6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6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6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6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6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6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6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6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6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6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6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6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6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6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6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6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6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6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6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6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6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6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6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6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6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6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6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6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6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6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6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6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6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6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6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6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6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6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6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6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6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6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6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6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6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6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6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6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6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6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6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6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6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6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6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6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6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6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6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6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6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6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6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6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6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6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6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6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6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6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6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6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6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6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6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6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6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6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6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6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6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6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6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6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6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6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6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6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6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6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6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6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6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6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6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6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6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/>
      <c r="AD241" s="6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/>
      <c r="AD242" s="6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/>
      <c r="AD243" s="6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/>
      <c r="AD244" s="6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4"/>
      <c r="AD245" s="6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4"/>
      <c r="AD246" s="6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6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6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6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6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6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/>
      <c r="AD252" s="6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/>
      <c r="AD253" s="6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/>
      <c r="AD254" s="6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/>
      <c r="AD255" s="6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/>
      <c r="AD256" s="6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/>
      <c r="AD257" s="6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/>
      <c r="AD258" s="6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4"/>
      <c r="AD259" s="6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4"/>
      <c r="AD260" s="6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4"/>
      <c r="AD261" s="6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4"/>
      <c r="AD262" s="6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4"/>
      <c r="AD263" s="6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4"/>
      <c r="AD264" s="6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4"/>
      <c r="AD265" s="6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4"/>
      <c r="AD266" s="6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4"/>
      <c r="AD267" s="6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4"/>
      <c r="AD268" s="6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4"/>
      <c r="AD269" s="6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4"/>
      <c r="AD270" s="6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4"/>
      <c r="AD271" s="6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4"/>
      <c r="AD272" s="6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4"/>
      <c r="AD273" s="6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4"/>
      <c r="AD274" s="6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4"/>
      <c r="AD275" s="6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4"/>
      <c r="AD276" s="6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4"/>
      <c r="AD277" s="6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4"/>
      <c r="AD278" s="6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4"/>
      <c r="AD279" s="6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4"/>
      <c r="AD280" s="6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4"/>
      <c r="AD281" s="6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4"/>
      <c r="AD282" s="6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4"/>
      <c r="AD283" s="6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4"/>
      <c r="AD284" s="6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4"/>
      <c r="AD285" s="6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4"/>
      <c r="AD286" s="6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4"/>
      <c r="AD287" s="6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4"/>
      <c r="AD288" s="6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4"/>
      <c r="AD289" s="6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4"/>
      <c r="AD290" s="6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4"/>
      <c r="AD291" s="6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4"/>
      <c r="AD292" s="6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4"/>
      <c r="AD293" s="6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4"/>
      <c r="AD294" s="6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4"/>
      <c r="AD295" s="6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4"/>
      <c r="AD296" s="6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4"/>
      <c r="AD297" s="6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4"/>
      <c r="AD298" s="6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4"/>
      <c r="AD299" s="6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4"/>
      <c r="AD300" s="6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4"/>
      <c r="AD301" s="6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4"/>
      <c r="AD302" s="6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4"/>
      <c r="AD303" s="6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4"/>
      <c r="AD304" s="6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4"/>
      <c r="AD305" s="6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4"/>
      <c r="AD306" s="6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4"/>
      <c r="AD307" s="6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4"/>
      <c r="AD308" s="6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4"/>
      <c r="AD309" s="6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4"/>
      <c r="AD310" s="6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4"/>
      <c r="AD311" s="6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4"/>
      <c r="AD312" s="6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4"/>
      <c r="AD313" s="6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4"/>
      <c r="AD314" s="6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4"/>
      <c r="AD315" s="6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4"/>
      <c r="AD316" s="6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4"/>
      <c r="AD317" s="6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4"/>
      <c r="AD318" s="6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4"/>
      <c r="AD319" s="6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  <c r="AD320" s="6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4"/>
      <c r="AD321" s="6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4"/>
      <c r="AD322" s="6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  <c r="AD323" s="6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4"/>
      <c r="AD324" s="6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4"/>
      <c r="AD325" s="6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  <c r="AD326" s="6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4"/>
      <c r="AD327" s="6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4"/>
      <c r="AD328" s="6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4"/>
      <c r="AD329" s="6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4"/>
      <c r="AD330" s="6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4"/>
      <c r="AD331" s="6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4"/>
      <c r="AD332" s="6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4"/>
      <c r="AD333" s="6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4"/>
      <c r="AD334" s="6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4"/>
      <c r="AD335" s="6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4"/>
      <c r="AD336" s="6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4"/>
      <c r="AD337" s="6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4"/>
      <c r="AD338" s="6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4"/>
      <c r="AD339" s="6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4"/>
      <c r="AD340" s="6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4"/>
      <c r="AD341" s="6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4"/>
      <c r="AD342" s="6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4"/>
      <c r="AD343" s="6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4"/>
      <c r="AD344" s="6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4"/>
      <c r="AD345" s="6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4"/>
      <c r="AD346" s="6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4"/>
      <c r="AD347" s="6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4"/>
      <c r="AD348" s="6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4"/>
      <c r="AD349" s="6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4"/>
      <c r="AD350" s="6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4"/>
      <c r="AD351" s="6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4"/>
      <c r="AD352" s="6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4"/>
      <c r="AD353" s="6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4"/>
      <c r="AD354" s="6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4"/>
      <c r="AD355" s="6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4"/>
      <c r="AD356" s="6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4"/>
      <c r="AD357" s="6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4"/>
      <c r="AD358" s="6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4"/>
      <c r="AD359" s="6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4"/>
      <c r="AD360" s="6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4"/>
      <c r="AD361" s="6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4"/>
      <c r="AD362" s="6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4"/>
      <c r="AD363" s="6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4"/>
      <c r="AD364" s="6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4"/>
      <c r="AD365" s="6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4"/>
      <c r="AD366" s="6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4"/>
      <c r="AD367" s="6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4"/>
      <c r="AD368" s="6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4"/>
      <c r="AD369" s="6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4"/>
      <c r="AD370" s="6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4"/>
      <c r="AD371" s="6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4"/>
      <c r="AD372" s="6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4"/>
      <c r="AD373" s="6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4"/>
      <c r="AD374" s="6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4"/>
      <c r="AD375" s="6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4"/>
      <c r="AD376" s="6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4"/>
      <c r="AD377" s="6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4"/>
      <c r="AD378" s="6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4"/>
      <c r="AD379" s="6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4"/>
      <c r="AD380" s="6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4"/>
      <c r="AD381" s="6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4"/>
      <c r="AD382" s="6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4"/>
      <c r="AD383" s="6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4"/>
      <c r="AD384" s="6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4"/>
      <c r="AD385" s="6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4"/>
      <c r="AD386" s="6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4"/>
      <c r="AD387" s="6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4"/>
      <c r="AD388" s="6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4"/>
      <c r="AD389" s="6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4"/>
      <c r="AD390" s="6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4"/>
      <c r="AD391" s="6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4"/>
      <c r="AD392" s="6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4"/>
      <c r="AD393" s="6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4"/>
      <c r="AD394" s="6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4"/>
      <c r="AD395" s="6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4"/>
      <c r="AD396" s="6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4"/>
      <c r="AD397" s="6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4"/>
      <c r="AD398" s="6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4"/>
      <c r="AD399" s="6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4"/>
      <c r="AD400" s="6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4"/>
      <c r="AD401" s="6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4"/>
      <c r="AD402" s="6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4"/>
      <c r="AD403" s="6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4"/>
      <c r="AD404" s="6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4"/>
      <c r="AD405" s="6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4"/>
      <c r="AD406" s="6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4"/>
      <c r="AD407" s="6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4"/>
      <c r="AD408" s="6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4"/>
      <c r="AD409" s="6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4"/>
      <c r="AD410" s="6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4"/>
      <c r="AD411" s="6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4"/>
      <c r="AD412" s="6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4"/>
      <c r="AD413" s="6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4"/>
      <c r="AD414" s="6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4"/>
      <c r="AD415" s="6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4"/>
      <c r="AD416" s="6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4"/>
      <c r="AD417" s="6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4"/>
      <c r="AD418" s="6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4"/>
      <c r="AD419" s="6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4"/>
      <c r="AD420" s="6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4"/>
      <c r="AD421" s="6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4"/>
      <c r="AD422" s="6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4"/>
      <c r="AD423" s="6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4"/>
      <c r="AD424" s="6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4"/>
      <c r="AD425" s="6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4"/>
      <c r="AD426" s="6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4"/>
      <c r="AD427" s="6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4"/>
      <c r="AD428" s="6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4"/>
      <c r="AD429" s="6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4"/>
      <c r="AD430" s="6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4"/>
      <c r="AD431" s="6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4"/>
      <c r="AD432" s="6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4"/>
      <c r="AD433" s="6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4"/>
      <c r="AD434" s="6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4"/>
      <c r="AD435" s="6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4"/>
      <c r="AD436" s="6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4"/>
      <c r="AD437" s="6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4"/>
      <c r="AD438" s="6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4"/>
      <c r="AD439" s="6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4"/>
      <c r="AD440" s="6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4"/>
      <c r="AD441" s="6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4"/>
      <c r="AD442" s="6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4"/>
      <c r="AD443" s="6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4"/>
      <c r="AD444" s="6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4"/>
      <c r="AD445" s="6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4"/>
      <c r="AD446" s="6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4"/>
      <c r="AD447" s="6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4"/>
      <c r="AD448" s="6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4"/>
      <c r="AD449" s="6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4"/>
      <c r="AD450" s="6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4"/>
      <c r="AD451" s="6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4"/>
      <c r="AD452" s="6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4"/>
      <c r="AD453" s="6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4"/>
      <c r="AD454" s="6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4"/>
      <c r="AD455" s="6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4"/>
      <c r="AD456" s="6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4"/>
      <c r="AD457" s="6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4"/>
      <c r="AD458" s="6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4"/>
      <c r="AD459" s="6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4"/>
      <c r="AD460" s="6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4"/>
      <c r="AD461" s="6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4"/>
      <c r="AD462" s="6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4"/>
      <c r="AD463" s="6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4"/>
      <c r="AD464" s="6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4"/>
      <c r="AD465" s="6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4"/>
      <c r="AD466" s="6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4"/>
      <c r="AD467" s="6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4"/>
      <c r="AD468" s="6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4"/>
      <c r="AD469" s="6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4"/>
      <c r="AD470" s="6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4"/>
      <c r="AD471" s="6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4"/>
      <c r="AD472" s="6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4"/>
      <c r="AD473" s="6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4"/>
      <c r="AD474" s="6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4"/>
      <c r="AD475" s="6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4"/>
      <c r="AD476" s="6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4"/>
      <c r="AD477" s="6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4"/>
      <c r="AD478" s="6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4"/>
      <c r="AD479" s="6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4"/>
      <c r="AD480" s="6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4"/>
      <c r="AD481" s="6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4"/>
      <c r="AD482" s="6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4"/>
      <c r="AD483" s="6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4"/>
      <c r="AD484" s="6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4"/>
      <c r="AD485" s="6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4"/>
      <c r="AD486" s="6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4"/>
      <c r="AD487" s="6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4"/>
      <c r="AD488" s="6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4"/>
      <c r="AD489" s="6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4"/>
      <c r="AD490" s="6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4"/>
      <c r="AD491" s="6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4"/>
      <c r="AD492" s="6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4"/>
      <c r="AD493" s="6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4"/>
      <c r="AD494" s="6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4"/>
      <c r="AD495" s="6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4"/>
      <c r="AD496" s="6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4"/>
      <c r="AD497" s="6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4"/>
      <c r="AD498" s="6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</sheetData>
  <autoFilter ref="A3:AG498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2024-10-17T06:49:23Z</dcterms:created>
  <dc:creator>openpyxl</dc:creator>
  <dc:description/>
  <dc:language>ru-RU</dc:language>
  <cp:lastModifiedBy/>
  <dcterms:modified xsi:type="dcterms:W3CDTF">2024-10-24T12:06:14Z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