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10,24 ПОКОМ ЗПФ\Луганск\"/>
    </mc:Choice>
  </mc:AlternateContent>
  <xr:revisionPtr revIDLastSave="0" documentId="13_ncr:1_{BAD79C95-8A6E-48E2-8F99-EECF058B9B32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H80" i="1" l="1"/>
  <c r="AG80" i="1"/>
  <c r="O80" i="1"/>
  <c r="Q80" i="1" s="1"/>
  <c r="AC80" i="1" s="1"/>
  <c r="K80" i="1"/>
  <c r="AC79" i="1"/>
  <c r="U79" i="1"/>
  <c r="O79" i="1"/>
  <c r="V79" i="1" s="1"/>
  <c r="K79" i="1"/>
  <c r="H79" i="1"/>
  <c r="AH78" i="1"/>
  <c r="AG78" i="1"/>
  <c r="F78" i="1"/>
  <c r="E78" i="1"/>
  <c r="O78" i="1" s="1"/>
  <c r="Q78" i="1" s="1"/>
  <c r="AH77" i="1"/>
  <c r="AG77" i="1"/>
  <c r="AE77" i="1" s="1"/>
  <c r="O77" i="1"/>
  <c r="Q77" i="1" s="1"/>
  <c r="AC77" i="1" s="1"/>
  <c r="K77" i="1"/>
  <c r="AH76" i="1"/>
  <c r="AG76" i="1"/>
  <c r="AF76" i="1"/>
  <c r="U76" i="1"/>
  <c r="Q76" i="1"/>
  <c r="AE76" i="1" s="1"/>
  <c r="R76" i="1" s="1"/>
  <c r="O76" i="1"/>
  <c r="V76" i="1" s="1"/>
  <c r="K76" i="1"/>
  <c r="AH75" i="1"/>
  <c r="AG75" i="1"/>
  <c r="AE75" i="1"/>
  <c r="AF75" i="1" s="1"/>
  <c r="R75" i="1"/>
  <c r="U75" i="1" s="1"/>
  <c r="O75" i="1"/>
  <c r="Q75" i="1" s="1"/>
  <c r="AC75" i="1" s="1"/>
  <c r="K75" i="1"/>
  <c r="AH74" i="1"/>
  <c r="AG74" i="1"/>
  <c r="AF74" i="1"/>
  <c r="AE74" i="1"/>
  <c r="AC74" i="1"/>
  <c r="R74" i="1"/>
  <c r="O74" i="1"/>
  <c r="V74" i="1" s="1"/>
  <c r="K74" i="1"/>
  <c r="AH73" i="1"/>
  <c r="AG73" i="1"/>
  <c r="AF73" i="1"/>
  <c r="U73" i="1"/>
  <c r="Q73" i="1"/>
  <c r="AE73" i="1" s="1"/>
  <c r="R73" i="1" s="1"/>
  <c r="O73" i="1"/>
  <c r="V73" i="1" s="1"/>
  <c r="K73" i="1"/>
  <c r="AH72" i="1"/>
  <c r="AG72" i="1"/>
  <c r="AE72" i="1"/>
  <c r="AF72" i="1" s="1"/>
  <c r="R72" i="1"/>
  <c r="U72" i="1" s="1"/>
  <c r="O72" i="1"/>
  <c r="Q72" i="1" s="1"/>
  <c r="AC72" i="1" s="1"/>
  <c r="K72" i="1"/>
  <c r="AH71" i="1"/>
  <c r="AG71" i="1"/>
  <c r="AF71" i="1"/>
  <c r="AE71" i="1"/>
  <c r="AC71" i="1"/>
  <c r="R71" i="1"/>
  <c r="O71" i="1"/>
  <c r="V71" i="1" s="1"/>
  <c r="K71" i="1"/>
  <c r="AH70" i="1"/>
  <c r="AG70" i="1"/>
  <c r="AF70" i="1"/>
  <c r="U70" i="1"/>
  <c r="Q70" i="1"/>
  <c r="AE70" i="1" s="1"/>
  <c r="R70" i="1" s="1"/>
  <c r="O70" i="1"/>
  <c r="V70" i="1" s="1"/>
  <c r="K70" i="1"/>
  <c r="AH69" i="1"/>
  <c r="AG69" i="1"/>
  <c r="AE69" i="1"/>
  <c r="AF69" i="1" s="1"/>
  <c r="AC69" i="1"/>
  <c r="V69" i="1"/>
  <c r="O69" i="1"/>
  <c r="K69" i="1"/>
  <c r="AH68" i="1"/>
  <c r="AG68" i="1"/>
  <c r="AE68" i="1" s="1"/>
  <c r="O68" i="1"/>
  <c r="Q68" i="1" s="1"/>
  <c r="AC68" i="1" s="1"/>
  <c r="K68" i="1"/>
  <c r="AH67" i="1"/>
  <c r="AG67" i="1"/>
  <c r="AF67" i="1"/>
  <c r="U67" i="1"/>
  <c r="Q67" i="1"/>
  <c r="AE67" i="1" s="1"/>
  <c r="R67" i="1" s="1"/>
  <c r="O67" i="1"/>
  <c r="V67" i="1" s="1"/>
  <c r="K67" i="1"/>
  <c r="AC66" i="1"/>
  <c r="O66" i="1"/>
  <c r="U66" i="1" s="1"/>
  <c r="K66" i="1"/>
  <c r="AH65" i="1"/>
  <c r="AG65" i="1"/>
  <c r="AF65" i="1"/>
  <c r="U65" i="1"/>
  <c r="Q65" i="1"/>
  <c r="AE65" i="1" s="1"/>
  <c r="R65" i="1" s="1"/>
  <c r="O65" i="1"/>
  <c r="V65" i="1" s="1"/>
  <c r="K65" i="1"/>
  <c r="AH64" i="1"/>
  <c r="AG64" i="1"/>
  <c r="AE64" i="1"/>
  <c r="AF64" i="1" s="1"/>
  <c r="AC64" i="1"/>
  <c r="V64" i="1"/>
  <c r="O64" i="1"/>
  <c r="K64" i="1"/>
  <c r="AH63" i="1"/>
  <c r="AG63" i="1"/>
  <c r="AE63" i="1"/>
  <c r="AF63" i="1" s="1"/>
  <c r="R63" i="1"/>
  <c r="U63" i="1" s="1"/>
  <c r="O63" i="1"/>
  <c r="Q63" i="1" s="1"/>
  <c r="AC63" i="1" s="1"/>
  <c r="K63" i="1"/>
  <c r="AH62" i="1"/>
  <c r="AG62" i="1"/>
  <c r="AF62" i="1"/>
  <c r="U62" i="1"/>
  <c r="Q62" i="1"/>
  <c r="AE62" i="1" s="1"/>
  <c r="R62" i="1" s="1"/>
  <c r="O62" i="1"/>
  <c r="V62" i="1" s="1"/>
  <c r="K62" i="1"/>
  <c r="AH61" i="1"/>
  <c r="AG61" i="1"/>
  <c r="AC61" i="1"/>
  <c r="V61" i="1"/>
  <c r="O61" i="1"/>
  <c r="U61" i="1" s="1"/>
  <c r="K61" i="1"/>
  <c r="AH60" i="1"/>
  <c r="AG60" i="1"/>
  <c r="AF60" i="1"/>
  <c r="U60" i="1"/>
  <c r="Q60" i="1"/>
  <c r="AE60" i="1" s="1"/>
  <c r="R60" i="1" s="1"/>
  <c r="O60" i="1"/>
  <c r="V60" i="1" s="1"/>
  <c r="K60" i="1"/>
  <c r="AH59" i="1"/>
  <c r="AG59" i="1"/>
  <c r="AE59" i="1" s="1"/>
  <c r="O59" i="1"/>
  <c r="Q59" i="1" s="1"/>
  <c r="AC59" i="1" s="1"/>
  <c r="K59" i="1"/>
  <c r="AH58" i="1"/>
  <c r="AG58" i="1"/>
  <c r="AF58" i="1"/>
  <c r="AE58" i="1"/>
  <c r="AC58" i="1"/>
  <c r="R58" i="1"/>
  <c r="O58" i="1"/>
  <c r="V58" i="1" s="1"/>
  <c r="K58" i="1"/>
  <c r="AH57" i="1"/>
  <c r="AG57" i="1"/>
  <c r="Q57" i="1"/>
  <c r="AE57" i="1" s="1"/>
  <c r="R57" i="1" s="1"/>
  <c r="U57" i="1" s="1"/>
  <c r="O57" i="1"/>
  <c r="V57" i="1" s="1"/>
  <c r="K57" i="1"/>
  <c r="AH56" i="1"/>
  <c r="AG56" i="1"/>
  <c r="AE56" i="1" s="1"/>
  <c r="AC56" i="1"/>
  <c r="V56" i="1"/>
  <c r="O56" i="1"/>
  <c r="K56" i="1"/>
  <c r="AH55" i="1"/>
  <c r="AG55" i="1"/>
  <c r="AE55" i="1" s="1"/>
  <c r="AC55" i="1"/>
  <c r="V55" i="1"/>
  <c r="O55" i="1"/>
  <c r="K55" i="1"/>
  <c r="AH54" i="1"/>
  <c r="AG54" i="1"/>
  <c r="AE54" i="1" s="1"/>
  <c r="O54" i="1"/>
  <c r="Q54" i="1" s="1"/>
  <c r="AC54" i="1" s="1"/>
  <c r="K54" i="1"/>
  <c r="AC53" i="1"/>
  <c r="U53" i="1"/>
  <c r="O53" i="1"/>
  <c r="V53" i="1" s="1"/>
  <c r="K53" i="1"/>
  <c r="AH52" i="1"/>
  <c r="AG52" i="1"/>
  <c r="AE52" i="1"/>
  <c r="AF52" i="1" s="1"/>
  <c r="AC52" i="1"/>
  <c r="V52" i="1"/>
  <c r="O52" i="1"/>
  <c r="K52" i="1"/>
  <c r="AH51" i="1"/>
  <c r="AG51" i="1"/>
  <c r="AE51" i="1"/>
  <c r="AF51" i="1" s="1"/>
  <c r="AC51" i="1"/>
  <c r="V51" i="1"/>
  <c r="O51" i="1"/>
  <c r="K51" i="1"/>
  <c r="AH50" i="1"/>
  <c r="AG50" i="1"/>
  <c r="AE50" i="1" s="1"/>
  <c r="AC50" i="1"/>
  <c r="V50" i="1"/>
  <c r="O50" i="1"/>
  <c r="K50" i="1"/>
  <c r="AH49" i="1"/>
  <c r="AG49" i="1"/>
  <c r="AE49" i="1" s="1"/>
  <c r="O49" i="1"/>
  <c r="Q49" i="1" s="1"/>
  <c r="AC49" i="1" s="1"/>
  <c r="K49" i="1"/>
  <c r="AH48" i="1"/>
  <c r="AG48" i="1"/>
  <c r="Q48" i="1"/>
  <c r="AC48" i="1" s="1"/>
  <c r="O48" i="1"/>
  <c r="V48" i="1" s="1"/>
  <c r="K48" i="1"/>
  <c r="AH47" i="1"/>
  <c r="AG47" i="1"/>
  <c r="AE47" i="1"/>
  <c r="AF47" i="1" s="1"/>
  <c r="AC47" i="1"/>
  <c r="V47" i="1"/>
  <c r="R47" i="1"/>
  <c r="U47" i="1" s="1"/>
  <c r="O47" i="1"/>
  <c r="K47" i="1"/>
  <c r="AH46" i="1"/>
  <c r="AG46" i="1"/>
  <c r="O46" i="1"/>
  <c r="V46" i="1" s="1"/>
  <c r="K46" i="1"/>
  <c r="AH45" i="1"/>
  <c r="AG45" i="1"/>
  <c r="AF45" i="1"/>
  <c r="AE45" i="1"/>
  <c r="AC45" i="1"/>
  <c r="R45" i="1"/>
  <c r="O45" i="1"/>
  <c r="F45" i="1"/>
  <c r="U45" i="1" s="1"/>
  <c r="E45" i="1"/>
  <c r="K45" i="1" s="1"/>
  <c r="AC44" i="1"/>
  <c r="U44" i="1"/>
  <c r="O44" i="1"/>
  <c r="V44" i="1" s="1"/>
  <c r="K44" i="1"/>
  <c r="AH43" i="1"/>
  <c r="AG43" i="1"/>
  <c r="O43" i="1"/>
  <c r="V43" i="1" s="1"/>
  <c r="K43" i="1"/>
  <c r="AC42" i="1"/>
  <c r="U42" i="1"/>
  <c r="O42" i="1"/>
  <c r="V42" i="1" s="1"/>
  <c r="K42" i="1"/>
  <c r="AH41" i="1"/>
  <c r="AG41" i="1"/>
  <c r="O41" i="1"/>
  <c r="V41" i="1" s="1"/>
  <c r="K41" i="1"/>
  <c r="AH40" i="1"/>
  <c r="AG40" i="1"/>
  <c r="AF40" i="1"/>
  <c r="AE40" i="1"/>
  <c r="AC40" i="1"/>
  <c r="R40" i="1"/>
  <c r="O40" i="1"/>
  <c r="U40" i="1" s="1"/>
  <c r="K40" i="1"/>
  <c r="AH39" i="1"/>
  <c r="AG39" i="1"/>
  <c r="Q39" i="1"/>
  <c r="AC39" i="1" s="1"/>
  <c r="O39" i="1"/>
  <c r="V39" i="1" s="1"/>
  <c r="K39" i="1"/>
  <c r="AH38" i="1"/>
  <c r="AG38" i="1"/>
  <c r="AE38" i="1"/>
  <c r="AF38" i="1" s="1"/>
  <c r="AC38" i="1"/>
  <c r="R38" i="1"/>
  <c r="F38" i="1"/>
  <c r="E38" i="1"/>
  <c r="K38" i="1" s="1"/>
  <c r="AH37" i="1"/>
  <c r="AG37" i="1"/>
  <c r="O37" i="1"/>
  <c r="V37" i="1" s="1"/>
  <c r="K37" i="1"/>
  <c r="AH36" i="1"/>
  <c r="AG36" i="1"/>
  <c r="AF36" i="1"/>
  <c r="AE36" i="1"/>
  <c r="AC36" i="1"/>
  <c r="R36" i="1"/>
  <c r="O36" i="1"/>
  <c r="U36" i="1" s="1"/>
  <c r="K36" i="1"/>
  <c r="AH35" i="1"/>
  <c r="AG35" i="1"/>
  <c r="Q35" i="1"/>
  <c r="AC35" i="1" s="1"/>
  <c r="O35" i="1"/>
  <c r="V35" i="1" s="1"/>
  <c r="K35" i="1"/>
  <c r="AH34" i="1"/>
  <c r="AG34" i="1"/>
  <c r="AE34" i="1"/>
  <c r="AF34" i="1" s="1"/>
  <c r="AC34" i="1"/>
  <c r="V34" i="1"/>
  <c r="R34" i="1"/>
  <c r="U34" i="1" s="1"/>
  <c r="O34" i="1"/>
  <c r="K34" i="1"/>
  <c r="AH33" i="1"/>
  <c r="AG33" i="1"/>
  <c r="O33" i="1"/>
  <c r="V33" i="1" s="1"/>
  <c r="K33" i="1"/>
  <c r="AH32" i="1"/>
  <c r="AG32" i="1"/>
  <c r="AF32" i="1"/>
  <c r="AE32" i="1"/>
  <c r="AC32" i="1"/>
  <c r="R32" i="1"/>
  <c r="O32" i="1"/>
  <c r="U32" i="1" s="1"/>
  <c r="K32" i="1"/>
  <c r="AH31" i="1"/>
  <c r="AG31" i="1"/>
  <c r="Q31" i="1"/>
  <c r="AC31" i="1" s="1"/>
  <c r="O31" i="1"/>
  <c r="V31" i="1" s="1"/>
  <c r="K31" i="1"/>
  <c r="AH30" i="1"/>
  <c r="AG30" i="1"/>
  <c r="E30" i="1"/>
  <c r="O30" i="1" s="1"/>
  <c r="V29" i="1"/>
  <c r="U29" i="1"/>
  <c r="K29" i="1"/>
  <c r="H29" i="1"/>
  <c r="Q28" i="1"/>
  <c r="AE28" i="1" s="1"/>
  <c r="O28" i="1"/>
  <c r="V28" i="1" s="1"/>
  <c r="K28" i="1"/>
  <c r="AH27" i="1"/>
  <c r="AG27" i="1"/>
  <c r="AE27" i="1"/>
  <c r="AF27" i="1" s="1"/>
  <c r="R27" i="1"/>
  <c r="U27" i="1" s="1"/>
  <c r="O27" i="1"/>
  <c r="Q27" i="1" s="1"/>
  <c r="AC27" i="1" s="1"/>
  <c r="K27" i="1"/>
  <c r="AC26" i="1"/>
  <c r="U26" i="1"/>
  <c r="O26" i="1"/>
  <c r="V26" i="1" s="1"/>
  <c r="K26" i="1"/>
  <c r="AH25" i="1"/>
  <c r="AG25" i="1"/>
  <c r="AE25" i="1" s="1"/>
  <c r="AC25" i="1"/>
  <c r="V25" i="1"/>
  <c r="O25" i="1"/>
  <c r="K25" i="1"/>
  <c r="AH24" i="1"/>
  <c r="AG24" i="1"/>
  <c r="AE24" i="1" s="1"/>
  <c r="Q24" i="1"/>
  <c r="AC24" i="1" s="1"/>
  <c r="O24" i="1"/>
  <c r="V24" i="1" s="1"/>
  <c r="K24" i="1"/>
  <c r="AH23" i="1"/>
  <c r="AG23" i="1"/>
  <c r="O23" i="1"/>
  <c r="V23" i="1" s="1"/>
  <c r="K23" i="1"/>
  <c r="O22" i="1"/>
  <c r="V22" i="1" s="1"/>
  <c r="K22" i="1"/>
  <c r="AF21" i="1"/>
  <c r="AE21" i="1"/>
  <c r="V21" i="1"/>
  <c r="R21" i="1"/>
  <c r="U21" i="1" s="1"/>
  <c r="O21" i="1"/>
  <c r="K21" i="1"/>
  <c r="AH20" i="1"/>
  <c r="AG20" i="1"/>
  <c r="O20" i="1"/>
  <c r="Q20" i="1" s="1"/>
  <c r="F20" i="1"/>
  <c r="V20" i="1" s="1"/>
  <c r="E20" i="1"/>
  <c r="K20" i="1" s="1"/>
  <c r="AC19" i="1"/>
  <c r="U19" i="1"/>
  <c r="O19" i="1"/>
  <c r="V19" i="1" s="1"/>
  <c r="K19" i="1"/>
  <c r="AC18" i="1"/>
  <c r="O18" i="1"/>
  <c r="V18" i="1" s="1"/>
  <c r="K18" i="1"/>
  <c r="AH17" i="1"/>
  <c r="AG17" i="1"/>
  <c r="Q17" i="1"/>
  <c r="AC17" i="1" s="1"/>
  <c r="O17" i="1"/>
  <c r="V17" i="1" s="1"/>
  <c r="K17" i="1"/>
  <c r="AH16" i="1"/>
  <c r="AG16" i="1"/>
  <c r="AE16" i="1"/>
  <c r="AF16" i="1" s="1"/>
  <c r="AC16" i="1"/>
  <c r="V16" i="1"/>
  <c r="R16" i="1"/>
  <c r="U16" i="1" s="1"/>
  <c r="O16" i="1"/>
  <c r="K16" i="1"/>
  <c r="AH15" i="1"/>
  <c r="AG15" i="1"/>
  <c r="O15" i="1"/>
  <c r="V15" i="1" s="1"/>
  <c r="K15" i="1"/>
  <c r="AC14" i="1"/>
  <c r="U14" i="1"/>
  <c r="O14" i="1"/>
  <c r="V14" i="1" s="1"/>
  <c r="K14" i="1"/>
  <c r="AH13" i="1"/>
  <c r="AG13" i="1"/>
  <c r="O13" i="1"/>
  <c r="V13" i="1" s="1"/>
  <c r="K13" i="1"/>
  <c r="AH12" i="1"/>
  <c r="AG12" i="1"/>
  <c r="Q12" i="1"/>
  <c r="AC12" i="1" s="1"/>
  <c r="O12" i="1"/>
  <c r="V12" i="1" s="1"/>
  <c r="K12" i="1"/>
  <c r="AH11" i="1"/>
  <c r="AG11" i="1"/>
  <c r="O11" i="1"/>
  <c r="V11" i="1" s="1"/>
  <c r="K11" i="1"/>
  <c r="AH10" i="1"/>
  <c r="AG10" i="1"/>
  <c r="Q10" i="1"/>
  <c r="AC10" i="1" s="1"/>
  <c r="O10" i="1"/>
  <c r="V10" i="1" s="1"/>
  <c r="K10" i="1"/>
  <c r="AH9" i="1"/>
  <c r="AG9" i="1"/>
  <c r="O9" i="1"/>
  <c r="V9" i="1" s="1"/>
  <c r="K9" i="1"/>
  <c r="AH8" i="1"/>
  <c r="AG8" i="1"/>
  <c r="Q8" i="1"/>
  <c r="AC8" i="1" s="1"/>
  <c r="O8" i="1"/>
  <c r="V8" i="1" s="1"/>
  <c r="K8" i="1"/>
  <c r="AH7" i="1"/>
  <c r="AG7" i="1"/>
  <c r="O7" i="1"/>
  <c r="V7" i="1" s="1"/>
  <c r="K7" i="1"/>
  <c r="AF6" i="1"/>
  <c r="AE6" i="1"/>
  <c r="AC6" i="1"/>
  <c r="R6" i="1"/>
  <c r="O6" i="1"/>
  <c r="U6" i="1" s="1"/>
  <c r="K6" i="1"/>
  <c r="AA5" i="1"/>
  <c r="Z5" i="1"/>
  <c r="Y5" i="1"/>
  <c r="X5" i="1"/>
  <c r="W5" i="1"/>
  <c r="S5" i="1"/>
  <c r="N5" i="1"/>
  <c r="M5" i="1"/>
  <c r="L5" i="1"/>
  <c r="J5" i="1"/>
  <c r="F5" i="1"/>
  <c r="E5" i="1"/>
  <c r="AE20" i="1" l="1"/>
  <c r="AC20" i="1"/>
  <c r="AF24" i="1"/>
  <c r="R24" i="1"/>
  <c r="U24" i="1" s="1"/>
  <c r="AF25" i="1"/>
  <c r="R25" i="1"/>
  <c r="U25" i="1" s="1"/>
  <c r="V6" i="1"/>
  <c r="Q7" i="1"/>
  <c r="AE8" i="1"/>
  <c r="Q9" i="1"/>
  <c r="AE10" i="1"/>
  <c r="Q11" i="1"/>
  <c r="AE12" i="1"/>
  <c r="Q13" i="1"/>
  <c r="Q15" i="1"/>
  <c r="AE17" i="1"/>
  <c r="U18" i="1"/>
  <c r="Q22" i="1"/>
  <c r="AE22" i="1" s="1"/>
  <c r="Q23" i="1"/>
  <c r="V27" i="1"/>
  <c r="AF28" i="1"/>
  <c r="R28" i="1"/>
  <c r="U28" i="1" s="1"/>
  <c r="AF49" i="1"/>
  <c r="R49" i="1"/>
  <c r="U49" i="1" s="1"/>
  <c r="AF50" i="1"/>
  <c r="R50" i="1"/>
  <c r="U50" i="1" s="1"/>
  <c r="AF54" i="1"/>
  <c r="R54" i="1"/>
  <c r="U54" i="1" s="1"/>
  <c r="AF55" i="1"/>
  <c r="R55" i="1"/>
  <c r="U55" i="1" s="1"/>
  <c r="AF56" i="1"/>
  <c r="R56" i="1"/>
  <c r="U56" i="1" s="1"/>
  <c r="V30" i="1"/>
  <c r="Q30" i="1"/>
  <c r="AF59" i="1"/>
  <c r="R59" i="1"/>
  <c r="U59" i="1" s="1"/>
  <c r="AF68" i="1"/>
  <c r="R68" i="1"/>
  <c r="U68" i="1" s="1"/>
  <c r="AF77" i="1"/>
  <c r="R77" i="1"/>
  <c r="U77" i="1" s="1"/>
  <c r="AE78" i="1"/>
  <c r="AC78" i="1"/>
  <c r="K30" i="1"/>
  <c r="K5" i="1" s="1"/>
  <c r="AE31" i="1"/>
  <c r="V32" i="1"/>
  <c r="Q33" i="1"/>
  <c r="AE35" i="1"/>
  <c r="V36" i="1"/>
  <c r="Q37" i="1"/>
  <c r="O38" i="1"/>
  <c r="AE39" i="1"/>
  <c r="V40" i="1"/>
  <c r="Q41" i="1"/>
  <c r="Q43" i="1"/>
  <c r="V45" i="1"/>
  <c r="Q46" i="1"/>
  <c r="AE48" i="1"/>
  <c r="V54" i="1"/>
  <c r="AC57" i="1"/>
  <c r="V59" i="1"/>
  <c r="AC60" i="1"/>
  <c r="AC62" i="1"/>
  <c r="V68" i="1"/>
  <c r="R69" i="1"/>
  <c r="U69" i="1" s="1"/>
  <c r="AC70" i="1"/>
  <c r="V72" i="1"/>
  <c r="AC73" i="1"/>
  <c r="V75" i="1"/>
  <c r="AC76" i="1"/>
  <c r="V78" i="1"/>
  <c r="V80" i="1"/>
  <c r="V49" i="1"/>
  <c r="R51" i="1"/>
  <c r="U51" i="1" s="1"/>
  <c r="R52" i="1"/>
  <c r="U52" i="1" s="1"/>
  <c r="AF57" i="1"/>
  <c r="U58" i="1"/>
  <c r="V63" i="1"/>
  <c r="R64" i="1"/>
  <c r="U64" i="1" s="1"/>
  <c r="AC65" i="1"/>
  <c r="V66" i="1"/>
  <c r="AC67" i="1"/>
  <c r="U71" i="1"/>
  <c r="U74" i="1"/>
  <c r="V77" i="1"/>
  <c r="K78" i="1"/>
  <c r="AE80" i="1"/>
  <c r="AF48" i="1" l="1"/>
  <c r="R48" i="1"/>
  <c r="U48" i="1" s="1"/>
  <c r="AE41" i="1"/>
  <c r="AC41" i="1"/>
  <c r="AF39" i="1"/>
  <c r="R39" i="1"/>
  <c r="U39" i="1" s="1"/>
  <c r="AE37" i="1"/>
  <c r="AC37" i="1"/>
  <c r="AF35" i="1"/>
  <c r="R35" i="1"/>
  <c r="U35" i="1" s="1"/>
  <c r="R78" i="1"/>
  <c r="U78" i="1" s="1"/>
  <c r="AF78" i="1"/>
  <c r="AE30" i="1"/>
  <c r="AC30" i="1"/>
  <c r="AF22" i="1"/>
  <c r="R22" i="1"/>
  <c r="U22" i="1" s="1"/>
  <c r="AE15" i="1"/>
  <c r="AC15" i="1"/>
  <c r="AF12" i="1"/>
  <c r="R12" i="1"/>
  <c r="U12" i="1" s="1"/>
  <c r="AF10" i="1"/>
  <c r="R10" i="1"/>
  <c r="U10" i="1" s="1"/>
  <c r="AF8" i="1"/>
  <c r="R8" i="1"/>
  <c r="U8" i="1" s="1"/>
  <c r="R20" i="1"/>
  <c r="U20" i="1" s="1"/>
  <c r="AF20" i="1"/>
  <c r="AF80" i="1"/>
  <c r="R80" i="1"/>
  <c r="U80" i="1" s="1"/>
  <c r="AE46" i="1"/>
  <c r="AC46" i="1"/>
  <c r="AE43" i="1"/>
  <c r="AC43" i="1"/>
  <c r="V38" i="1"/>
  <c r="O5" i="1"/>
  <c r="AE33" i="1"/>
  <c r="AC33" i="1"/>
  <c r="AF31" i="1"/>
  <c r="R31" i="1"/>
  <c r="U31" i="1" s="1"/>
  <c r="U38" i="1"/>
  <c r="AE23" i="1"/>
  <c r="AC23" i="1"/>
  <c r="AF17" i="1"/>
  <c r="R17" i="1"/>
  <c r="U17" i="1" s="1"/>
  <c r="AE13" i="1"/>
  <c r="AC13" i="1"/>
  <c r="AE11" i="1"/>
  <c r="AC11" i="1"/>
  <c r="AE9" i="1"/>
  <c r="AC9" i="1"/>
  <c r="AE7" i="1"/>
  <c r="Q5" i="1"/>
  <c r="AC7" i="1"/>
  <c r="AC5" i="1" s="1"/>
  <c r="R23" i="1" l="1"/>
  <c r="U23" i="1" s="1"/>
  <c r="AF23" i="1"/>
  <c r="R7" i="1"/>
  <c r="AF7" i="1"/>
  <c r="AE5" i="1"/>
  <c r="R9" i="1"/>
  <c r="U9" i="1" s="1"/>
  <c r="AF9" i="1"/>
  <c r="R11" i="1"/>
  <c r="U11" i="1" s="1"/>
  <c r="AF11" i="1"/>
  <c r="R13" i="1"/>
  <c r="U13" i="1" s="1"/>
  <c r="AF13" i="1"/>
  <c r="R33" i="1"/>
  <c r="U33" i="1" s="1"/>
  <c r="AF33" i="1"/>
  <c r="R43" i="1"/>
  <c r="U43" i="1" s="1"/>
  <c r="AF43" i="1"/>
  <c r="R46" i="1"/>
  <c r="U46" i="1" s="1"/>
  <c r="AF46" i="1"/>
  <c r="R15" i="1"/>
  <c r="U15" i="1" s="1"/>
  <c r="AF15" i="1"/>
  <c r="R30" i="1"/>
  <c r="U30" i="1" s="1"/>
  <c r="AF30" i="1"/>
  <c r="R37" i="1"/>
  <c r="U37" i="1" s="1"/>
  <c r="AF37" i="1"/>
  <c r="R41" i="1"/>
  <c r="U41" i="1" s="1"/>
  <c r="AF41" i="1"/>
  <c r="AF5" i="1" l="1"/>
  <c r="U7" i="1"/>
  <c r="R5" i="1"/>
</calcChain>
</file>

<file path=xl/sharedStrings.xml><?xml version="1.0" encoding="utf-8"?>
<sst xmlns="http://schemas.openxmlformats.org/spreadsheetml/2006/main" count="321" uniqueCount="142">
  <si>
    <t>отгрузит завод</t>
  </si>
  <si>
    <t>потребность</t>
  </si>
  <si>
    <t>ИТОГО</t>
  </si>
  <si>
    <t>кратно рядам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</si>
  <si>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</si>
  <si>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</si>
  <si>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</si>
  <si>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</si>
  <si>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</si>
  <si>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</si>
  <si>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</si>
  <si>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</si>
  <si>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</si>
  <si>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</si>
  <si>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</si>
  <si>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</si>
  <si>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</si>
  <si>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</si>
  <si>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</si>
  <si>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</si>
  <si>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</si>
  <si>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</si>
  <si>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</si>
  <si>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</si>
  <si>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</si>
  <si>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</si>
  <si>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</si>
  <si>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</si>
  <si>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</si>
  <si>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</si>
  <si>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</si>
  <si>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</si>
  <si>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нет</t>
  </si>
  <si>
    <t>17,10,</t>
  </si>
  <si>
    <t>10,10,</t>
  </si>
  <si>
    <t>03,10,</t>
  </si>
  <si>
    <t>26,09,</t>
  </si>
  <si>
    <t>19,09,</t>
  </si>
  <si>
    <t>12,09,</t>
  </si>
  <si>
    <t>21,10,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</si>
  <si>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</si>
  <si>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</si>
  <si>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</si>
  <si>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в первый день продано 70кг</t>
  </si>
  <si>
    <t>новинка / "на 16ТП по 25кг, это по 5ТТ, продажи гарантируем"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</si>
  <si>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</si>
  <si>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</si>
  <si>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</si>
  <si>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</si>
  <si>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Акция сеть "Спар" на октябрь 2024г.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</si>
  <si>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</si>
  <si>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</si>
  <si>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</si>
  <si>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</si>
  <si>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Зареченские ТС Зареченские продукты.  Поком</t>
  </si>
  <si>
    <t>нет в матрице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</si>
  <si>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вывод</t>
    </r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</si>
  <si>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</si>
  <si>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</si>
  <si>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</si>
  <si>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вместо фрай-пиццы</t>
  </si>
  <si>
    <t>Мини-сосиски в тесте "Фрайпики" 3,7кг ВЕС,  ПОКОМ</t>
  </si>
  <si>
    <t>дубль</t>
  </si>
  <si>
    <t>Мини-сосиски в тесте "Фрайпики" 3,7кг ВЕС, ТМ Зареченские  ПОКОМ</t>
  </si>
  <si>
    <t>Мини-сосиски в тесте ТМ Зареченские . ВЕС  Поком</t>
  </si>
  <si>
    <t>есть дубль</t>
  </si>
  <si>
    <t>Мини-чебуреки с мясом ТМ Зареченские ТС Зареченские продукты ПОКОМ</t>
  </si>
  <si>
    <t>вместо жар-мени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</si>
  <si>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</si>
  <si>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</si>
  <si>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</si>
  <si>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сети</t>
  </si>
  <si>
    <t>Наггетсы Нагетосы Сочная курочка со сладкой паприкой ТМ Горячая штучка ф/в 0,25 кг  ПОКОМ</t>
  </si>
  <si>
    <t>Наггетсы ТМ Горячая штучка ТС Foodgital 0,25кг.  Поком</t>
  </si>
  <si>
    <t>от завода (СОСГ)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</si>
  <si>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</si>
  <si>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</si>
  <si>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</si>
  <si>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</si>
  <si>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сети / 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</si>
  <si>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</si>
  <si>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</si>
  <si>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нужно увеличить продажи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</si>
  <si>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</si>
  <si>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</si>
  <si>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</si>
  <si>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</si>
  <si>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10,10,24 появились в бланке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</si>
  <si>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</si>
  <si>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</si>
  <si>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</si>
  <si>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СПАР</t>
  </si>
  <si>
    <t>Пельмени Бигбули #МЕГАВКУСИЩЕ с сочной грудинкой ТМ Горячая штучка ТС Бигбули  сфера 0,43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</si>
  <si>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СПАР</t>
    </r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</si>
  <si>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</si>
  <si>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</si>
  <si>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</si>
  <si>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</si>
  <si>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нужно увеличить продажи / дубль</t>
  </si>
  <si>
    <t>Пельмени Бугбули со сливочным маслом ТМ Горячая штучка БУЛЬМЕНИ 0,43 кг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</si>
  <si>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есть дубль / СПАР</t>
    </r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</si>
  <si>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</si>
  <si>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</si>
  <si>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</si>
  <si>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</si>
  <si>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</si>
  <si>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</si>
  <si>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нужно увеличить продажи!!!</t>
  </si>
  <si>
    <t>Пельмени Домашние со сливочным маслом ТМ Зареченские  продукты флоу-пак сфера 0,7 кг.  Поком</t>
  </si>
  <si>
    <t>Пельмени Зареченские сфера 5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</si>
  <si>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</si>
  <si>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</si>
  <si>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</si>
  <si>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</si>
  <si>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</si>
  <si>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</si>
  <si>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</si>
  <si>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</si>
  <si>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</si>
  <si>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</si>
  <si>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</si>
  <si>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</si>
  <si>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нет в бланке</t>
  </si>
  <si>
    <t>Пирожки с мясом 3,7кг ВЕС ТМ Зареченские  ПОКОМ</t>
  </si>
  <si>
    <t>вместо жар-ладушек</t>
  </si>
  <si>
    <t>Фрай-пицца с ветчиной и грибами ТМ Зареченские ТС Зареченские продукты.  Поком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</si>
  <si>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ротация на мини-пиццу</t>
    </r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</si>
  <si>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</si>
  <si>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</si>
  <si>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</si>
  <si>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</si>
  <si>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</si>
  <si>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</si>
  <si>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</si>
  <si>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</si>
  <si>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</si>
  <si>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акция сеть "Матрёшка" на октябрь 2024г.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</si>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</sst>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_ ;[Red]\-0\ "/>
    <numFmt numFmtId="166" formatCode="0.0_ ;[Red]\-0.0\ "/>
  </numFmts>
  <fonts count="10" x14ac:knownFonts="1">
    <font>
      <sz val="11"/>
      <color theme="1"/>
      <name val="Calibri"/>
      <family val="2"/>
      <charset val="1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  <bgColor rgb="FFFFFF99"/>
      </patternFill>
    </fill>
    <fill>
      <patternFill patternType="solid">
        <fgColor rgb="FF758CE0"/>
        <bgColor rgb="FF969696"/>
      </patternFill>
    </fill>
    <fill>
      <patternFill patternType="solid">
        <fgColor theme="0" tint="-0.499984740745262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rgb="FFC0C0C0"/>
      </patternFill>
    </fill>
    <fill>
      <patternFill patternType="solid">
        <fgColor theme="5" tint="0.39988402966399123"/>
        <bgColor rgb="FFFF99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36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2" fillId="0" borderId="0" xfId="1" applyNumberFormat="1" applyFont="1" applyBorder="1"/>
    <xf numFmtId="2" fontId="2" fillId="0" borderId="0" xfId="1" applyNumberFormat="1" applyFont="1" applyBorder="1"/>
    <xf numFmtId="165" fontId="3" fillId="0" borderId="0" xfId="1" applyNumberFormat="1" applyFont="1" applyBorder="1"/>
    <xf numFmtId="164" fontId="2" fillId="0" borderId="0" xfId="1" applyNumberFormat="1" applyFont="1" applyBorder="1"/>
    <xf numFmtId="166" fontId="2" fillId="0" borderId="0" xfId="1" applyNumberFormat="1" applyFont="1" applyBorder="1"/>
    <xf numFmtId="165" fontId="4" fillId="2" borderId="0" xfId="1" applyNumberFormat="1" applyFont="1" applyFill="1" applyBorder="1"/>
    <xf numFmtId="2" fontId="4" fillId="2" borderId="0" xfId="1" applyNumberFormat="1" applyFont="1" applyFill="1" applyBorder="1"/>
    <xf numFmtId="165" fontId="5" fillId="2" borderId="0" xfId="1" applyNumberFormat="1" applyFont="1" applyFill="1" applyBorder="1"/>
    <xf numFmtId="164" fontId="4" fillId="2" borderId="0" xfId="1" applyNumberFormat="1" applyFont="1" applyFill="1" applyBorder="1"/>
    <xf numFmtId="165" fontId="6" fillId="2" borderId="0" xfId="1" applyNumberFormat="1" applyFont="1" applyFill="1" applyBorder="1"/>
    <xf numFmtId="165" fontId="2" fillId="3" borderId="0" xfId="1" applyNumberFormat="1" applyFont="1" applyFill="1" applyBorder="1"/>
    <xf numFmtId="164" fontId="2" fillId="3" borderId="0" xfId="1" applyNumberFormat="1" applyFont="1" applyFill="1" applyBorder="1"/>
    <xf numFmtId="165" fontId="2" fillId="0" borderId="0" xfId="1" applyNumberFormat="1" applyFont="1" applyBorder="1"/>
    <xf numFmtId="165" fontId="2" fillId="0" borderId="1" xfId="1" applyNumberFormat="1" applyFont="1" applyBorder="1"/>
    <xf numFmtId="165" fontId="2" fillId="4" borderId="0" xfId="1" applyNumberFormat="1" applyFont="1" applyFill="1" applyBorder="1"/>
    <xf numFmtId="2" fontId="2" fillId="4" borderId="0" xfId="1" applyNumberFormat="1" applyFont="1" applyFill="1" applyBorder="1"/>
    <xf numFmtId="165" fontId="2" fillId="4" borderId="1" xfId="1" applyNumberFormat="1" applyFont="1" applyFill="1" applyBorder="1"/>
    <xf numFmtId="165" fontId="7" fillId="5" borderId="0" xfId="1" applyNumberFormat="1" applyFont="1" applyFill="1" applyBorder="1"/>
    <xf numFmtId="164" fontId="2" fillId="4" borderId="0" xfId="1" applyNumberFormat="1" applyFont="1" applyFill="1" applyBorder="1"/>
    <xf numFmtId="165" fontId="8" fillId="5" borderId="0" xfId="1" applyNumberFormat="1" applyFont="1" applyFill="1" applyBorder="1"/>
    <xf numFmtId="165" fontId="9" fillId="0" borderId="0" xfId="1" applyNumberFormat="1" applyFont="1" applyBorder="1"/>
    <xf numFmtId="2" fontId="2" fillId="0" borderId="0" xfId="1" applyNumberFormat="1" applyFont="1" applyBorder="1"/>
    <xf numFmtId="165" fontId="2" fillId="0" borderId="1" xfId="1" applyNumberFormat="1" applyFont="1" applyBorder="1"/>
    <xf numFmtId="0" fontId="0" fillId="0" borderId="0" xfId="0"/>
    <xf numFmtId="165" fontId="9" fillId="4" borderId="0" xfId="1" applyNumberFormat="1" applyFont="1" applyFill="1" applyBorder="1"/>
    <xf numFmtId="165" fontId="2" fillId="5" borderId="0" xfId="1" applyNumberFormat="1" applyFont="1" applyFill="1" applyBorder="1"/>
    <xf numFmtId="165" fontId="9" fillId="5" borderId="0" xfId="1" applyNumberFormat="1" applyFont="1" applyFill="1" applyBorder="1"/>
    <xf numFmtId="165" fontId="2" fillId="6" borderId="0" xfId="1" applyNumberFormat="1" applyFont="1" applyFill="1" applyBorder="1"/>
    <xf numFmtId="2" fontId="2" fillId="6" borderId="0" xfId="1" applyNumberFormat="1" applyFont="1" applyFill="1" applyBorder="1"/>
    <xf numFmtId="165" fontId="2" fillId="6" borderId="1" xfId="1" applyNumberFormat="1" applyFont="1" applyFill="1" applyBorder="1"/>
    <xf numFmtId="164" fontId="2" fillId="6" borderId="0" xfId="1" applyNumberFormat="1" applyFont="1" applyFill="1" applyBorder="1"/>
    <xf numFmtId="165" fontId="2" fillId="7" borderId="0" xfId="1" applyNumberFormat="1" applyFont="1" applyFill="1" applyBorder="1"/>
    <xf numFmtId="165" fontId="2" fillId="7" borderId="1" xfId="1" applyNumberFormat="1" applyFont="1" applyFill="1" applyBorder="1"/>
  </cellXfs>
  <cellStyles count="2">
    <cellStyle name="Arial10px" xfId="1" xr:uid="{00000000-0005-0000-0000-000006000000}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58CE0"/>
      <rgbColor rgb="FF993366"/>
      <rgbColor rgb="FFFFF4C5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1;&#1091;&#1075;&#1072;&#1085;&#1089;&#1082;/&#1076;&#1074;%2010,10,24%20&#1083;&#1075;&#1088;&#1089;&#1095;%20&#1087;&#1086;&#1082;%20&#1079;&#1087;&#1092;%20&#1086;&#1090;%20&#1092;&#1080;&#1083;&#1080;&#1072;&#1083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R1" t="str">
            <v>отгрузит завод</v>
          </cell>
        </row>
        <row r="2">
          <cell r="P2" t="str">
            <v>потребность</v>
          </cell>
          <cell r="Q2" t="str">
            <v>ИТОГО</v>
          </cell>
          <cell r="R2" t="str">
            <v>кратно рядам</v>
          </cell>
          <cell r="AC2" t="str">
            <v>потребность</v>
          </cell>
          <cell r="AF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комментарии</v>
          </cell>
          <cell r="AC3" t="str">
            <v>вес</v>
          </cell>
          <cell r="AD3" t="str">
            <v>крат кор</v>
          </cell>
          <cell r="AE3" t="str">
            <v>заказ кор.</v>
          </cell>
          <cell r="AF3" t="str">
            <v>ВЕС</v>
          </cell>
          <cell r="AG3" t="str">
            <v>ряд</v>
          </cell>
          <cell r="AH3" t="str">
            <v>паллет</v>
          </cell>
        </row>
        <row r="4">
          <cell r="N4" t="str">
            <v>нет</v>
          </cell>
          <cell r="O4" t="str">
            <v>10,10,</v>
          </cell>
          <cell r="W4" t="str">
            <v>03,10,</v>
          </cell>
          <cell r="X4" t="str">
            <v>26,09,</v>
          </cell>
          <cell r="Y4" t="str">
            <v>19,09,</v>
          </cell>
          <cell r="Z4" t="str">
            <v>12,09,</v>
          </cell>
          <cell r="AA4" t="str">
            <v>05,09,</v>
          </cell>
          <cell r="AE4" t="str">
            <v>14,10,</v>
          </cell>
        </row>
        <row r="5">
          <cell r="E5">
            <v>13937.7</v>
          </cell>
          <cell r="F5">
            <v>31087.1</v>
          </cell>
          <cell r="J5">
            <v>13775.7</v>
          </cell>
          <cell r="K5">
            <v>162</v>
          </cell>
          <cell r="L5">
            <v>0</v>
          </cell>
          <cell r="M5">
            <v>0</v>
          </cell>
          <cell r="N5">
            <v>0</v>
          </cell>
          <cell r="O5">
            <v>2787.54</v>
          </cell>
          <cell r="P5">
            <v>12522.22</v>
          </cell>
          <cell r="Q5">
            <v>12812.22</v>
          </cell>
          <cell r="R5">
            <v>13007.4</v>
          </cell>
          <cell r="S5">
            <v>400</v>
          </cell>
          <cell r="W5">
            <v>2625.14</v>
          </cell>
          <cell r="X5">
            <v>2955.94</v>
          </cell>
          <cell r="Y5">
            <v>3522.78</v>
          </cell>
          <cell r="Z5">
            <v>3436.52</v>
          </cell>
          <cell r="AA5">
            <v>2696.78</v>
          </cell>
          <cell r="AC5">
            <v>8252.2199999999993</v>
          </cell>
          <cell r="AE5">
            <v>1884</v>
          </cell>
          <cell r="AF5">
            <v>8315.9599999999991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350</v>
          </cell>
          <cell r="E6">
            <v>121</v>
          </cell>
          <cell r="F6">
            <v>160</v>
          </cell>
          <cell r="G6">
            <v>0.3</v>
          </cell>
          <cell r="H6">
            <v>180</v>
          </cell>
          <cell r="I6" t="str">
            <v>матрица</v>
          </cell>
          <cell r="J6">
            <v>121</v>
          </cell>
          <cell r="K6">
            <v>0</v>
          </cell>
          <cell r="O6">
            <v>24.2</v>
          </cell>
          <cell r="P6">
            <v>178.8</v>
          </cell>
          <cell r="Q6">
            <v>178.8</v>
          </cell>
          <cell r="R6">
            <v>168</v>
          </cell>
          <cell r="U6">
            <v>13.553719008264499</v>
          </cell>
          <cell r="V6">
            <v>6.61157024793388</v>
          </cell>
          <cell r="W6">
            <v>19</v>
          </cell>
          <cell r="X6">
            <v>23.8</v>
          </cell>
          <cell r="Y6">
            <v>35.799999999999997</v>
          </cell>
          <cell r="Z6">
            <v>34</v>
          </cell>
          <cell r="AA6">
            <v>20.2</v>
          </cell>
          <cell r="AC6">
            <v>53.64</v>
          </cell>
          <cell r="AD6">
            <v>12</v>
          </cell>
          <cell r="AE6">
            <v>14</v>
          </cell>
          <cell r="AF6">
            <v>50.4</v>
          </cell>
          <cell r="AG6">
            <v>14</v>
          </cell>
          <cell r="AH6">
            <v>70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1057</v>
          </cell>
          <cell r="E7">
            <v>324</v>
          </cell>
          <cell r="F7">
            <v>598</v>
          </cell>
          <cell r="G7">
            <v>0.3</v>
          </cell>
          <cell r="H7">
            <v>180</v>
          </cell>
          <cell r="I7" t="str">
            <v>матрица</v>
          </cell>
          <cell r="J7">
            <v>324</v>
          </cell>
          <cell r="K7">
            <v>0</v>
          </cell>
          <cell r="O7">
            <v>64.8</v>
          </cell>
          <cell r="P7">
            <v>309.2</v>
          </cell>
          <cell r="Q7">
            <v>309.2</v>
          </cell>
          <cell r="R7">
            <v>336</v>
          </cell>
          <cell r="U7">
            <v>14.4135802469136</v>
          </cell>
          <cell r="V7">
            <v>9.2283950617283992</v>
          </cell>
          <cell r="W7">
            <v>54</v>
          </cell>
          <cell r="X7">
            <v>80</v>
          </cell>
          <cell r="Y7">
            <v>78.8</v>
          </cell>
          <cell r="Z7">
            <v>116</v>
          </cell>
          <cell r="AA7">
            <v>60.2</v>
          </cell>
          <cell r="AC7">
            <v>92.76</v>
          </cell>
          <cell r="AD7">
            <v>12</v>
          </cell>
          <cell r="AE7">
            <v>28</v>
          </cell>
          <cell r="AF7">
            <v>100.8</v>
          </cell>
          <cell r="AG7">
            <v>14</v>
          </cell>
          <cell r="AH7">
            <v>70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1241</v>
          </cell>
          <cell r="D8">
            <v>1176</v>
          </cell>
          <cell r="E8">
            <v>854</v>
          </cell>
          <cell r="F8">
            <v>1325</v>
          </cell>
          <cell r="G8">
            <v>0.3</v>
          </cell>
          <cell r="H8">
            <v>180</v>
          </cell>
          <cell r="I8" t="str">
            <v>матрица</v>
          </cell>
          <cell r="J8">
            <v>848</v>
          </cell>
          <cell r="K8">
            <v>6</v>
          </cell>
          <cell r="O8">
            <v>170.8</v>
          </cell>
          <cell r="P8">
            <v>1066.2</v>
          </cell>
          <cell r="Q8">
            <v>1066.2</v>
          </cell>
          <cell r="R8">
            <v>1008</v>
          </cell>
          <cell r="U8">
            <v>13.6592505854801</v>
          </cell>
          <cell r="V8">
            <v>7.7576112412178002</v>
          </cell>
          <cell r="W8">
            <v>145.4</v>
          </cell>
          <cell r="X8">
            <v>100.6</v>
          </cell>
          <cell r="Y8">
            <v>158.4</v>
          </cell>
          <cell r="Z8">
            <v>177.4</v>
          </cell>
          <cell r="AA8">
            <v>129.19999999999999</v>
          </cell>
          <cell r="AB8" t="str">
            <v>Акция сеть "Спар" на октябрь 2024г.</v>
          </cell>
          <cell r="AC8">
            <v>319.86</v>
          </cell>
          <cell r="AD8">
            <v>12</v>
          </cell>
          <cell r="AE8">
            <v>84</v>
          </cell>
          <cell r="AF8">
            <v>302.39999999999998</v>
          </cell>
          <cell r="AG8">
            <v>14</v>
          </cell>
          <cell r="AH8">
            <v>70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553</v>
          </cell>
          <cell r="D9">
            <v>1008</v>
          </cell>
          <cell r="E9">
            <v>268</v>
          </cell>
          <cell r="F9">
            <v>1206</v>
          </cell>
          <cell r="G9">
            <v>0.3</v>
          </cell>
          <cell r="H9">
            <v>180</v>
          </cell>
          <cell r="I9" t="str">
            <v>матрица</v>
          </cell>
          <cell r="J9">
            <v>267</v>
          </cell>
          <cell r="K9">
            <v>1</v>
          </cell>
          <cell r="O9">
            <v>53.6</v>
          </cell>
          <cell r="R9">
            <v>0</v>
          </cell>
          <cell r="U9">
            <v>22.5</v>
          </cell>
          <cell r="V9">
            <v>22.5</v>
          </cell>
          <cell r="W9">
            <v>97</v>
          </cell>
          <cell r="X9">
            <v>60</v>
          </cell>
          <cell r="Y9">
            <v>93.6</v>
          </cell>
          <cell r="Z9">
            <v>67.8</v>
          </cell>
          <cell r="AA9">
            <v>57</v>
          </cell>
          <cell r="AC9">
            <v>0</v>
          </cell>
          <cell r="AD9">
            <v>12</v>
          </cell>
          <cell r="AE9">
            <v>0</v>
          </cell>
          <cell r="AF9">
            <v>0</v>
          </cell>
          <cell r="AG9">
            <v>14</v>
          </cell>
          <cell r="AH9">
            <v>70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1622</v>
          </cell>
          <cell r="D10">
            <v>168</v>
          </cell>
          <cell r="E10">
            <v>602</v>
          </cell>
          <cell r="F10">
            <v>1112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628</v>
          </cell>
          <cell r="K10">
            <v>-26</v>
          </cell>
          <cell r="O10">
            <v>120.4</v>
          </cell>
          <cell r="P10">
            <v>573.6</v>
          </cell>
          <cell r="Q10">
            <v>573.6</v>
          </cell>
          <cell r="R10">
            <v>504</v>
          </cell>
          <cell r="U10">
            <v>13.421926910299</v>
          </cell>
          <cell r="V10">
            <v>9.2358803986710996</v>
          </cell>
          <cell r="W10">
            <v>112</v>
          </cell>
          <cell r="X10">
            <v>144.6</v>
          </cell>
          <cell r="Y10">
            <v>164.6</v>
          </cell>
          <cell r="Z10">
            <v>192.6</v>
          </cell>
          <cell r="AA10">
            <v>146.80000000000001</v>
          </cell>
          <cell r="AC10">
            <v>172.08</v>
          </cell>
          <cell r="AD10">
            <v>12</v>
          </cell>
          <cell r="AE10">
            <v>42</v>
          </cell>
          <cell r="AF10">
            <v>151.19999999999999</v>
          </cell>
          <cell r="AG10">
            <v>14</v>
          </cell>
          <cell r="AH10">
            <v>70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540</v>
          </cell>
          <cell r="D11">
            <v>336</v>
          </cell>
          <cell r="E11">
            <v>149</v>
          </cell>
          <cell r="F11">
            <v>674</v>
          </cell>
          <cell r="G11">
            <v>0.09</v>
          </cell>
          <cell r="H11">
            <v>180</v>
          </cell>
          <cell r="I11" t="str">
            <v>матрица</v>
          </cell>
          <cell r="J11">
            <v>107</v>
          </cell>
          <cell r="K11">
            <v>42</v>
          </cell>
          <cell r="O11">
            <v>29.8</v>
          </cell>
          <cell r="R11">
            <v>0</v>
          </cell>
          <cell r="U11">
            <v>22.6174496644295</v>
          </cell>
          <cell r="V11">
            <v>22.6174496644295</v>
          </cell>
          <cell r="W11">
            <v>37</v>
          </cell>
          <cell r="X11">
            <v>24.2</v>
          </cell>
          <cell r="Y11">
            <v>63.2</v>
          </cell>
          <cell r="Z11">
            <v>26.4</v>
          </cell>
          <cell r="AA11">
            <v>33.799999999999997</v>
          </cell>
          <cell r="AC11">
            <v>0</v>
          </cell>
          <cell r="AD11">
            <v>24</v>
          </cell>
          <cell r="AE11">
            <v>0</v>
          </cell>
          <cell r="AF11">
            <v>0</v>
          </cell>
          <cell r="AG11">
            <v>14</v>
          </cell>
          <cell r="AH11">
            <v>126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922</v>
          </cell>
          <cell r="E12">
            <v>144</v>
          </cell>
          <cell r="F12">
            <v>697</v>
          </cell>
          <cell r="G12">
            <v>0.36</v>
          </cell>
          <cell r="H12">
            <v>180</v>
          </cell>
          <cell r="I12" t="str">
            <v>матрица</v>
          </cell>
          <cell r="J12">
            <v>136</v>
          </cell>
          <cell r="K12">
            <v>8</v>
          </cell>
          <cell r="O12">
            <v>28.8</v>
          </cell>
          <cell r="R12">
            <v>0</v>
          </cell>
          <cell r="U12">
            <v>24.2013888888889</v>
          </cell>
          <cell r="V12">
            <v>24.2013888888889</v>
          </cell>
          <cell r="W12">
            <v>22.6</v>
          </cell>
          <cell r="X12">
            <v>69.2</v>
          </cell>
          <cell r="Y12">
            <v>65.599999999999994</v>
          </cell>
          <cell r="Z12">
            <v>65.2</v>
          </cell>
          <cell r="AA12">
            <v>35.6</v>
          </cell>
          <cell r="AC12">
            <v>0</v>
          </cell>
          <cell r="AD12">
            <v>10</v>
          </cell>
          <cell r="AE12">
            <v>0</v>
          </cell>
          <cell r="AF12">
            <v>0</v>
          </cell>
          <cell r="AG12">
            <v>14</v>
          </cell>
          <cell r="AH12">
            <v>70</v>
          </cell>
        </row>
        <row r="13">
          <cell r="A13" t="str">
            <v>Жар-ладушки с клубникой и вишней ТМ Зареченские ТС Зареченские продукты.  Поком</v>
          </cell>
          <cell r="B13" t="str">
            <v>кг</v>
          </cell>
          <cell r="C13">
            <v>201.7</v>
          </cell>
          <cell r="E13">
            <v>22.2</v>
          </cell>
          <cell r="F13">
            <v>72.2</v>
          </cell>
          <cell r="G13">
            <v>0</v>
          </cell>
          <cell r="H13">
            <v>180</v>
          </cell>
          <cell r="I13" t="str">
            <v>нет в матрице</v>
          </cell>
          <cell r="J13">
            <v>22.2</v>
          </cell>
          <cell r="K13">
            <v>0</v>
          </cell>
          <cell r="O13">
            <v>4.4400000000000004</v>
          </cell>
          <cell r="U13">
            <v>16.2612612612613</v>
          </cell>
          <cell r="V13">
            <v>16.2612612612613</v>
          </cell>
          <cell r="W13">
            <v>4.4400000000000004</v>
          </cell>
          <cell r="X13">
            <v>8.14</v>
          </cell>
          <cell r="Y13">
            <v>5.18</v>
          </cell>
          <cell r="Z13">
            <v>7.02</v>
          </cell>
          <cell r="AA13">
            <v>5.18</v>
          </cell>
          <cell r="AB13" t="str">
            <v>нужно увеличить продажи!!! / вывод</v>
          </cell>
          <cell r="AD13">
            <v>0</v>
          </cell>
        </row>
        <row r="14">
          <cell r="A14" t="str">
            <v>Круггетсы с сырным соусом ТМ Горячая штучка 0,25 кг зам  ПОКОМ</v>
          </cell>
          <cell r="B14" t="str">
            <v>шт</v>
          </cell>
          <cell r="C14">
            <v>479</v>
          </cell>
          <cell r="E14">
            <v>209</v>
          </cell>
          <cell r="F14">
            <v>256</v>
          </cell>
          <cell r="G14">
            <v>0.25</v>
          </cell>
          <cell r="H14">
            <v>180</v>
          </cell>
          <cell r="I14" t="str">
            <v>матрица</v>
          </cell>
          <cell r="J14">
            <v>204</v>
          </cell>
          <cell r="K14">
            <v>5</v>
          </cell>
          <cell r="O14">
            <v>41.8</v>
          </cell>
          <cell r="P14">
            <v>329.2</v>
          </cell>
          <cell r="Q14">
            <v>329.2</v>
          </cell>
          <cell r="R14">
            <v>336</v>
          </cell>
          <cell r="U14">
            <v>14.1626794258373</v>
          </cell>
          <cell r="V14">
            <v>6.1244019138755998</v>
          </cell>
          <cell r="W14">
            <v>30.6</v>
          </cell>
          <cell r="X14">
            <v>44.8</v>
          </cell>
          <cell r="Y14">
            <v>38.4</v>
          </cell>
          <cell r="Z14">
            <v>39.799999999999997</v>
          </cell>
          <cell r="AA14">
            <v>32.4</v>
          </cell>
          <cell r="AC14">
            <v>82.3</v>
          </cell>
          <cell r="AD14">
            <v>12</v>
          </cell>
          <cell r="AE14">
            <v>28</v>
          </cell>
          <cell r="AF14">
            <v>84</v>
          </cell>
          <cell r="AG14">
            <v>14</v>
          </cell>
          <cell r="AH14">
            <v>70</v>
          </cell>
        </row>
        <row r="15">
          <cell r="A15" t="str">
            <v>Круггетсы сочные ТМ Горячая штучка ТС Круггетсы 0,25 кг зам  ПОКОМ</v>
          </cell>
          <cell r="B15" t="str">
            <v>шт</v>
          </cell>
          <cell r="C15">
            <v>507</v>
          </cell>
          <cell r="E15">
            <v>168</v>
          </cell>
          <cell r="F15">
            <v>328</v>
          </cell>
          <cell r="G15">
            <v>0.25</v>
          </cell>
          <cell r="H15">
            <v>180</v>
          </cell>
          <cell r="I15" t="str">
            <v>матрица</v>
          </cell>
          <cell r="J15">
            <v>161</v>
          </cell>
          <cell r="K15">
            <v>7</v>
          </cell>
          <cell r="O15">
            <v>33.6</v>
          </cell>
          <cell r="P15">
            <v>142.4</v>
          </cell>
          <cell r="Q15">
            <v>142.4</v>
          </cell>
          <cell r="R15">
            <v>168</v>
          </cell>
          <cell r="U15">
            <v>14.7619047619048</v>
          </cell>
          <cell r="V15">
            <v>9.7619047619047592</v>
          </cell>
          <cell r="W15">
            <v>30.4</v>
          </cell>
          <cell r="X15">
            <v>30</v>
          </cell>
          <cell r="Y15">
            <v>52.6</v>
          </cell>
          <cell r="Z15">
            <v>46.6</v>
          </cell>
          <cell r="AA15">
            <v>35.4</v>
          </cell>
          <cell r="AC15">
            <v>35.6</v>
          </cell>
          <cell r="AD15">
            <v>12</v>
          </cell>
          <cell r="AE15">
            <v>14</v>
          </cell>
          <cell r="AF15">
            <v>42</v>
          </cell>
          <cell r="AG15">
            <v>14</v>
          </cell>
          <cell r="AH15">
            <v>70</v>
          </cell>
        </row>
        <row r="16">
          <cell r="A16" t="str">
            <v>Мини-пицца с ветчиной и сыром ТМ Зареченские продукты. ВЕС  Поком</v>
          </cell>
          <cell r="B16" t="str">
            <v>кг</v>
          </cell>
          <cell r="C16">
            <v>36</v>
          </cell>
          <cell r="E16">
            <v>24</v>
          </cell>
          <cell r="F16">
            <v>12</v>
          </cell>
          <cell r="G16">
            <v>1</v>
          </cell>
          <cell r="H16">
            <v>180</v>
          </cell>
          <cell r="I16" t="str">
            <v>матрица</v>
          </cell>
          <cell r="J16">
            <v>25.4</v>
          </cell>
          <cell r="K16">
            <v>-1.4</v>
          </cell>
          <cell r="O16">
            <v>4.8</v>
          </cell>
          <cell r="P16">
            <v>55.2</v>
          </cell>
          <cell r="Q16">
            <v>55.2</v>
          </cell>
          <cell r="R16">
            <v>42</v>
          </cell>
          <cell r="U16">
            <v>11.25</v>
          </cell>
          <cell r="V16">
            <v>2.5</v>
          </cell>
          <cell r="W16">
            <v>1.34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 t="str">
            <v>вместо фрай-пиццы</v>
          </cell>
          <cell r="AC16">
            <v>55.2</v>
          </cell>
          <cell r="AD16">
            <v>3</v>
          </cell>
          <cell r="AE16">
            <v>14</v>
          </cell>
          <cell r="AF16">
            <v>42</v>
          </cell>
          <cell r="AG16">
            <v>14</v>
          </cell>
          <cell r="AH16">
            <v>126</v>
          </cell>
        </row>
        <row r="17">
          <cell r="A17" t="str">
            <v>Мини-сосиски в тесте "Фрайпики" 3,7кг ВЕС,  ПОКОМ</v>
          </cell>
          <cell r="B17" t="str">
            <v>кг</v>
          </cell>
          <cell r="D17">
            <v>29.6</v>
          </cell>
          <cell r="E17">
            <v>29.6</v>
          </cell>
          <cell r="G17">
            <v>0</v>
          </cell>
          <cell r="H17">
            <v>180</v>
          </cell>
          <cell r="I17" t="str">
            <v>нет в матрице</v>
          </cell>
          <cell r="J17">
            <v>26</v>
          </cell>
          <cell r="K17">
            <v>3.6</v>
          </cell>
          <cell r="O17">
            <v>5.92</v>
          </cell>
          <cell r="U17">
            <v>0</v>
          </cell>
          <cell r="V17">
            <v>0</v>
          </cell>
          <cell r="W17">
            <v>2.96</v>
          </cell>
          <cell r="X17">
            <v>0.74</v>
          </cell>
          <cell r="Y17">
            <v>5.92</v>
          </cell>
          <cell r="Z17">
            <v>5.18</v>
          </cell>
          <cell r="AA17">
            <v>10.36</v>
          </cell>
          <cell r="AB17" t="str">
            <v>дубль</v>
          </cell>
          <cell r="AD17">
            <v>0</v>
          </cell>
        </row>
        <row r="18">
          <cell r="A18" t="str">
            <v>Мини-сосиски в тесте ТМ Зареченские . ВЕС  Поком</v>
          </cell>
          <cell r="B18" t="str">
            <v>кг</v>
          </cell>
          <cell r="C18">
            <v>348.5</v>
          </cell>
          <cell r="D18">
            <v>259</v>
          </cell>
          <cell r="E18">
            <v>203.5</v>
          </cell>
          <cell r="F18">
            <v>352.2</v>
          </cell>
          <cell r="G18">
            <v>1</v>
          </cell>
          <cell r="H18">
            <v>180</v>
          </cell>
          <cell r="I18" t="str">
            <v>матрица</v>
          </cell>
          <cell r="J18">
            <v>174.5</v>
          </cell>
          <cell r="K18">
            <v>29</v>
          </cell>
          <cell r="O18">
            <v>40.700000000000003</v>
          </cell>
          <cell r="P18">
            <v>217.6</v>
          </cell>
          <cell r="Q18">
            <v>217.6</v>
          </cell>
          <cell r="R18">
            <v>207.2</v>
          </cell>
          <cell r="U18">
            <v>13.744471744471699</v>
          </cell>
          <cell r="V18">
            <v>8.6535626535626502</v>
          </cell>
          <cell r="W18">
            <v>39.08</v>
          </cell>
          <cell r="X18">
            <v>39.22</v>
          </cell>
          <cell r="Y18">
            <v>39.22</v>
          </cell>
          <cell r="Z18">
            <v>38.840000000000003</v>
          </cell>
          <cell r="AA18">
            <v>13.92</v>
          </cell>
          <cell r="AB18" t="str">
            <v>вместо фрайпиков / есть дубль</v>
          </cell>
          <cell r="AC18">
            <v>217.6</v>
          </cell>
          <cell r="AD18">
            <v>3.7</v>
          </cell>
          <cell r="AE18">
            <v>56</v>
          </cell>
          <cell r="AF18">
            <v>207.2</v>
          </cell>
          <cell r="AG18">
            <v>14</v>
          </cell>
          <cell r="AH18">
            <v>126</v>
          </cell>
        </row>
        <row r="19">
          <cell r="A19" t="str">
            <v>Мини-чебуреки с мясом ТМ Зареченские ТС Зареченские продукты.  Поком</v>
          </cell>
          <cell r="B19" t="str">
            <v>кг</v>
          </cell>
          <cell r="C19">
            <v>363</v>
          </cell>
          <cell r="D19">
            <v>132</v>
          </cell>
          <cell r="E19">
            <v>280.5</v>
          </cell>
          <cell r="F19">
            <v>182</v>
          </cell>
          <cell r="G19">
            <v>1</v>
          </cell>
          <cell r="H19">
            <v>180</v>
          </cell>
          <cell r="I19" t="str">
            <v>матрица</v>
          </cell>
          <cell r="J19">
            <v>272.8</v>
          </cell>
          <cell r="K19">
            <v>7.6999999999999904</v>
          </cell>
          <cell r="O19">
            <v>56.1</v>
          </cell>
          <cell r="P19">
            <v>603.4</v>
          </cell>
          <cell r="Q19">
            <v>603.4</v>
          </cell>
          <cell r="R19">
            <v>594</v>
          </cell>
          <cell r="U19">
            <v>13.832442067736199</v>
          </cell>
          <cell r="V19">
            <v>3.24420677361854</v>
          </cell>
          <cell r="W19">
            <v>34</v>
          </cell>
          <cell r="X19">
            <v>39.5</v>
          </cell>
          <cell r="Y19">
            <v>44.8</v>
          </cell>
          <cell r="Z19">
            <v>38.5</v>
          </cell>
          <cell r="AA19">
            <v>2.2000000000000002</v>
          </cell>
          <cell r="AB19" t="str">
            <v>вместо жар-мени</v>
          </cell>
          <cell r="AC19">
            <v>603.4</v>
          </cell>
          <cell r="AD19">
            <v>5.5</v>
          </cell>
          <cell r="AE19">
            <v>108</v>
          </cell>
          <cell r="AF19">
            <v>594</v>
          </cell>
          <cell r="AG19">
            <v>12</v>
          </cell>
          <cell r="AH19">
            <v>84</v>
          </cell>
        </row>
        <row r="20">
          <cell r="A20" t="str">
            <v>Мини-шарики с курочкой и сыром ТМ Зареченские .ВЕС  Поком</v>
          </cell>
          <cell r="B20" t="str">
            <v>кг</v>
          </cell>
          <cell r="C20">
            <v>495</v>
          </cell>
          <cell r="E20">
            <v>162.69999999999999</v>
          </cell>
          <cell r="F20">
            <v>320.3</v>
          </cell>
          <cell r="G20">
            <v>1</v>
          </cell>
          <cell r="H20">
            <v>180</v>
          </cell>
          <cell r="I20" t="str">
            <v>матрица</v>
          </cell>
          <cell r="J20">
            <v>170.3</v>
          </cell>
          <cell r="K20">
            <v>-7.6000000000000201</v>
          </cell>
          <cell r="O20">
            <v>32.54</v>
          </cell>
          <cell r="P20">
            <v>135.26</v>
          </cell>
          <cell r="Q20">
            <v>135.26</v>
          </cell>
          <cell r="R20">
            <v>126</v>
          </cell>
          <cell r="U20">
            <v>13.715427166564201</v>
          </cell>
          <cell r="V20">
            <v>9.8432698217578398</v>
          </cell>
          <cell r="W20">
            <v>28.8</v>
          </cell>
          <cell r="X20">
            <v>8.4</v>
          </cell>
          <cell r="Y20">
            <v>49.2</v>
          </cell>
          <cell r="Z20">
            <v>19.7</v>
          </cell>
          <cell r="AA20">
            <v>27.6</v>
          </cell>
          <cell r="AB20" t="str">
            <v>вместо жар-болов</v>
          </cell>
          <cell r="AC20">
            <v>135.26</v>
          </cell>
          <cell r="AD20">
            <v>3</v>
          </cell>
          <cell r="AE20">
            <v>42</v>
          </cell>
          <cell r="AF20">
            <v>126</v>
          </cell>
          <cell r="AG20">
            <v>14</v>
          </cell>
          <cell r="AH20">
            <v>126</v>
          </cell>
        </row>
        <row r="21">
          <cell r="A21" t="str">
            <v>Наггетсы Нагетосы Сочная курочка ТМ Горячая штучка 0,25 кг зам  ПОКОМ</v>
          </cell>
          <cell r="B21" t="str">
            <v>шт</v>
          </cell>
          <cell r="C21">
            <v>599</v>
          </cell>
          <cell r="D21">
            <v>252</v>
          </cell>
          <cell r="E21">
            <v>272</v>
          </cell>
          <cell r="F21">
            <v>481</v>
          </cell>
          <cell r="G21">
            <v>0.25</v>
          </cell>
          <cell r="H21">
            <v>180</v>
          </cell>
          <cell r="I21" t="str">
            <v>матрица</v>
          </cell>
          <cell r="J21">
            <v>268</v>
          </cell>
          <cell r="K21">
            <v>4</v>
          </cell>
          <cell r="O21">
            <v>54.4</v>
          </cell>
          <cell r="P21">
            <v>280.60000000000002</v>
          </cell>
          <cell r="Q21">
            <v>280.60000000000002</v>
          </cell>
          <cell r="R21">
            <v>252</v>
          </cell>
          <cell r="U21">
            <v>13.474264705882399</v>
          </cell>
          <cell r="V21">
            <v>8.8419117647058805</v>
          </cell>
          <cell r="W21">
            <v>53.8</v>
          </cell>
          <cell r="X21">
            <v>58</v>
          </cell>
          <cell r="Y21">
            <v>71.400000000000006</v>
          </cell>
          <cell r="Z21">
            <v>86.2</v>
          </cell>
          <cell r="AA21">
            <v>50.4</v>
          </cell>
          <cell r="AB21" t="str">
            <v>Акция сеть "Спар" на октябрь 2024г.</v>
          </cell>
          <cell r="AC21">
            <v>70.150000000000006</v>
          </cell>
          <cell r="AD21">
            <v>6</v>
          </cell>
          <cell r="AE21">
            <v>42</v>
          </cell>
          <cell r="AF21">
            <v>63</v>
          </cell>
          <cell r="AG21">
            <v>14</v>
          </cell>
          <cell r="AH21">
            <v>126</v>
          </cell>
        </row>
        <row r="22">
          <cell r="A22" t="str">
            <v>Наггетсы Нагетосы Сочная курочка в хруст панир со сметаной и зеленью ТМ Горячая штучка 0,25 ПОКОМ</v>
          </cell>
          <cell r="B22" t="str">
            <v>шт</v>
          </cell>
          <cell r="C22">
            <v>706</v>
          </cell>
          <cell r="D22">
            <v>31</v>
          </cell>
          <cell r="E22">
            <v>136</v>
          </cell>
          <cell r="F22">
            <v>579</v>
          </cell>
          <cell r="G22">
            <v>0.25</v>
          </cell>
          <cell r="H22">
            <v>180</v>
          </cell>
          <cell r="I22" t="str">
            <v>матрица</v>
          </cell>
          <cell r="J22">
            <v>136</v>
          </cell>
          <cell r="K22">
            <v>0</v>
          </cell>
          <cell r="O22">
            <v>27.2</v>
          </cell>
          <cell r="R22">
            <v>0</v>
          </cell>
          <cell r="U22">
            <v>21.286764705882401</v>
          </cell>
          <cell r="V22">
            <v>21.286764705882401</v>
          </cell>
          <cell r="W22">
            <v>22.4</v>
          </cell>
          <cell r="X22">
            <v>39</v>
          </cell>
          <cell r="Y22">
            <v>69.2</v>
          </cell>
          <cell r="Z22">
            <v>63.4</v>
          </cell>
          <cell r="AA22">
            <v>40.4</v>
          </cell>
          <cell r="AB22" t="str">
            <v>сети / нужно увеличить продажи</v>
          </cell>
          <cell r="AC22">
            <v>0</v>
          </cell>
          <cell r="AD22">
            <v>6</v>
          </cell>
          <cell r="AE22">
            <v>0</v>
          </cell>
          <cell r="AF22">
            <v>0</v>
          </cell>
          <cell r="AG22">
            <v>14</v>
          </cell>
          <cell r="AH22">
            <v>126</v>
          </cell>
        </row>
        <row r="23">
          <cell r="A23" t="str">
            <v>Наггетсы Нагетосы Сочная курочка со сладкой паприкой ТМ Горячая штучка ф/в 0,25 кг  ПОКОМ</v>
          </cell>
          <cell r="B23" t="str">
            <v>шт</v>
          </cell>
          <cell r="C23">
            <v>393</v>
          </cell>
          <cell r="D23">
            <v>84</v>
          </cell>
          <cell r="E23">
            <v>208</v>
          </cell>
          <cell r="F23">
            <v>197</v>
          </cell>
          <cell r="G23">
            <v>0.25</v>
          </cell>
          <cell r="H23">
            <v>180</v>
          </cell>
          <cell r="I23" t="str">
            <v>матрица</v>
          </cell>
          <cell r="J23">
            <v>208</v>
          </cell>
          <cell r="K23">
            <v>0</v>
          </cell>
          <cell r="O23">
            <v>41.6</v>
          </cell>
          <cell r="P23">
            <v>385.4</v>
          </cell>
          <cell r="Q23">
            <v>385.4</v>
          </cell>
          <cell r="R23">
            <v>420</v>
          </cell>
          <cell r="U23">
            <v>14.8317307692308</v>
          </cell>
          <cell r="V23">
            <v>4.7355769230769198</v>
          </cell>
          <cell r="W23">
            <v>25.4</v>
          </cell>
          <cell r="X23">
            <v>26.8</v>
          </cell>
          <cell r="Y23">
            <v>15.2</v>
          </cell>
          <cell r="Z23">
            <v>28.4</v>
          </cell>
          <cell r="AA23">
            <v>15.4</v>
          </cell>
          <cell r="AB23" t="str">
            <v>Акция сеть "Спар" на октябрь 2024г.</v>
          </cell>
          <cell r="AC23">
            <v>96.35</v>
          </cell>
          <cell r="AD23">
            <v>6</v>
          </cell>
          <cell r="AE23">
            <v>70</v>
          </cell>
          <cell r="AF23">
            <v>105</v>
          </cell>
          <cell r="AG23">
            <v>14</v>
          </cell>
          <cell r="AH23">
            <v>126</v>
          </cell>
        </row>
        <row r="24">
          <cell r="A24" t="str">
            <v>Наггетсы ТМ Горячая штучка ТС Foodgital 0,25кг.  Поком</v>
          </cell>
          <cell r="B24" t="str">
            <v>шт</v>
          </cell>
          <cell r="C24">
            <v>86</v>
          </cell>
          <cell r="E24">
            <v>60</v>
          </cell>
          <cell r="F24">
            <v>7</v>
          </cell>
          <cell r="G24">
            <v>0</v>
          </cell>
          <cell r="H24">
            <v>180</v>
          </cell>
          <cell r="I24" t="str">
            <v>нет в матрице</v>
          </cell>
          <cell r="J24">
            <v>60</v>
          </cell>
          <cell r="K24">
            <v>0</v>
          </cell>
          <cell r="O24">
            <v>12</v>
          </cell>
          <cell r="U24">
            <v>0.58333333333333304</v>
          </cell>
          <cell r="V24">
            <v>0.58333333333333304</v>
          </cell>
          <cell r="W24">
            <v>15.8</v>
          </cell>
          <cell r="X24">
            <v>21.4</v>
          </cell>
          <cell r="Y24">
            <v>23.8</v>
          </cell>
          <cell r="Z24">
            <v>23.4</v>
          </cell>
          <cell r="AA24">
            <v>9</v>
          </cell>
          <cell r="AB24" t="str">
            <v>нужно увеличить продажи!!! / от завода (СОСГ)</v>
          </cell>
          <cell r="AD24">
            <v>0</v>
          </cell>
        </row>
        <row r="25">
          <cell r="A25" t="str">
            <v>Наггетсы Хрустящие ТМ Зареченские ТС Зареченские продукты. Поком</v>
          </cell>
          <cell r="B25" t="str">
            <v>кг</v>
          </cell>
          <cell r="C25">
            <v>942</v>
          </cell>
          <cell r="D25">
            <v>72</v>
          </cell>
          <cell r="E25">
            <v>348</v>
          </cell>
          <cell r="F25">
            <v>624</v>
          </cell>
          <cell r="G25">
            <v>1</v>
          </cell>
          <cell r="H25">
            <v>180</v>
          </cell>
          <cell r="I25" t="str">
            <v>матрица</v>
          </cell>
          <cell r="J25">
            <v>347</v>
          </cell>
          <cell r="K25">
            <v>1</v>
          </cell>
          <cell r="O25">
            <v>69.599999999999994</v>
          </cell>
          <cell r="P25">
            <v>350.4</v>
          </cell>
          <cell r="Q25">
            <v>350.4</v>
          </cell>
          <cell r="R25">
            <v>360</v>
          </cell>
          <cell r="U25">
            <v>14.137931034482801</v>
          </cell>
          <cell r="V25">
            <v>8.9655172413793096</v>
          </cell>
          <cell r="W25">
            <v>68.400000000000006</v>
          </cell>
          <cell r="X25">
            <v>97.2</v>
          </cell>
          <cell r="Y25">
            <v>79.2</v>
          </cell>
          <cell r="Z25">
            <v>92.4</v>
          </cell>
          <cell r="AA25">
            <v>58.8</v>
          </cell>
          <cell r="AC25">
            <v>350.4</v>
          </cell>
          <cell r="AD25">
            <v>6</v>
          </cell>
          <cell r="AE25">
            <v>60</v>
          </cell>
          <cell r="AF25">
            <v>360</v>
          </cell>
          <cell r="AG25">
            <v>12</v>
          </cell>
          <cell r="AH25">
            <v>84</v>
          </cell>
        </row>
        <row r="26">
          <cell r="A26" t="str">
            <v>Наггетсы из печи 0,25кг ТМ Вязанка ТС Няняггетсы Сливушки замор.  ПОКОМ</v>
          </cell>
          <cell r="B26" t="str">
            <v>шт</v>
          </cell>
          <cell r="C26">
            <v>1461</v>
          </cell>
          <cell r="E26">
            <v>425</v>
          </cell>
          <cell r="F26">
            <v>952</v>
          </cell>
          <cell r="G26">
            <v>0.25</v>
          </cell>
          <cell r="H26">
            <v>365</v>
          </cell>
          <cell r="I26" t="str">
            <v>матрица</v>
          </cell>
          <cell r="J26">
            <v>425</v>
          </cell>
          <cell r="K26">
            <v>0</v>
          </cell>
          <cell r="O26">
            <v>85</v>
          </cell>
          <cell r="P26">
            <v>238</v>
          </cell>
          <cell r="Q26">
            <v>238</v>
          </cell>
          <cell r="R26">
            <v>168</v>
          </cell>
          <cell r="U26">
            <v>13.176470588235301</v>
          </cell>
          <cell r="V26">
            <v>11.2</v>
          </cell>
          <cell r="W26">
            <v>81.8</v>
          </cell>
          <cell r="X26">
            <v>143.19999999999999</v>
          </cell>
          <cell r="Y26">
            <v>174.4</v>
          </cell>
          <cell r="Z26">
            <v>127.6</v>
          </cell>
          <cell r="AA26">
            <v>131.6</v>
          </cell>
          <cell r="AC26">
            <v>59.5</v>
          </cell>
          <cell r="AD26">
            <v>12</v>
          </cell>
          <cell r="AE26">
            <v>14</v>
          </cell>
          <cell r="AF26">
            <v>42</v>
          </cell>
          <cell r="AG26">
            <v>14</v>
          </cell>
          <cell r="AH26">
            <v>70</v>
          </cell>
        </row>
        <row r="27">
          <cell r="A27" t="str">
            <v>Наггетсы с индейки ТМ Вязанка ТС Из печи Сливушки 0,25 кг УВС.  Поком</v>
          </cell>
          <cell r="B27" t="str">
            <v>шт</v>
          </cell>
          <cell r="D27">
            <v>12</v>
          </cell>
          <cell r="E27">
            <v>12</v>
          </cell>
          <cell r="G27">
            <v>0</v>
          </cell>
          <cell r="H27" t="e">
            <v>#VALUE!</v>
          </cell>
          <cell r="I27" t="str">
            <v>нет в матрице</v>
          </cell>
          <cell r="J27">
            <v>12</v>
          </cell>
          <cell r="K27">
            <v>0</v>
          </cell>
          <cell r="O27">
            <v>2.4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 t="str">
            <v>дубль</v>
          </cell>
          <cell r="AD27">
            <v>0</v>
          </cell>
        </row>
        <row r="28">
          <cell r="A28" t="str">
            <v>Наггетсы с индейкой 0,25кг ТМ Вязанка ТС Няняггетсы Сливушки НД2 замор.  ПОКОМ</v>
          </cell>
          <cell r="B28" t="str">
            <v>шт</v>
          </cell>
          <cell r="C28">
            <v>978</v>
          </cell>
          <cell r="E28">
            <v>246</v>
          </cell>
          <cell r="F28">
            <v>680</v>
          </cell>
          <cell r="G28">
            <v>0.25</v>
          </cell>
          <cell r="H28">
            <v>365</v>
          </cell>
          <cell r="I28" t="str">
            <v>матрица</v>
          </cell>
          <cell r="J28">
            <v>232</v>
          </cell>
          <cell r="K28">
            <v>14</v>
          </cell>
          <cell r="O28">
            <v>49.2</v>
          </cell>
          <cell r="R28">
            <v>0</v>
          </cell>
          <cell r="U28">
            <v>13.821138211382101</v>
          </cell>
          <cell r="V28">
            <v>13.821138211382101</v>
          </cell>
          <cell r="W28">
            <v>45.6</v>
          </cell>
          <cell r="X28">
            <v>83.2</v>
          </cell>
          <cell r="Y28">
            <v>116.4</v>
          </cell>
          <cell r="Z28">
            <v>144.19999999999999</v>
          </cell>
          <cell r="AA28">
            <v>86</v>
          </cell>
          <cell r="AB28" t="str">
            <v>сети / есть дубль</v>
          </cell>
          <cell r="AC28">
            <v>0</v>
          </cell>
          <cell r="AD28">
            <v>12</v>
          </cell>
          <cell r="AE28">
            <v>0</v>
          </cell>
          <cell r="AF28">
            <v>0</v>
          </cell>
          <cell r="AG28">
            <v>14</v>
          </cell>
          <cell r="AH28">
            <v>70</v>
          </cell>
        </row>
        <row r="29">
          <cell r="A29" t="str">
            <v>Наггетсы с куриным филе и сыром ТМ Вязанка ТС Из печи Сливушки 0,25 кг.  Поком</v>
          </cell>
          <cell r="B29" t="str">
            <v>шт</v>
          </cell>
          <cell r="C29">
            <v>576</v>
          </cell>
          <cell r="D29">
            <v>1</v>
          </cell>
          <cell r="E29">
            <v>218</v>
          </cell>
          <cell r="F29">
            <v>309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216</v>
          </cell>
          <cell r="K29">
            <v>2</v>
          </cell>
          <cell r="O29">
            <v>43.6</v>
          </cell>
          <cell r="P29">
            <v>301.39999999999998</v>
          </cell>
          <cell r="Q29">
            <v>301.39999999999998</v>
          </cell>
          <cell r="R29">
            <v>336</v>
          </cell>
          <cell r="U29">
            <v>14.793577981651399</v>
          </cell>
          <cell r="V29">
            <v>7.0871559633027497</v>
          </cell>
          <cell r="W29">
            <v>34.4</v>
          </cell>
          <cell r="X29">
            <v>51.2</v>
          </cell>
          <cell r="Y29">
            <v>41.4</v>
          </cell>
          <cell r="Z29">
            <v>42.4</v>
          </cell>
          <cell r="AA29">
            <v>46.6</v>
          </cell>
          <cell r="AC29">
            <v>75.349999999999994</v>
          </cell>
          <cell r="AD29">
            <v>12</v>
          </cell>
          <cell r="AE29">
            <v>28</v>
          </cell>
          <cell r="AF29">
            <v>84</v>
          </cell>
          <cell r="AG29">
            <v>14</v>
          </cell>
          <cell r="AH29">
            <v>70</v>
          </cell>
        </row>
        <row r="30">
          <cell r="A30" t="str">
            <v>Нагетосы Сочная курочка в хрустящей панировке Наггетсы ГШ Фикс.вес 0,25 Лоток Горячая штучка Поком</v>
          </cell>
          <cell r="B30" t="str">
            <v>шт</v>
          </cell>
          <cell r="C30">
            <v>481</v>
          </cell>
          <cell r="D30">
            <v>1</v>
          </cell>
          <cell r="E30">
            <v>82</v>
          </cell>
          <cell r="F30">
            <v>393</v>
          </cell>
          <cell r="G30">
            <v>0.25</v>
          </cell>
          <cell r="H30">
            <v>180</v>
          </cell>
          <cell r="I30" t="str">
            <v>матрица</v>
          </cell>
          <cell r="J30">
            <v>82</v>
          </cell>
          <cell r="K30">
            <v>0</v>
          </cell>
          <cell r="O30">
            <v>16.399999999999999</v>
          </cell>
          <cell r="R30">
            <v>0</v>
          </cell>
          <cell r="U30">
            <v>23.9634146341463</v>
          </cell>
          <cell r="V30">
            <v>23.9634146341463</v>
          </cell>
          <cell r="W30">
            <v>18.399999999999999</v>
          </cell>
          <cell r="X30">
            <v>38.6</v>
          </cell>
          <cell r="Y30">
            <v>44.2</v>
          </cell>
          <cell r="Z30">
            <v>27.4</v>
          </cell>
          <cell r="AA30">
            <v>32</v>
          </cell>
          <cell r="AB30" t="str">
            <v>нужно увеличить продажи</v>
          </cell>
          <cell r="AC30">
            <v>0</v>
          </cell>
          <cell r="AD30">
            <v>6</v>
          </cell>
          <cell r="AE30">
            <v>0</v>
          </cell>
          <cell r="AF30">
            <v>0</v>
          </cell>
          <cell r="AG30">
            <v>14</v>
          </cell>
          <cell r="AH30">
            <v>126</v>
          </cell>
        </row>
        <row r="31">
          <cell r="A31" t="str">
            <v>Пекерсы с индейкой в сливочном соусе ТМ Горячая штучка 0,25 кг зам  ПОКОМ</v>
          </cell>
          <cell r="B31" t="str">
            <v>шт</v>
          </cell>
          <cell r="C31">
            <v>639</v>
          </cell>
          <cell r="E31">
            <v>138</v>
          </cell>
          <cell r="F31">
            <v>447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138</v>
          </cell>
          <cell r="K31">
            <v>0</v>
          </cell>
          <cell r="O31">
            <v>27.6</v>
          </cell>
          <cell r="R31">
            <v>0</v>
          </cell>
          <cell r="U31">
            <v>16.195652173913</v>
          </cell>
          <cell r="V31">
            <v>16.195652173913</v>
          </cell>
          <cell r="W31">
            <v>27.8</v>
          </cell>
          <cell r="X31">
            <v>55.2</v>
          </cell>
          <cell r="Y31">
            <v>55.4</v>
          </cell>
          <cell r="Z31">
            <v>67.599999999999994</v>
          </cell>
          <cell r="AA31">
            <v>43.4</v>
          </cell>
          <cell r="AC31">
            <v>0</v>
          </cell>
          <cell r="AD31">
            <v>12</v>
          </cell>
          <cell r="AE31">
            <v>0</v>
          </cell>
          <cell r="AF31">
            <v>0</v>
          </cell>
          <cell r="AG31">
            <v>14</v>
          </cell>
          <cell r="AH31">
            <v>70</v>
          </cell>
        </row>
        <row r="32">
          <cell r="A32" t="str">
            <v>Пельмени Grandmeni с говядиной ТМ Горячая штучка флоупак сфера 0,75 кг. ПОКОМ</v>
          </cell>
          <cell r="B32" t="str">
            <v>шт</v>
          </cell>
          <cell r="C32">
            <v>535</v>
          </cell>
          <cell r="E32">
            <v>77</v>
          </cell>
          <cell r="F32">
            <v>450</v>
          </cell>
          <cell r="G32">
            <v>0.75</v>
          </cell>
          <cell r="H32">
            <v>180</v>
          </cell>
          <cell r="I32" t="str">
            <v>матрица</v>
          </cell>
          <cell r="J32">
            <v>73</v>
          </cell>
          <cell r="K32">
            <v>4</v>
          </cell>
          <cell r="O32">
            <v>15.4</v>
          </cell>
          <cell r="R32">
            <v>0</v>
          </cell>
          <cell r="U32">
            <v>29.2207792207792</v>
          </cell>
          <cell r="V32">
            <v>29.2207792207792</v>
          </cell>
          <cell r="W32">
            <v>30.4</v>
          </cell>
          <cell r="X32">
            <v>32.4</v>
          </cell>
          <cell r="Y32">
            <v>59.8</v>
          </cell>
          <cell r="Z32">
            <v>3.6</v>
          </cell>
          <cell r="AA32">
            <v>28</v>
          </cell>
          <cell r="AB32" t="str">
            <v>нужно увеличить продажи</v>
          </cell>
          <cell r="AC32">
            <v>0</v>
          </cell>
          <cell r="AD32">
            <v>8</v>
          </cell>
          <cell r="AE32">
            <v>0</v>
          </cell>
          <cell r="AF32">
            <v>0</v>
          </cell>
          <cell r="AG32">
            <v>12</v>
          </cell>
          <cell r="AH32">
            <v>84</v>
          </cell>
        </row>
        <row r="33">
          <cell r="A33" t="str">
            <v>Пельмени Grandmeni с говядиной в сливочном соусе ТМ Горячая штучка флоупак сфера 0,75 кг.  ПОКОМ</v>
          </cell>
          <cell r="B33" t="str">
            <v>шт</v>
          </cell>
          <cell r="C33">
            <v>225</v>
          </cell>
          <cell r="E33">
            <v>55</v>
          </cell>
          <cell r="F33">
            <v>154</v>
          </cell>
          <cell r="G33">
            <v>0.75</v>
          </cell>
          <cell r="H33">
            <v>180</v>
          </cell>
          <cell r="I33" t="str">
            <v>матрица</v>
          </cell>
          <cell r="J33">
            <v>60</v>
          </cell>
          <cell r="K33">
            <v>-5</v>
          </cell>
          <cell r="O33">
            <v>11</v>
          </cell>
          <cell r="R33">
            <v>0</v>
          </cell>
          <cell r="U33">
            <v>14</v>
          </cell>
          <cell r="V33">
            <v>14</v>
          </cell>
          <cell r="W33">
            <v>13.6</v>
          </cell>
          <cell r="X33">
            <v>21.8</v>
          </cell>
          <cell r="Y33">
            <v>15.6</v>
          </cell>
          <cell r="Z33">
            <v>18.600000000000001</v>
          </cell>
          <cell r="AA33">
            <v>10</v>
          </cell>
          <cell r="AC33">
            <v>0</v>
          </cell>
          <cell r="AD33">
            <v>8</v>
          </cell>
          <cell r="AE33">
            <v>0</v>
          </cell>
          <cell r="AF33">
            <v>0</v>
          </cell>
          <cell r="AG33">
            <v>12</v>
          </cell>
          <cell r="AH33">
            <v>84</v>
          </cell>
        </row>
        <row r="34">
          <cell r="A34" t="str">
            <v>Пельмени Grandmeni с говядиной и свининой Grandmeni 0,75 Сфера Горячая штучка  Поком</v>
          </cell>
          <cell r="B34" t="str">
            <v>шт</v>
          </cell>
          <cell r="G34">
            <v>0.75</v>
          </cell>
          <cell r="H34">
            <v>180</v>
          </cell>
          <cell r="I34" t="str">
            <v>матрица</v>
          </cell>
          <cell r="K34">
            <v>0</v>
          </cell>
          <cell r="O34">
            <v>0</v>
          </cell>
          <cell r="P34">
            <v>80</v>
          </cell>
          <cell r="Q34">
            <v>80</v>
          </cell>
          <cell r="R34">
            <v>96</v>
          </cell>
          <cell r="U34" t="e">
            <v>#VALUE!</v>
          </cell>
          <cell r="V34" t="e">
            <v>#VALUE!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 t="str">
            <v>10,10,24 появились в бланке</v>
          </cell>
          <cell r="AC34">
            <v>60</v>
          </cell>
          <cell r="AD34">
            <v>8</v>
          </cell>
          <cell r="AE34">
            <v>12</v>
          </cell>
          <cell r="AF34">
            <v>72</v>
          </cell>
          <cell r="AG34">
            <v>12</v>
          </cell>
          <cell r="AH34">
            <v>84</v>
          </cell>
        </row>
        <row r="35">
          <cell r="A35" t="str">
            <v>Пельмени Grandmeni со сливочным маслом Горячая штучка 0,75 кг ПОКОМ</v>
          </cell>
          <cell r="B35" t="str">
            <v>шт</v>
          </cell>
          <cell r="C35">
            <v>204</v>
          </cell>
          <cell r="D35">
            <v>96</v>
          </cell>
          <cell r="E35">
            <v>67</v>
          </cell>
          <cell r="F35">
            <v>207</v>
          </cell>
          <cell r="G35">
            <v>0.75</v>
          </cell>
          <cell r="H35">
            <v>180</v>
          </cell>
          <cell r="I35" t="str">
            <v>матрица</v>
          </cell>
          <cell r="J35">
            <v>66</v>
          </cell>
          <cell r="K35">
            <v>1</v>
          </cell>
          <cell r="O35">
            <v>13.4</v>
          </cell>
          <cell r="R35">
            <v>0</v>
          </cell>
          <cell r="U35">
            <v>15.4477611940299</v>
          </cell>
          <cell r="V35">
            <v>15.4477611940299</v>
          </cell>
          <cell r="W35">
            <v>15.2</v>
          </cell>
          <cell r="X35">
            <v>21.2</v>
          </cell>
          <cell r="Y35">
            <v>15.2</v>
          </cell>
          <cell r="Z35">
            <v>17</v>
          </cell>
          <cell r="AA35">
            <v>16.399999999999999</v>
          </cell>
          <cell r="AC35">
            <v>0</v>
          </cell>
          <cell r="AD35">
            <v>8</v>
          </cell>
          <cell r="AE35">
            <v>0</v>
          </cell>
          <cell r="AF35">
            <v>0</v>
          </cell>
          <cell r="AG35">
            <v>12</v>
          </cell>
          <cell r="AH35">
            <v>84</v>
          </cell>
        </row>
        <row r="36">
          <cell r="A36" t="str">
            <v>Пельмени «Бигбули с мясом» 0,43 Сфера ТМ «Горячая штучка»  Поком</v>
          </cell>
          <cell r="B36" t="str">
            <v>шт</v>
          </cell>
          <cell r="E36">
            <v>21</v>
          </cell>
          <cell r="F36">
            <v>69</v>
          </cell>
          <cell r="G36">
            <v>0.43</v>
          </cell>
          <cell r="H36">
            <v>180</v>
          </cell>
          <cell r="I36" t="str">
            <v>матрица</v>
          </cell>
          <cell r="K36">
            <v>21</v>
          </cell>
          <cell r="O36">
            <v>4.2</v>
          </cell>
          <cell r="R36">
            <v>0</v>
          </cell>
          <cell r="U36">
            <v>16.428571428571399</v>
          </cell>
          <cell r="V36">
            <v>16.428571428571399</v>
          </cell>
          <cell r="W36">
            <v>2.4</v>
          </cell>
          <cell r="X36">
            <v>2</v>
          </cell>
          <cell r="Y36">
            <v>5.6</v>
          </cell>
          <cell r="Z36">
            <v>4</v>
          </cell>
          <cell r="AA36">
            <v>2.4</v>
          </cell>
          <cell r="AB36" t="str">
            <v>есть дубль / нужно увеличить продажи</v>
          </cell>
          <cell r="AC36">
            <v>0</v>
          </cell>
          <cell r="AD36">
            <v>16</v>
          </cell>
          <cell r="AE36">
            <v>0</v>
          </cell>
          <cell r="AF36">
            <v>0</v>
          </cell>
          <cell r="AG36">
            <v>12</v>
          </cell>
          <cell r="AH36">
            <v>84</v>
          </cell>
        </row>
        <row r="37">
          <cell r="A37" t="str">
            <v>Пельмени Бигбули #МЕГАВКУСИЩЕ с сочной грудинкой ТМ Горячая шту БУЛЬМЕНИ ТС Бигбули  сфера 0,9 ПОКОМ</v>
          </cell>
          <cell r="B37" t="str">
            <v>шт</v>
          </cell>
          <cell r="C37">
            <v>318</v>
          </cell>
          <cell r="D37">
            <v>96</v>
          </cell>
          <cell r="E37">
            <v>115</v>
          </cell>
          <cell r="F37">
            <v>281</v>
          </cell>
          <cell r="G37">
            <v>0.9</v>
          </cell>
          <cell r="H37">
            <v>180</v>
          </cell>
          <cell r="I37" t="str">
            <v>матрица</v>
          </cell>
          <cell r="J37">
            <v>109</v>
          </cell>
          <cell r="K37">
            <v>6</v>
          </cell>
          <cell r="O37">
            <v>23</v>
          </cell>
          <cell r="P37">
            <v>87</v>
          </cell>
          <cell r="Q37">
            <v>87</v>
          </cell>
          <cell r="R37">
            <v>96</v>
          </cell>
          <cell r="U37">
            <v>16.3913043478261</v>
          </cell>
          <cell r="V37">
            <v>12.2173913043478</v>
          </cell>
          <cell r="W37">
            <v>27</v>
          </cell>
          <cell r="X37">
            <v>29</v>
          </cell>
          <cell r="Y37">
            <v>35.200000000000003</v>
          </cell>
          <cell r="Z37">
            <v>33.200000000000003</v>
          </cell>
          <cell r="AA37">
            <v>24.6</v>
          </cell>
          <cell r="AB37" t="str">
            <v>СПАР</v>
          </cell>
          <cell r="AC37">
            <v>78.3</v>
          </cell>
          <cell r="AD37">
            <v>8</v>
          </cell>
          <cell r="AE37">
            <v>12</v>
          </cell>
          <cell r="AF37">
            <v>86.4</v>
          </cell>
          <cell r="AG37">
            <v>12</v>
          </cell>
          <cell r="AH37">
            <v>84</v>
          </cell>
        </row>
        <row r="38">
          <cell r="A38" t="str">
            <v>Пельмени Бигбули #МЕГАВКУСИЩЕ с сочной грудинкой ТМ Горячая штучка ТС Бигбули  сфера 0,43  ПОКОМ</v>
          </cell>
          <cell r="B38" t="str">
            <v>шт</v>
          </cell>
          <cell r="C38">
            <v>515</v>
          </cell>
          <cell r="E38">
            <v>13</v>
          </cell>
          <cell r="F38">
            <v>502</v>
          </cell>
          <cell r="G38">
            <v>0.43</v>
          </cell>
          <cell r="H38">
            <v>180</v>
          </cell>
          <cell r="I38" t="str">
            <v>матрица</v>
          </cell>
          <cell r="J38">
            <v>13</v>
          </cell>
          <cell r="K38">
            <v>0</v>
          </cell>
          <cell r="O38">
            <v>2.6</v>
          </cell>
          <cell r="R38">
            <v>0</v>
          </cell>
          <cell r="U38">
            <v>193.07692307692301</v>
          </cell>
          <cell r="V38">
            <v>193.07692307692301</v>
          </cell>
          <cell r="W38">
            <v>2.2000000000000002</v>
          </cell>
          <cell r="X38">
            <v>13.2</v>
          </cell>
          <cell r="Y38">
            <v>4.8</v>
          </cell>
          <cell r="Z38">
            <v>6.8</v>
          </cell>
          <cell r="AA38">
            <v>2.2000000000000002</v>
          </cell>
          <cell r="AB38" t="str">
            <v>нужно увеличить продажи!!! / СПАР</v>
          </cell>
          <cell r="AC38">
            <v>0</v>
          </cell>
          <cell r="AD38">
            <v>16</v>
          </cell>
          <cell r="AE38">
            <v>0</v>
          </cell>
          <cell r="AF38">
            <v>0</v>
          </cell>
          <cell r="AG38">
            <v>12</v>
          </cell>
          <cell r="AH38">
            <v>84</v>
          </cell>
        </row>
        <row r="39">
          <cell r="A39" t="str">
            <v>Пельмени Бигбули с мясом, Горячая штучка 0,9кг  ПОКОМ</v>
          </cell>
          <cell r="B39" t="str">
            <v>шт</v>
          </cell>
          <cell r="C39">
            <v>326</v>
          </cell>
          <cell r="E39">
            <v>106</v>
          </cell>
          <cell r="F39">
            <v>206</v>
          </cell>
          <cell r="G39">
            <v>0.9</v>
          </cell>
          <cell r="H39">
            <v>180</v>
          </cell>
          <cell r="I39" t="str">
            <v>матрица</v>
          </cell>
          <cell r="J39">
            <v>106</v>
          </cell>
          <cell r="K39">
            <v>0</v>
          </cell>
          <cell r="O39">
            <v>21.2</v>
          </cell>
          <cell r="P39">
            <v>90.8</v>
          </cell>
          <cell r="Q39">
            <v>90.8</v>
          </cell>
          <cell r="R39">
            <v>96</v>
          </cell>
          <cell r="U39">
            <v>14.2452830188679</v>
          </cell>
          <cell r="V39">
            <v>9.7169811320754693</v>
          </cell>
          <cell r="W39">
            <v>14</v>
          </cell>
          <cell r="X39">
            <v>24.2</v>
          </cell>
          <cell r="Y39">
            <v>15.8</v>
          </cell>
          <cell r="Z39">
            <v>23.2</v>
          </cell>
          <cell r="AA39">
            <v>24.4</v>
          </cell>
          <cell r="AC39">
            <v>81.72</v>
          </cell>
          <cell r="AD39">
            <v>8</v>
          </cell>
          <cell r="AE39">
            <v>12</v>
          </cell>
          <cell r="AF39">
            <v>86.4</v>
          </cell>
          <cell r="AG39">
            <v>12</v>
          </cell>
          <cell r="AH39">
            <v>84</v>
          </cell>
        </row>
        <row r="40">
          <cell r="A40" t="str">
            <v>Пельмени Бигбули с мясом, Горячая штучка сфера 0,43 кг  ПОКОМ</v>
          </cell>
          <cell r="B40" t="str">
            <v>шт</v>
          </cell>
          <cell r="C40">
            <v>90</v>
          </cell>
          <cell r="E40">
            <v>21</v>
          </cell>
          <cell r="F40">
            <v>69</v>
          </cell>
          <cell r="G40">
            <v>0</v>
          </cell>
          <cell r="H40">
            <v>180</v>
          </cell>
          <cell r="I40" t="str">
            <v>нет в матрице</v>
          </cell>
          <cell r="J40">
            <v>21</v>
          </cell>
          <cell r="K40">
            <v>0</v>
          </cell>
          <cell r="O40">
            <v>4.2</v>
          </cell>
          <cell r="U40">
            <v>16.428571428571399</v>
          </cell>
          <cell r="V40">
            <v>16.428571428571399</v>
          </cell>
          <cell r="W40">
            <v>2.4</v>
          </cell>
          <cell r="X40">
            <v>2</v>
          </cell>
          <cell r="Y40">
            <v>5.6</v>
          </cell>
          <cell r="Z40">
            <v>4</v>
          </cell>
          <cell r="AA40">
            <v>2.4</v>
          </cell>
          <cell r="AB40" t="str">
            <v>дубль / нужно увеличить продажи</v>
          </cell>
          <cell r="AD40">
            <v>0</v>
          </cell>
        </row>
        <row r="41">
          <cell r="A41" t="str">
            <v>Пельмени Бигбули со слив.маслом 0,9 кг   Поком</v>
          </cell>
          <cell r="B41" t="str">
            <v>шт</v>
          </cell>
          <cell r="C41">
            <v>418</v>
          </cell>
          <cell r="D41">
            <v>192</v>
          </cell>
          <cell r="E41">
            <v>145</v>
          </cell>
          <cell r="F41">
            <v>430</v>
          </cell>
          <cell r="G41">
            <v>0.9</v>
          </cell>
          <cell r="H41">
            <v>180</v>
          </cell>
          <cell r="I41" t="str">
            <v>матрица</v>
          </cell>
          <cell r="J41">
            <v>145</v>
          </cell>
          <cell r="K41">
            <v>0</v>
          </cell>
          <cell r="O41">
            <v>29</v>
          </cell>
          <cell r="R41">
            <v>0</v>
          </cell>
          <cell r="U41">
            <v>14.8275862068966</v>
          </cell>
          <cell r="V41">
            <v>14.8275862068966</v>
          </cell>
          <cell r="W41">
            <v>36.4</v>
          </cell>
          <cell r="X41">
            <v>40</v>
          </cell>
          <cell r="Y41">
            <v>37.4</v>
          </cell>
          <cell r="Z41">
            <v>48</v>
          </cell>
          <cell r="AA41">
            <v>37</v>
          </cell>
          <cell r="AB41" t="str">
            <v>СПАР</v>
          </cell>
          <cell r="AC41">
            <v>0</v>
          </cell>
          <cell r="AD41">
            <v>8</v>
          </cell>
          <cell r="AE41">
            <v>0</v>
          </cell>
          <cell r="AF41">
            <v>0</v>
          </cell>
          <cell r="AG41">
            <v>12</v>
          </cell>
          <cell r="AH41">
            <v>84</v>
          </cell>
        </row>
        <row r="42">
          <cell r="A42" t="str">
            <v>Пельмени Бигбули со сливочным маслом ТМ Горячая штучка ТС Бигбули ГШ флоу-пак сфера 0,43 УВС.  ПОКОМ</v>
          </cell>
          <cell r="B42" t="str">
            <v>шт</v>
          </cell>
          <cell r="C42">
            <v>287</v>
          </cell>
          <cell r="E42">
            <v>16</v>
          </cell>
          <cell r="F42">
            <v>271</v>
          </cell>
          <cell r="G42">
            <v>0</v>
          </cell>
          <cell r="H42">
            <v>180</v>
          </cell>
          <cell r="I42" t="str">
            <v>нет в матрице</v>
          </cell>
          <cell r="J42">
            <v>16</v>
          </cell>
          <cell r="K42">
            <v>0</v>
          </cell>
          <cell r="O42">
            <v>3.2</v>
          </cell>
          <cell r="U42">
            <v>84.6875</v>
          </cell>
          <cell r="V42">
            <v>84.6875</v>
          </cell>
          <cell r="W42">
            <v>2</v>
          </cell>
          <cell r="X42">
            <v>12</v>
          </cell>
          <cell r="Y42">
            <v>6</v>
          </cell>
          <cell r="Z42">
            <v>3.2</v>
          </cell>
          <cell r="AA42">
            <v>4.2</v>
          </cell>
          <cell r="AB42" t="str">
            <v>нужно увеличить продажи!!! / дубль</v>
          </cell>
          <cell r="AD42">
            <v>0</v>
          </cell>
        </row>
        <row r="43">
          <cell r="A43" t="str">
            <v>Пельмени Бугбули со сливочным маслом ТМ Горячая штучка БУЛЬМЕНИ 0,43 кг  ПОКОМ</v>
          </cell>
          <cell r="B43" t="str">
            <v>шт</v>
          </cell>
          <cell r="E43">
            <v>16</v>
          </cell>
          <cell r="F43">
            <v>271</v>
          </cell>
          <cell r="G43">
            <v>0.43</v>
          </cell>
          <cell r="H43">
            <v>180</v>
          </cell>
          <cell r="I43" t="str">
            <v>матрица</v>
          </cell>
          <cell r="K43">
            <v>16</v>
          </cell>
          <cell r="O43">
            <v>3.2</v>
          </cell>
          <cell r="R43">
            <v>0</v>
          </cell>
          <cell r="U43">
            <v>84.6875</v>
          </cell>
          <cell r="V43">
            <v>84.6875</v>
          </cell>
          <cell r="W43">
            <v>2</v>
          </cell>
          <cell r="X43">
            <v>12</v>
          </cell>
          <cell r="Y43">
            <v>6</v>
          </cell>
          <cell r="Z43">
            <v>6.4</v>
          </cell>
          <cell r="AA43">
            <v>4.2</v>
          </cell>
          <cell r="AB43" t="str">
            <v>нужно увеличить продажи!!! / есть дубль / СПАР</v>
          </cell>
          <cell r="AC43">
            <v>0</v>
          </cell>
          <cell r="AD43">
            <v>16</v>
          </cell>
          <cell r="AE43">
            <v>0</v>
          </cell>
          <cell r="AF43">
            <v>0</v>
          </cell>
          <cell r="AG43">
            <v>12</v>
          </cell>
          <cell r="AH43">
            <v>84</v>
          </cell>
        </row>
        <row r="44">
          <cell r="A44" t="str">
            <v>Пельмени Бульмени с говядиной и свининой Горячая шт. 0,9 кг  ПОКОМ</v>
          </cell>
          <cell r="B44" t="str">
            <v>шт</v>
          </cell>
          <cell r="C44">
            <v>388</v>
          </cell>
          <cell r="D44">
            <v>288</v>
          </cell>
          <cell r="E44">
            <v>392</v>
          </cell>
          <cell r="F44">
            <v>197</v>
          </cell>
          <cell r="G44">
            <v>0.9</v>
          </cell>
          <cell r="H44">
            <v>180</v>
          </cell>
          <cell r="I44" t="str">
            <v>матрица</v>
          </cell>
          <cell r="J44">
            <v>398</v>
          </cell>
          <cell r="K44">
            <v>-6</v>
          </cell>
          <cell r="O44">
            <v>78.400000000000006</v>
          </cell>
          <cell r="P44">
            <v>900.6</v>
          </cell>
          <cell r="Q44">
            <v>900.6</v>
          </cell>
          <cell r="R44">
            <v>864</v>
          </cell>
          <cell r="U44">
            <v>13.533163265306101</v>
          </cell>
          <cell r="V44">
            <v>2.5127551020408201</v>
          </cell>
          <cell r="W44">
            <v>41.6</v>
          </cell>
          <cell r="X44">
            <v>31.2</v>
          </cell>
          <cell r="Y44">
            <v>47</v>
          </cell>
          <cell r="Z44">
            <v>45.4</v>
          </cell>
          <cell r="AA44">
            <v>42.8</v>
          </cell>
          <cell r="AB44" t="str">
            <v>Акция сеть "Спар" на октябрь 2024г.</v>
          </cell>
          <cell r="AC44">
            <v>810.54</v>
          </cell>
          <cell r="AD44">
            <v>8</v>
          </cell>
          <cell r="AE44">
            <v>108</v>
          </cell>
          <cell r="AF44">
            <v>777.6</v>
          </cell>
          <cell r="AG44">
            <v>12</v>
          </cell>
          <cell r="AH44">
            <v>84</v>
          </cell>
        </row>
        <row r="45">
          <cell r="A45" t="str">
            <v>Пельмени Бульмени с говядиной и свининой Горячая штучка 0,43  ПОКОМ</v>
          </cell>
          <cell r="B45" t="str">
            <v>шт</v>
          </cell>
          <cell r="C45">
            <v>579</v>
          </cell>
          <cell r="E45">
            <v>50</v>
          </cell>
          <cell r="F45">
            <v>513</v>
          </cell>
          <cell r="G45">
            <v>0.43</v>
          </cell>
          <cell r="H45">
            <v>180</v>
          </cell>
          <cell r="I45" t="str">
            <v>матрица</v>
          </cell>
          <cell r="J45">
            <v>42</v>
          </cell>
          <cell r="K45">
            <v>8</v>
          </cell>
          <cell r="O45">
            <v>10</v>
          </cell>
          <cell r="R45">
            <v>0</v>
          </cell>
          <cell r="U45">
            <v>51.3</v>
          </cell>
          <cell r="V45">
            <v>51.3</v>
          </cell>
          <cell r="W45">
            <v>10.4</v>
          </cell>
          <cell r="X45">
            <v>12.6</v>
          </cell>
          <cell r="Y45">
            <v>5</v>
          </cell>
          <cell r="Z45">
            <v>9</v>
          </cell>
          <cell r="AA45">
            <v>4</v>
          </cell>
          <cell r="AB45" t="str">
            <v>нужно увеличить продажи!!! / СПАР</v>
          </cell>
          <cell r="AC45">
            <v>0</v>
          </cell>
          <cell r="AD45">
            <v>16</v>
          </cell>
          <cell r="AE45">
            <v>0</v>
          </cell>
          <cell r="AF45">
            <v>0</v>
          </cell>
          <cell r="AG45">
            <v>12</v>
          </cell>
          <cell r="AH45">
            <v>84</v>
          </cell>
        </row>
        <row r="46">
          <cell r="A46" t="str">
            <v>Пельмени Бульмени с говядиной и свининой Наваристые Горячая штучка ВЕС  ПОКОМ</v>
          </cell>
          <cell r="B46" t="str">
            <v>кг</v>
          </cell>
          <cell r="C46">
            <v>755</v>
          </cell>
          <cell r="D46">
            <v>720</v>
          </cell>
          <cell r="E46">
            <v>560</v>
          </cell>
          <cell r="F46">
            <v>885</v>
          </cell>
          <cell r="G46">
            <v>1</v>
          </cell>
          <cell r="H46">
            <v>180</v>
          </cell>
          <cell r="I46" t="str">
            <v>матрица</v>
          </cell>
          <cell r="J46">
            <v>555</v>
          </cell>
          <cell r="K46">
            <v>5</v>
          </cell>
          <cell r="O46">
            <v>112</v>
          </cell>
          <cell r="P46">
            <v>683</v>
          </cell>
          <cell r="Q46">
            <v>683</v>
          </cell>
          <cell r="R46">
            <v>660</v>
          </cell>
          <cell r="U46">
            <v>13.7946428571429</v>
          </cell>
          <cell r="V46">
            <v>7.90178571428571</v>
          </cell>
          <cell r="W46">
            <v>96</v>
          </cell>
          <cell r="X46">
            <v>93</v>
          </cell>
          <cell r="Y46">
            <v>100</v>
          </cell>
          <cell r="Z46">
            <v>102</v>
          </cell>
          <cell r="AA46">
            <v>83</v>
          </cell>
          <cell r="AC46">
            <v>683</v>
          </cell>
          <cell r="AD46">
            <v>5</v>
          </cell>
          <cell r="AE46">
            <v>132</v>
          </cell>
          <cell r="AF46">
            <v>660</v>
          </cell>
          <cell r="AG46">
            <v>12</v>
          </cell>
          <cell r="AH46">
            <v>144</v>
          </cell>
        </row>
        <row r="47">
          <cell r="A47" t="str">
            <v>Пельмени Бульмени со сливочным маслом Горячая штучка 0,9 кг  ПОКОМ</v>
          </cell>
          <cell r="B47" t="str">
            <v>шт</v>
          </cell>
          <cell r="C47">
            <v>496</v>
          </cell>
          <cell r="D47">
            <v>384</v>
          </cell>
          <cell r="E47">
            <v>479</v>
          </cell>
          <cell r="F47">
            <v>267</v>
          </cell>
          <cell r="G47">
            <v>0.9</v>
          </cell>
          <cell r="H47">
            <v>180</v>
          </cell>
          <cell r="I47" t="str">
            <v>матрица</v>
          </cell>
          <cell r="J47">
            <v>483</v>
          </cell>
          <cell r="K47">
            <v>-4</v>
          </cell>
          <cell r="O47">
            <v>95.8</v>
          </cell>
          <cell r="P47">
            <v>1074.2</v>
          </cell>
          <cell r="Q47">
            <v>1074.2</v>
          </cell>
          <cell r="R47">
            <v>1056</v>
          </cell>
          <cell r="U47">
            <v>13.8100208768267</v>
          </cell>
          <cell r="V47">
            <v>2.7870563674321498</v>
          </cell>
          <cell r="W47">
            <v>53.8</v>
          </cell>
          <cell r="X47">
            <v>45.2</v>
          </cell>
          <cell r="Y47">
            <v>55.2</v>
          </cell>
          <cell r="Z47">
            <v>47.4</v>
          </cell>
          <cell r="AA47">
            <v>55.2</v>
          </cell>
          <cell r="AB47" t="str">
            <v>Акция сеть "Спар" на октябрь 2024г.</v>
          </cell>
          <cell r="AC47">
            <v>966.78</v>
          </cell>
          <cell r="AD47">
            <v>8</v>
          </cell>
          <cell r="AE47">
            <v>132</v>
          </cell>
          <cell r="AF47">
            <v>950.4</v>
          </cell>
          <cell r="AG47">
            <v>12</v>
          </cell>
          <cell r="AH47">
            <v>84</v>
          </cell>
        </row>
        <row r="48">
          <cell r="A48" t="str">
            <v>Пельмени Бульмени со сливочным маслом ТМ Горячая шт. 0,43 кг  ПОКОМ</v>
          </cell>
          <cell r="B48" t="str">
            <v>шт</v>
          </cell>
          <cell r="C48">
            <v>623</v>
          </cell>
          <cell r="E48">
            <v>54</v>
          </cell>
          <cell r="F48">
            <v>553</v>
          </cell>
          <cell r="G48">
            <v>0.43</v>
          </cell>
          <cell r="H48">
            <v>180</v>
          </cell>
          <cell r="I48" t="str">
            <v>матрица</v>
          </cell>
          <cell r="J48">
            <v>54</v>
          </cell>
          <cell r="K48">
            <v>0</v>
          </cell>
          <cell r="O48">
            <v>10.8</v>
          </cell>
          <cell r="R48">
            <v>0</v>
          </cell>
          <cell r="U48">
            <v>51.203703703703702</v>
          </cell>
          <cell r="V48">
            <v>51.203703703703702</v>
          </cell>
          <cell r="W48">
            <v>9.8000000000000007</v>
          </cell>
          <cell r="X48">
            <v>15.2</v>
          </cell>
          <cell r="Y48">
            <v>7.6</v>
          </cell>
          <cell r="Z48">
            <v>6.2</v>
          </cell>
          <cell r="AA48">
            <v>6.4</v>
          </cell>
          <cell r="AB48" t="str">
            <v>нужно увеличить продажи!!! / СПАР</v>
          </cell>
          <cell r="AC48">
            <v>0</v>
          </cell>
          <cell r="AD48">
            <v>16</v>
          </cell>
          <cell r="AE48">
            <v>0</v>
          </cell>
          <cell r="AF48">
            <v>0</v>
          </cell>
          <cell r="AG48">
            <v>12</v>
          </cell>
          <cell r="AH48">
            <v>84</v>
          </cell>
        </row>
        <row r="49">
          <cell r="A49" t="str">
            <v>Пельмени Домашние с говядиной и свининой 0,7кг, сфера ТМ Зареченские  ПОКОМ</v>
          </cell>
          <cell r="B49" t="str">
            <v>шт</v>
          </cell>
          <cell r="C49">
            <v>150</v>
          </cell>
          <cell r="E49">
            <v>23</v>
          </cell>
          <cell r="F49">
            <v>125</v>
          </cell>
          <cell r="G49">
            <v>0.7</v>
          </cell>
          <cell r="H49">
            <v>180</v>
          </cell>
          <cell r="I49" t="str">
            <v>матрица</v>
          </cell>
          <cell r="J49">
            <v>23</v>
          </cell>
          <cell r="K49">
            <v>0</v>
          </cell>
          <cell r="O49">
            <v>4.5999999999999996</v>
          </cell>
          <cell r="R49">
            <v>0</v>
          </cell>
          <cell r="U49">
            <v>27.173913043478301</v>
          </cell>
          <cell r="V49">
            <v>27.173913043478301</v>
          </cell>
          <cell r="W49">
            <v>2.8</v>
          </cell>
          <cell r="X49">
            <v>1.4</v>
          </cell>
          <cell r="Y49">
            <v>14.8</v>
          </cell>
          <cell r="Z49">
            <v>2.8</v>
          </cell>
          <cell r="AA49">
            <v>2.4</v>
          </cell>
          <cell r="AB49" t="str">
            <v>нужно увеличить продажи!!!</v>
          </cell>
          <cell r="AC49">
            <v>0</v>
          </cell>
          <cell r="AD49">
            <v>10</v>
          </cell>
          <cell r="AE49">
            <v>0</v>
          </cell>
          <cell r="AF49">
            <v>0</v>
          </cell>
          <cell r="AG49">
            <v>12</v>
          </cell>
          <cell r="AH49">
            <v>84</v>
          </cell>
        </row>
        <row r="50">
          <cell r="A50" t="str">
            <v>Пельмени Домашние со сливочным маслом ТМ Зареченские  продукты флоу-пак сфера 0,7 кг.  Поком</v>
          </cell>
          <cell r="B50" t="str">
            <v>шт</v>
          </cell>
          <cell r="C50">
            <v>255</v>
          </cell>
          <cell r="E50">
            <v>23</v>
          </cell>
          <cell r="F50">
            <v>231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23</v>
          </cell>
          <cell r="K50">
            <v>0</v>
          </cell>
          <cell r="O50">
            <v>4.5999999999999996</v>
          </cell>
          <cell r="R50">
            <v>0</v>
          </cell>
          <cell r="U50">
            <v>50.2173913043478</v>
          </cell>
          <cell r="V50">
            <v>50.2173913043478</v>
          </cell>
          <cell r="W50">
            <v>1.4</v>
          </cell>
          <cell r="X50">
            <v>1.4</v>
          </cell>
          <cell r="Y50">
            <v>15.4</v>
          </cell>
          <cell r="Z50">
            <v>2.2000000000000002</v>
          </cell>
          <cell r="AA50">
            <v>2.4</v>
          </cell>
          <cell r="AB50" t="str">
            <v>нужно увеличить продажи!!!</v>
          </cell>
          <cell r="AC50">
            <v>0</v>
          </cell>
          <cell r="AD50">
            <v>10</v>
          </cell>
          <cell r="AE50">
            <v>0</v>
          </cell>
          <cell r="AF50">
            <v>0</v>
          </cell>
          <cell r="AG50">
            <v>12</v>
          </cell>
          <cell r="AH50">
            <v>84</v>
          </cell>
        </row>
        <row r="51">
          <cell r="A51" t="str">
            <v>Пельмени Медвежьи ушки с фермерскими сливками ТМ Стародв флоу-пак классическая форма 0,7 кг.  Поком</v>
          </cell>
          <cell r="B51" t="str">
            <v>шт</v>
          </cell>
          <cell r="C51">
            <v>148</v>
          </cell>
          <cell r="D51">
            <v>96</v>
          </cell>
          <cell r="E51">
            <v>79</v>
          </cell>
          <cell r="F51">
            <v>151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77</v>
          </cell>
          <cell r="K51">
            <v>2</v>
          </cell>
          <cell r="O51">
            <v>15.8</v>
          </cell>
          <cell r="P51">
            <v>70.2</v>
          </cell>
          <cell r="Q51">
            <v>70.2</v>
          </cell>
          <cell r="R51">
            <v>96</v>
          </cell>
          <cell r="U51">
            <v>15.6329113924051</v>
          </cell>
          <cell r="V51">
            <v>9.5569620253164604</v>
          </cell>
          <cell r="W51">
            <v>13.6</v>
          </cell>
          <cell r="X51">
            <v>14.6</v>
          </cell>
          <cell r="Y51">
            <v>16</v>
          </cell>
          <cell r="Z51">
            <v>20.8</v>
          </cell>
          <cell r="AA51">
            <v>16.600000000000001</v>
          </cell>
          <cell r="AB51" t="str">
            <v>СПАР</v>
          </cell>
          <cell r="AC51">
            <v>49.14</v>
          </cell>
          <cell r="AD51">
            <v>8</v>
          </cell>
          <cell r="AE51">
            <v>12</v>
          </cell>
          <cell r="AF51">
            <v>67.2</v>
          </cell>
          <cell r="AG51">
            <v>12</v>
          </cell>
          <cell r="AH51">
            <v>84</v>
          </cell>
        </row>
        <row r="52">
          <cell r="A52" t="str">
            <v>Пельмени Медвежьи ушки с фермерской свининой и говядиной Большие флоу-пак класс 0,7 кг  Поком</v>
          </cell>
          <cell r="B52" t="str">
            <v>шт</v>
          </cell>
          <cell r="C52">
            <v>196</v>
          </cell>
          <cell r="E52">
            <v>63</v>
          </cell>
          <cell r="F52">
            <v>104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63</v>
          </cell>
          <cell r="K52">
            <v>0</v>
          </cell>
          <cell r="O52">
            <v>12.6</v>
          </cell>
          <cell r="P52">
            <v>72.400000000000006</v>
          </cell>
          <cell r="Q52">
            <v>72.400000000000006</v>
          </cell>
          <cell r="R52">
            <v>96</v>
          </cell>
          <cell r="U52">
            <v>15.8730158730159</v>
          </cell>
          <cell r="V52">
            <v>8.2539682539682602</v>
          </cell>
          <cell r="W52">
            <v>10.6</v>
          </cell>
          <cell r="X52">
            <v>13</v>
          </cell>
          <cell r="Y52">
            <v>13.8</v>
          </cell>
          <cell r="Z52">
            <v>15.6</v>
          </cell>
          <cell r="AA52">
            <v>10.8</v>
          </cell>
          <cell r="AB52" t="str">
            <v>СПАР</v>
          </cell>
          <cell r="AC52">
            <v>50.68</v>
          </cell>
          <cell r="AD52">
            <v>8</v>
          </cell>
          <cell r="AE52">
            <v>12</v>
          </cell>
          <cell r="AF52">
            <v>67.2</v>
          </cell>
          <cell r="AG52">
            <v>12</v>
          </cell>
          <cell r="AH52">
            <v>84</v>
          </cell>
        </row>
        <row r="53">
          <cell r="A53" t="str">
            <v>Пельмени Медвежьи ушки с фермерской свининой и говядиной Малые флоу-пак классическая 0,7 кг  Поком</v>
          </cell>
          <cell r="B53" t="str">
            <v>шт</v>
          </cell>
          <cell r="C53">
            <v>283</v>
          </cell>
          <cell r="E53">
            <v>76</v>
          </cell>
          <cell r="F53">
            <v>194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76</v>
          </cell>
          <cell r="K53">
            <v>0</v>
          </cell>
          <cell r="O53">
            <v>15.2</v>
          </cell>
          <cell r="P53">
            <v>49.2</v>
          </cell>
          <cell r="Q53">
            <v>49.2</v>
          </cell>
          <cell r="R53">
            <v>96</v>
          </cell>
          <cell r="U53">
            <v>19.078947368421101</v>
          </cell>
          <cell r="V53">
            <v>12.7631578947368</v>
          </cell>
          <cell r="W53">
            <v>12</v>
          </cell>
          <cell r="X53">
            <v>12.2</v>
          </cell>
          <cell r="Y53">
            <v>11.6</v>
          </cell>
          <cell r="Z53">
            <v>9.8000000000000007</v>
          </cell>
          <cell r="AA53">
            <v>10.6</v>
          </cell>
          <cell r="AB53" t="str">
            <v>Акция сеть "Спар" на октябрь 2024г.</v>
          </cell>
          <cell r="AC53">
            <v>34.44</v>
          </cell>
          <cell r="AD53">
            <v>8</v>
          </cell>
          <cell r="AE53">
            <v>12</v>
          </cell>
          <cell r="AF53">
            <v>67.2</v>
          </cell>
          <cell r="AG53">
            <v>12</v>
          </cell>
          <cell r="AH53">
            <v>84</v>
          </cell>
        </row>
        <row r="54">
          <cell r="A54" t="str">
            <v>Пельмени Мясорубские ТМ Стародворье фоу-пак равиоли 0,7 кг.  Поком</v>
          </cell>
          <cell r="B54" t="str">
            <v>шт</v>
          </cell>
          <cell r="C54">
            <v>281</v>
          </cell>
          <cell r="E54">
            <v>57</v>
          </cell>
          <cell r="F54">
            <v>210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57</v>
          </cell>
          <cell r="K54">
            <v>0</v>
          </cell>
          <cell r="O54">
            <v>11.4</v>
          </cell>
          <cell r="R54">
            <v>0</v>
          </cell>
          <cell r="U54">
            <v>18.421052631578899</v>
          </cell>
          <cell r="V54">
            <v>18.421052631578899</v>
          </cell>
          <cell r="W54">
            <v>11.2</v>
          </cell>
          <cell r="X54">
            <v>20.8</v>
          </cell>
          <cell r="Y54">
            <v>12.6</v>
          </cell>
          <cell r="Z54">
            <v>18</v>
          </cell>
          <cell r="AA54">
            <v>12.6</v>
          </cell>
          <cell r="AB54" t="str">
            <v>сети</v>
          </cell>
          <cell r="AC54">
            <v>0</v>
          </cell>
          <cell r="AD54">
            <v>8</v>
          </cell>
          <cell r="AE54">
            <v>0</v>
          </cell>
          <cell r="AF54">
            <v>0</v>
          </cell>
          <cell r="AG54">
            <v>12</v>
          </cell>
          <cell r="AH54">
            <v>84</v>
          </cell>
        </row>
        <row r="55">
          <cell r="A55" t="str">
            <v>Пельмени Отборные из свинины и говядины 0,9 кг ТМ Стародворье ТС Медвежье ушко  ПОКОМ</v>
          </cell>
          <cell r="B55" t="str">
            <v>шт</v>
          </cell>
          <cell r="C55">
            <v>288</v>
          </cell>
          <cell r="E55">
            <v>95</v>
          </cell>
          <cell r="F55">
            <v>193</v>
          </cell>
          <cell r="G55">
            <v>0.9</v>
          </cell>
          <cell r="H55">
            <v>180</v>
          </cell>
          <cell r="I55" t="str">
            <v>матрица</v>
          </cell>
          <cell r="J55">
            <v>113</v>
          </cell>
          <cell r="K55">
            <v>-18</v>
          </cell>
          <cell r="O55">
            <v>19</v>
          </cell>
          <cell r="P55">
            <v>73</v>
          </cell>
          <cell r="Q55">
            <v>73</v>
          </cell>
          <cell r="R55">
            <v>96</v>
          </cell>
          <cell r="U55">
            <v>15.210526315789499</v>
          </cell>
          <cell r="V55">
            <v>10.157894736842101</v>
          </cell>
          <cell r="W55">
            <v>6.4</v>
          </cell>
          <cell r="X55">
            <v>25.4</v>
          </cell>
          <cell r="Y55">
            <v>7.6</v>
          </cell>
          <cell r="Z55">
            <v>14.2</v>
          </cell>
          <cell r="AA55">
            <v>12.4</v>
          </cell>
          <cell r="AB55" t="str">
            <v>нужно увеличить продажи</v>
          </cell>
          <cell r="AC55">
            <v>65.7</v>
          </cell>
          <cell r="AD55">
            <v>8</v>
          </cell>
          <cell r="AE55">
            <v>12</v>
          </cell>
          <cell r="AF55">
            <v>86.4</v>
          </cell>
          <cell r="AG55">
            <v>12</v>
          </cell>
          <cell r="AH55">
            <v>84</v>
          </cell>
        </row>
        <row r="56">
          <cell r="A56" t="str">
            <v>Пельмени Отборные с говядиной 0,9 кг НОВА ТМ Стародворье ТС Медвежье ушко  ПОКОМ</v>
          </cell>
          <cell r="B56" t="str">
            <v>шт</v>
          </cell>
          <cell r="C56">
            <v>220</v>
          </cell>
          <cell r="E56">
            <v>86</v>
          </cell>
          <cell r="F56">
            <v>133</v>
          </cell>
          <cell r="G56">
            <v>0.9</v>
          </cell>
          <cell r="H56">
            <v>180</v>
          </cell>
          <cell r="I56" t="str">
            <v>матрица</v>
          </cell>
          <cell r="J56">
            <v>86</v>
          </cell>
          <cell r="K56">
            <v>0</v>
          </cell>
          <cell r="O56">
            <v>17.2</v>
          </cell>
          <cell r="P56">
            <v>107.8</v>
          </cell>
          <cell r="Q56">
            <v>107.8</v>
          </cell>
          <cell r="R56">
            <v>96</v>
          </cell>
          <cell r="U56">
            <v>13.3139534883721</v>
          </cell>
          <cell r="V56">
            <v>7.7325581395348797</v>
          </cell>
          <cell r="W56">
            <v>15.6</v>
          </cell>
          <cell r="X56">
            <v>24.2</v>
          </cell>
          <cell r="Y56">
            <v>14</v>
          </cell>
          <cell r="Z56">
            <v>14.2</v>
          </cell>
          <cell r="AA56">
            <v>13.6</v>
          </cell>
          <cell r="AC56">
            <v>97.02</v>
          </cell>
          <cell r="AD56">
            <v>8</v>
          </cell>
          <cell r="AE56">
            <v>12</v>
          </cell>
          <cell r="AF56">
            <v>86.4</v>
          </cell>
          <cell r="AG56">
            <v>12</v>
          </cell>
          <cell r="AH56">
            <v>84</v>
          </cell>
        </row>
        <row r="57">
          <cell r="A57" t="str">
            <v>Пельмени С говядиной и свининой, ВЕС, ТМ Славница сфера пуговки  ПОКОМ</v>
          </cell>
          <cell r="B57" t="str">
            <v>кг</v>
          </cell>
          <cell r="C57">
            <v>465</v>
          </cell>
          <cell r="D57">
            <v>60</v>
          </cell>
          <cell r="E57">
            <v>270</v>
          </cell>
          <cell r="F57">
            <v>230</v>
          </cell>
          <cell r="G57">
            <v>1</v>
          </cell>
          <cell r="H57">
            <v>180</v>
          </cell>
          <cell r="I57" t="str">
            <v>матрица</v>
          </cell>
          <cell r="J57">
            <v>268.39999999999998</v>
          </cell>
          <cell r="K57">
            <v>1.6000000000000201</v>
          </cell>
          <cell r="O57">
            <v>54</v>
          </cell>
          <cell r="P57">
            <v>526</v>
          </cell>
          <cell r="Q57">
            <v>526</v>
          </cell>
          <cell r="R57">
            <v>540</v>
          </cell>
          <cell r="U57">
            <v>14.2592592592593</v>
          </cell>
          <cell r="V57">
            <v>4.2592592592592604</v>
          </cell>
          <cell r="W57">
            <v>35</v>
          </cell>
          <cell r="X57">
            <v>45</v>
          </cell>
          <cell r="Y57">
            <v>31</v>
          </cell>
          <cell r="Z57">
            <v>35</v>
          </cell>
          <cell r="AA57">
            <v>22</v>
          </cell>
          <cell r="AC57">
            <v>526</v>
          </cell>
          <cell r="AD57">
            <v>5</v>
          </cell>
          <cell r="AE57">
            <v>108</v>
          </cell>
          <cell r="AF57">
            <v>540</v>
          </cell>
          <cell r="AG57">
            <v>12</v>
          </cell>
          <cell r="AH57">
            <v>144</v>
          </cell>
        </row>
        <row r="58">
          <cell r="A58" t="str">
            <v>Пельмени Со свининой и говядиной ТМ Особый рецепт Любимая ложка 1,0 кг  ПОКОМ</v>
          </cell>
          <cell r="B58" t="str">
            <v>шт</v>
          </cell>
          <cell r="G58">
            <v>0</v>
          </cell>
          <cell r="H58">
            <v>180</v>
          </cell>
          <cell r="I58" t="str">
            <v>матрица</v>
          </cell>
          <cell r="K58">
            <v>0</v>
          </cell>
          <cell r="O58">
            <v>0</v>
          </cell>
          <cell r="U58" t="e">
            <v>#VALUE!</v>
          </cell>
          <cell r="V58" t="e">
            <v>#VALUE!</v>
          </cell>
          <cell r="W58">
            <v>0</v>
          </cell>
          <cell r="X58">
            <v>2</v>
          </cell>
          <cell r="Y58">
            <v>0</v>
          </cell>
          <cell r="Z58">
            <v>0.2</v>
          </cell>
          <cell r="AA58">
            <v>0</v>
          </cell>
          <cell r="AB58" t="str">
            <v>нет потребности</v>
          </cell>
          <cell r="AC58">
            <v>0</v>
          </cell>
          <cell r="AD58">
            <v>0</v>
          </cell>
          <cell r="AG58">
            <v>12</v>
          </cell>
          <cell r="AH58">
            <v>84</v>
          </cell>
        </row>
        <row r="59">
          <cell r="A59" t="str">
            <v>Пельмени Супермени с мясом, Горячая штучка 0,2кг    ПОКОМ</v>
          </cell>
          <cell r="B59" t="str">
            <v>шт</v>
          </cell>
          <cell r="C59">
            <v>64</v>
          </cell>
          <cell r="E59">
            <v>7</v>
          </cell>
          <cell r="F59">
            <v>57</v>
          </cell>
          <cell r="G59">
            <v>0.2</v>
          </cell>
          <cell r="H59">
            <v>180</v>
          </cell>
          <cell r="I59" t="str">
            <v>матрица</v>
          </cell>
          <cell r="J59">
            <v>7</v>
          </cell>
          <cell r="K59">
            <v>0</v>
          </cell>
          <cell r="O59">
            <v>1.4</v>
          </cell>
          <cell r="R59">
            <v>0</v>
          </cell>
          <cell r="U59">
            <v>40.714285714285701</v>
          </cell>
          <cell r="V59">
            <v>40.714285714285701</v>
          </cell>
          <cell r="W59">
            <v>1.4</v>
          </cell>
          <cell r="X59">
            <v>4.2</v>
          </cell>
          <cell r="Y59">
            <v>2</v>
          </cell>
          <cell r="Z59">
            <v>2.4</v>
          </cell>
          <cell r="AA59">
            <v>2.2000000000000002</v>
          </cell>
          <cell r="AB59" t="str">
            <v>нужно увеличить продажи!!!</v>
          </cell>
          <cell r="AC59">
            <v>0</v>
          </cell>
          <cell r="AD59">
            <v>12</v>
          </cell>
          <cell r="AE59">
            <v>0</v>
          </cell>
          <cell r="AF59">
            <v>0</v>
          </cell>
          <cell r="AG59">
            <v>8</v>
          </cell>
          <cell r="AH59">
            <v>48</v>
          </cell>
        </row>
        <row r="60">
          <cell r="A60" t="str">
            <v>Пельмени Супермени со сливочным маслом Супермени 0,2 Сфера Горячая штучка  Поком</v>
          </cell>
          <cell r="B60" t="str">
            <v>шт</v>
          </cell>
          <cell r="C60">
            <v>95</v>
          </cell>
          <cell r="E60">
            <v>17</v>
          </cell>
          <cell r="F60">
            <v>78</v>
          </cell>
          <cell r="G60">
            <v>0.2</v>
          </cell>
          <cell r="H60">
            <v>180</v>
          </cell>
          <cell r="I60" t="str">
            <v>матрица</v>
          </cell>
          <cell r="J60">
            <v>17</v>
          </cell>
          <cell r="K60">
            <v>0</v>
          </cell>
          <cell r="O60">
            <v>3.4</v>
          </cell>
          <cell r="R60">
            <v>0</v>
          </cell>
          <cell r="U60">
            <v>22.9411764705882</v>
          </cell>
          <cell r="V60">
            <v>22.9411764705882</v>
          </cell>
          <cell r="W60">
            <v>2</v>
          </cell>
          <cell r="X60">
            <v>7.6</v>
          </cell>
          <cell r="Y60">
            <v>2.8</v>
          </cell>
          <cell r="Z60">
            <v>4.4000000000000004</v>
          </cell>
          <cell r="AA60">
            <v>2.8</v>
          </cell>
          <cell r="AB60" t="str">
            <v>нужно увеличить продажи!!!</v>
          </cell>
          <cell r="AC60">
            <v>0</v>
          </cell>
          <cell r="AD60">
            <v>8</v>
          </cell>
          <cell r="AE60">
            <v>0</v>
          </cell>
          <cell r="AF60">
            <v>0</v>
          </cell>
          <cell r="AG60">
            <v>6</v>
          </cell>
          <cell r="AH60">
            <v>72</v>
          </cell>
        </row>
        <row r="61">
          <cell r="A61" t="str">
            <v>Печеные пельмени Печь-мени с мясом Печеные пельмени Фикс.вес 0,2 сфера Вязанка  Поком</v>
          </cell>
          <cell r="B61" t="str">
            <v>шт</v>
          </cell>
          <cell r="G61">
            <v>0.2</v>
          </cell>
          <cell r="H61">
            <v>180</v>
          </cell>
          <cell r="I61" t="str">
            <v>матрица</v>
          </cell>
          <cell r="J61">
            <v>13</v>
          </cell>
          <cell r="K61">
            <v>-13</v>
          </cell>
          <cell r="O61">
            <v>0</v>
          </cell>
          <cell r="P61">
            <v>40</v>
          </cell>
          <cell r="Q61">
            <v>40</v>
          </cell>
          <cell r="R61">
            <v>48</v>
          </cell>
          <cell r="U61" t="e">
            <v>#VALUE!</v>
          </cell>
          <cell r="V61" t="e">
            <v>#VALUE!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8.6</v>
          </cell>
          <cell r="AB61" t="str">
            <v>нет в бланке</v>
          </cell>
          <cell r="AC61">
            <v>8</v>
          </cell>
          <cell r="AD61">
            <v>8</v>
          </cell>
          <cell r="AE61">
            <v>6</v>
          </cell>
          <cell r="AF61">
            <v>9.6</v>
          </cell>
          <cell r="AG61">
            <v>6</v>
          </cell>
          <cell r="AH61">
            <v>72</v>
          </cell>
        </row>
        <row r="62">
          <cell r="A62" t="str">
            <v>Пирожки с мясом 3,7кг ВЕС ТМ Зареченские  ПОКОМ</v>
          </cell>
          <cell r="B62" t="str">
            <v>кг</v>
          </cell>
          <cell r="C62">
            <v>2069.6</v>
          </cell>
          <cell r="D62">
            <v>828.8</v>
          </cell>
          <cell r="E62">
            <v>954.3</v>
          </cell>
          <cell r="F62">
            <v>1751.7</v>
          </cell>
          <cell r="G62">
            <v>1</v>
          </cell>
          <cell r="H62">
            <v>180</v>
          </cell>
          <cell r="I62" t="str">
            <v>матрица</v>
          </cell>
          <cell r="J62">
            <v>951.2</v>
          </cell>
          <cell r="K62">
            <v>3.0999999999999099</v>
          </cell>
          <cell r="O62">
            <v>190.86</v>
          </cell>
          <cell r="P62">
            <v>920.34</v>
          </cell>
          <cell r="Q62">
            <v>920.34</v>
          </cell>
          <cell r="R62">
            <v>932.4</v>
          </cell>
          <cell r="U62">
            <v>14.0631876768312</v>
          </cell>
          <cell r="V62">
            <v>9.1779314680917992</v>
          </cell>
          <cell r="W62">
            <v>178.88</v>
          </cell>
          <cell r="X62">
            <v>211.64</v>
          </cell>
          <cell r="Y62">
            <v>207.94</v>
          </cell>
          <cell r="Z62">
            <v>187.22</v>
          </cell>
          <cell r="AA62">
            <v>162.74</v>
          </cell>
          <cell r="AB62" t="str">
            <v>вместо жар-ладушек</v>
          </cell>
          <cell r="AC62">
            <v>920.34</v>
          </cell>
          <cell r="AD62">
            <v>3.7</v>
          </cell>
          <cell r="AE62">
            <v>252</v>
          </cell>
          <cell r="AF62">
            <v>932.4</v>
          </cell>
          <cell r="AG62">
            <v>14</v>
          </cell>
          <cell r="AH62">
            <v>126</v>
          </cell>
        </row>
        <row r="63">
          <cell r="A63" t="str">
            <v>Фрай-пицца с ветчиной и грибами ТМ Зареченские ТС Зареченские продукты.  Поком</v>
          </cell>
          <cell r="B63" t="str">
            <v>кг</v>
          </cell>
          <cell r="C63">
            <v>36</v>
          </cell>
          <cell r="E63">
            <v>6</v>
          </cell>
          <cell r="F63">
            <v>30</v>
          </cell>
          <cell r="G63">
            <v>0</v>
          </cell>
          <cell r="H63">
            <v>180</v>
          </cell>
          <cell r="I63" t="str">
            <v>нет в матрице</v>
          </cell>
          <cell r="J63">
            <v>7</v>
          </cell>
          <cell r="K63">
            <v>-1</v>
          </cell>
          <cell r="O63">
            <v>1.2</v>
          </cell>
          <cell r="U63">
            <v>25</v>
          </cell>
          <cell r="V63">
            <v>25</v>
          </cell>
          <cell r="W63">
            <v>0.6</v>
          </cell>
          <cell r="X63">
            <v>0.6</v>
          </cell>
          <cell r="Y63">
            <v>3.6</v>
          </cell>
          <cell r="Z63">
            <v>3</v>
          </cell>
          <cell r="AA63">
            <v>1.34</v>
          </cell>
          <cell r="AB63" t="str">
            <v>нужно увеличить продажи / ротация на мини-пиццу</v>
          </cell>
          <cell r="AD63">
            <v>0</v>
          </cell>
        </row>
        <row r="64">
          <cell r="A64" t="str">
            <v>Хотстеры ТМ Горячая штучка ТС Хотстеры 0,25 кг зам  ПОКОМ</v>
          </cell>
          <cell r="B64" t="str">
            <v>шт</v>
          </cell>
          <cell r="C64">
            <v>1474</v>
          </cell>
          <cell r="E64">
            <v>229</v>
          </cell>
          <cell r="F64">
            <v>1218</v>
          </cell>
          <cell r="G64">
            <v>0.25</v>
          </cell>
          <cell r="H64">
            <v>180</v>
          </cell>
          <cell r="I64" t="str">
            <v>матрица</v>
          </cell>
          <cell r="J64">
            <v>224</v>
          </cell>
          <cell r="K64">
            <v>5</v>
          </cell>
          <cell r="O64">
            <v>45.8</v>
          </cell>
          <cell r="R64">
            <v>0</v>
          </cell>
          <cell r="U64">
            <v>26.5938864628821</v>
          </cell>
          <cell r="V64">
            <v>26.5938864628821</v>
          </cell>
          <cell r="W64">
            <v>63.4</v>
          </cell>
          <cell r="X64">
            <v>135.6</v>
          </cell>
          <cell r="Y64">
            <v>129.80000000000001</v>
          </cell>
          <cell r="Z64">
            <v>88.8</v>
          </cell>
          <cell r="AA64">
            <v>76.400000000000006</v>
          </cell>
          <cell r="AB64" t="str">
            <v>нужно увеличить продажи</v>
          </cell>
          <cell r="AC64">
            <v>0</v>
          </cell>
          <cell r="AD64">
            <v>12</v>
          </cell>
          <cell r="AE64">
            <v>0</v>
          </cell>
          <cell r="AF64">
            <v>0</v>
          </cell>
          <cell r="AG64">
            <v>14</v>
          </cell>
          <cell r="AH64">
            <v>70</v>
          </cell>
        </row>
        <row r="65">
          <cell r="A65" t="str">
            <v>Хрустящие крылышки ТМ Горячая штучка 0,3 кг зам  ПОКОМ</v>
          </cell>
          <cell r="B65" t="str">
            <v>шт</v>
          </cell>
          <cell r="C65">
            <v>397</v>
          </cell>
          <cell r="D65">
            <v>415</v>
          </cell>
          <cell r="E65">
            <v>252</v>
          </cell>
          <cell r="F65">
            <v>536</v>
          </cell>
          <cell r="G65">
            <v>0.3</v>
          </cell>
          <cell r="H65">
            <v>180</v>
          </cell>
          <cell r="I65" t="str">
            <v>матрица</v>
          </cell>
          <cell r="J65">
            <v>246</v>
          </cell>
          <cell r="K65">
            <v>6</v>
          </cell>
          <cell r="O65">
            <v>50.4</v>
          </cell>
          <cell r="P65">
            <v>169.6</v>
          </cell>
          <cell r="Q65">
            <v>169.6</v>
          </cell>
          <cell r="R65">
            <v>168</v>
          </cell>
          <cell r="U65">
            <v>13.968253968254</v>
          </cell>
          <cell r="V65">
            <v>10.634920634920601</v>
          </cell>
          <cell r="W65">
            <v>49.4</v>
          </cell>
          <cell r="X65">
            <v>35.4</v>
          </cell>
          <cell r="Y65">
            <v>30.6</v>
          </cell>
          <cell r="Z65">
            <v>51.6</v>
          </cell>
          <cell r="AA65">
            <v>32.799999999999997</v>
          </cell>
          <cell r="AC65">
            <v>50.88</v>
          </cell>
          <cell r="AD65">
            <v>12</v>
          </cell>
          <cell r="AE65">
            <v>14</v>
          </cell>
          <cell r="AF65">
            <v>50.4</v>
          </cell>
          <cell r="AG65">
            <v>14</v>
          </cell>
          <cell r="AH65">
            <v>70</v>
          </cell>
        </row>
        <row r="66">
          <cell r="A66" t="str">
            <v>Хрустящие крылышки ТМ Зареченские ТС Зареченские продукты.   Поком</v>
          </cell>
          <cell r="B66" t="str">
            <v>кг</v>
          </cell>
          <cell r="C66">
            <v>63</v>
          </cell>
          <cell r="D66">
            <v>129.6</v>
          </cell>
          <cell r="E66">
            <v>52.2</v>
          </cell>
          <cell r="F66">
            <v>129.6</v>
          </cell>
          <cell r="G66">
            <v>1</v>
          </cell>
          <cell r="H66">
            <v>180</v>
          </cell>
          <cell r="I66" t="str">
            <v>матрица</v>
          </cell>
          <cell r="J66">
            <v>52.2</v>
          </cell>
          <cell r="K66">
            <v>0</v>
          </cell>
          <cell r="O66">
            <v>10.44</v>
          </cell>
          <cell r="P66">
            <v>16.559999999999999</v>
          </cell>
          <cell r="Q66">
            <v>16.559999999999999</v>
          </cell>
          <cell r="R66">
            <v>32.4</v>
          </cell>
          <cell r="U66">
            <v>15.517241379310301</v>
          </cell>
          <cell r="V66">
            <v>12.413793103448301</v>
          </cell>
          <cell r="W66">
            <v>11.88</v>
          </cell>
          <cell r="X66">
            <v>7.2</v>
          </cell>
          <cell r="Y66">
            <v>6.48</v>
          </cell>
          <cell r="Z66">
            <v>7.92</v>
          </cell>
          <cell r="AA66">
            <v>15.36</v>
          </cell>
          <cell r="AC66">
            <v>16.559999999999999</v>
          </cell>
          <cell r="AD66">
            <v>1.8</v>
          </cell>
          <cell r="AE66">
            <v>18</v>
          </cell>
          <cell r="AF66">
            <v>32.4</v>
          </cell>
          <cell r="AG66">
            <v>18</v>
          </cell>
          <cell r="AH66">
            <v>234</v>
          </cell>
        </row>
        <row r="67">
          <cell r="A67" t="str">
            <v>Хрустящие крылышки острые к пиву ТМ Горячая штучка 0,3кг зам  ПОКОМ</v>
          </cell>
          <cell r="B67" t="str">
            <v>шт</v>
          </cell>
          <cell r="C67">
            <v>485</v>
          </cell>
          <cell r="D67">
            <v>336</v>
          </cell>
          <cell r="E67">
            <v>278</v>
          </cell>
          <cell r="F67">
            <v>473</v>
          </cell>
          <cell r="G67">
            <v>0.3</v>
          </cell>
          <cell r="H67">
            <v>180</v>
          </cell>
          <cell r="I67" t="str">
            <v>матрица</v>
          </cell>
          <cell r="J67">
            <v>272</v>
          </cell>
          <cell r="K67">
            <v>6</v>
          </cell>
          <cell r="O67">
            <v>55.6</v>
          </cell>
          <cell r="P67">
            <v>305.39999999999998</v>
          </cell>
          <cell r="Q67">
            <v>305.39999999999998</v>
          </cell>
          <cell r="R67">
            <v>336</v>
          </cell>
          <cell r="U67">
            <v>14.5503597122302</v>
          </cell>
          <cell r="V67">
            <v>8.5071942446043192</v>
          </cell>
          <cell r="W67">
            <v>50</v>
          </cell>
          <cell r="X67">
            <v>42.8</v>
          </cell>
          <cell r="Y67">
            <v>47.6</v>
          </cell>
          <cell r="Z67">
            <v>50.8</v>
          </cell>
          <cell r="AA67">
            <v>49.6</v>
          </cell>
          <cell r="AC67">
            <v>91.62</v>
          </cell>
          <cell r="AD67">
            <v>12</v>
          </cell>
          <cell r="AE67">
            <v>28</v>
          </cell>
          <cell r="AF67">
            <v>100.8</v>
          </cell>
          <cell r="AG67">
            <v>14</v>
          </cell>
          <cell r="AH67">
            <v>70</v>
          </cell>
        </row>
        <row r="68">
          <cell r="A68" t="str">
            <v>Чебупай сочное яблоко ТМ Горячая штучка ТС Чебупай 0,2 кг УВС.  зам  ПОКОМ</v>
          </cell>
          <cell r="B68" t="str">
            <v>шт</v>
          </cell>
          <cell r="C68">
            <v>385</v>
          </cell>
          <cell r="E68">
            <v>59</v>
          </cell>
          <cell r="F68">
            <v>321</v>
          </cell>
          <cell r="G68">
            <v>0.2</v>
          </cell>
          <cell r="H68">
            <v>365</v>
          </cell>
          <cell r="I68" t="str">
            <v>матрица</v>
          </cell>
          <cell r="J68">
            <v>59</v>
          </cell>
          <cell r="K68">
            <v>0</v>
          </cell>
          <cell r="O68">
            <v>11.8</v>
          </cell>
          <cell r="R68">
            <v>0</v>
          </cell>
          <cell r="U68">
            <v>27.203389830508499</v>
          </cell>
          <cell r="V68">
            <v>27.203389830508499</v>
          </cell>
          <cell r="W68">
            <v>9.8000000000000007</v>
          </cell>
          <cell r="X68">
            <v>18.2</v>
          </cell>
          <cell r="Y68">
            <v>39.4</v>
          </cell>
          <cell r="Z68">
            <v>22.2</v>
          </cell>
          <cell r="AA68">
            <v>31.6</v>
          </cell>
          <cell r="AB68" t="str">
            <v>нужно увеличить продажи</v>
          </cell>
          <cell r="AC68">
            <v>0</v>
          </cell>
          <cell r="AD68">
            <v>6</v>
          </cell>
          <cell r="AE68">
            <v>0</v>
          </cell>
          <cell r="AF68">
            <v>0</v>
          </cell>
          <cell r="AG68">
            <v>10</v>
          </cell>
          <cell r="AH68">
            <v>130</v>
          </cell>
        </row>
        <row r="69">
          <cell r="A69" t="str">
            <v>Чебупай спелая вишня ТМ Горячая штучка ТС Чебупай 0,2 кг УВС. зам  ПОКОМ</v>
          </cell>
          <cell r="B69" t="str">
            <v>шт</v>
          </cell>
          <cell r="C69">
            <v>234</v>
          </cell>
          <cell r="D69">
            <v>60</v>
          </cell>
          <cell r="E69">
            <v>100</v>
          </cell>
          <cell r="F69">
            <v>175</v>
          </cell>
          <cell r="G69">
            <v>0.2</v>
          </cell>
          <cell r="H69">
            <v>365</v>
          </cell>
          <cell r="I69" t="str">
            <v>матрица</v>
          </cell>
          <cell r="J69">
            <v>100</v>
          </cell>
          <cell r="K69">
            <v>0</v>
          </cell>
          <cell r="O69">
            <v>20</v>
          </cell>
          <cell r="P69">
            <v>105</v>
          </cell>
          <cell r="Q69">
            <v>105</v>
          </cell>
          <cell r="R69">
            <v>120</v>
          </cell>
          <cell r="U69">
            <v>14.75</v>
          </cell>
          <cell r="V69">
            <v>8.75</v>
          </cell>
          <cell r="W69">
            <v>18.399999999999999</v>
          </cell>
          <cell r="X69">
            <v>23.4</v>
          </cell>
          <cell r="Y69">
            <v>23.8</v>
          </cell>
          <cell r="Z69">
            <v>28.6</v>
          </cell>
          <cell r="AA69">
            <v>26.6</v>
          </cell>
          <cell r="AC69">
            <v>21</v>
          </cell>
          <cell r="AD69">
            <v>6</v>
          </cell>
          <cell r="AE69">
            <v>20</v>
          </cell>
          <cell r="AF69">
            <v>24</v>
          </cell>
          <cell r="AG69">
            <v>10</v>
          </cell>
          <cell r="AH69">
            <v>130</v>
          </cell>
        </row>
        <row r="70">
          <cell r="A70" t="str">
            <v>Чебупели Курочка гриль Базовый ассортимент Фикс.вес 0,3 Пакет Горячая штучка  Поком</v>
          </cell>
          <cell r="B70" t="str">
            <v>шт</v>
          </cell>
          <cell r="C70">
            <v>137</v>
          </cell>
          <cell r="D70">
            <v>197</v>
          </cell>
          <cell r="E70">
            <v>89</v>
          </cell>
          <cell r="F70">
            <v>242</v>
          </cell>
          <cell r="G70">
            <v>0.3</v>
          </cell>
          <cell r="H70">
            <v>180</v>
          </cell>
          <cell r="I70" t="str">
            <v>матрица</v>
          </cell>
          <cell r="J70">
            <v>86</v>
          </cell>
          <cell r="K70">
            <v>3</v>
          </cell>
          <cell r="O70">
            <v>17.8</v>
          </cell>
          <cell r="R70">
            <v>0</v>
          </cell>
          <cell r="U70">
            <v>13.5955056179775</v>
          </cell>
          <cell r="V70">
            <v>13.5955056179775</v>
          </cell>
          <cell r="W70">
            <v>12</v>
          </cell>
          <cell r="X70">
            <v>12.2</v>
          </cell>
          <cell r="Y70">
            <v>15.8</v>
          </cell>
          <cell r="Z70">
            <v>15.4</v>
          </cell>
          <cell r="AA70">
            <v>12.8</v>
          </cell>
          <cell r="AC70">
            <v>0</v>
          </cell>
          <cell r="AD70">
            <v>14</v>
          </cell>
          <cell r="AE70">
            <v>0</v>
          </cell>
          <cell r="AF70">
            <v>0</v>
          </cell>
          <cell r="AG70">
            <v>14</v>
          </cell>
          <cell r="AH70">
            <v>70</v>
          </cell>
        </row>
        <row r="71">
          <cell r="A71" t="str">
            <v>Чебупели с мясом Базовый ассортимент Фикс.вес 0,48 Лоток Горячая штучка ХХЛ  Поком</v>
          </cell>
          <cell r="B71" t="str">
            <v>шт</v>
          </cell>
          <cell r="C71">
            <v>169</v>
          </cell>
          <cell r="D71">
            <v>112</v>
          </cell>
          <cell r="E71">
            <v>75</v>
          </cell>
          <cell r="F71">
            <v>202</v>
          </cell>
          <cell r="G71">
            <v>0.48</v>
          </cell>
          <cell r="H71">
            <v>180</v>
          </cell>
          <cell r="I71" t="str">
            <v>матрица</v>
          </cell>
          <cell r="J71">
            <v>75</v>
          </cell>
          <cell r="K71">
            <v>0</v>
          </cell>
          <cell r="O71">
            <v>15</v>
          </cell>
          <cell r="P71">
            <v>68</v>
          </cell>
          <cell r="Q71">
            <v>68</v>
          </cell>
          <cell r="R71">
            <v>112</v>
          </cell>
          <cell r="U71">
            <v>20.933333333333302</v>
          </cell>
          <cell r="V71">
            <v>13.466666666666701</v>
          </cell>
          <cell r="W71">
            <v>15.8</v>
          </cell>
          <cell r="X71">
            <v>9.6</v>
          </cell>
          <cell r="Y71">
            <v>19.399999999999999</v>
          </cell>
          <cell r="Z71">
            <v>14.8</v>
          </cell>
          <cell r="AA71">
            <v>15.6</v>
          </cell>
          <cell r="AC71">
            <v>32.64</v>
          </cell>
          <cell r="AD71">
            <v>8</v>
          </cell>
          <cell r="AE71">
            <v>14</v>
          </cell>
          <cell r="AF71">
            <v>53.76</v>
          </cell>
          <cell r="AG71">
            <v>14</v>
          </cell>
          <cell r="AH71">
            <v>70</v>
          </cell>
        </row>
        <row r="72">
          <cell r="A72" t="str">
            <v>Чебупицца Пепперони ТМ Горячая штучка ТС Чебупицца 0.25кг зам  ПОКОМ</v>
          </cell>
          <cell r="B72" t="str">
            <v>шт</v>
          </cell>
          <cell r="C72">
            <v>1821</v>
          </cell>
          <cell r="D72">
            <v>1176</v>
          </cell>
          <cell r="E72">
            <v>945</v>
          </cell>
          <cell r="F72">
            <v>1885</v>
          </cell>
          <cell r="G72">
            <v>0.25</v>
          </cell>
          <cell r="H72">
            <v>180</v>
          </cell>
          <cell r="I72" t="str">
            <v>матрица</v>
          </cell>
          <cell r="J72">
            <v>953</v>
          </cell>
          <cell r="K72">
            <v>-8</v>
          </cell>
          <cell r="O72">
            <v>189</v>
          </cell>
          <cell r="P72">
            <v>761</v>
          </cell>
          <cell r="Q72">
            <v>761</v>
          </cell>
          <cell r="R72">
            <v>840</v>
          </cell>
          <cell r="U72">
            <v>14.4179894179894</v>
          </cell>
          <cell r="V72">
            <v>9.9735449735449695</v>
          </cell>
          <cell r="W72">
            <v>194.2</v>
          </cell>
          <cell r="X72">
            <v>175.6</v>
          </cell>
          <cell r="Y72">
            <v>255.6</v>
          </cell>
          <cell r="Z72">
            <v>290</v>
          </cell>
          <cell r="AA72">
            <v>185.4</v>
          </cell>
          <cell r="AB72" t="str">
            <v>акция сеть "Матрёшка" на октябрь 2024г.</v>
          </cell>
          <cell r="AC72">
            <v>190.25</v>
          </cell>
          <cell r="AD72">
            <v>12</v>
          </cell>
          <cell r="AE72">
            <v>70</v>
          </cell>
          <cell r="AF72">
            <v>210</v>
          </cell>
          <cell r="AG72">
            <v>14</v>
          </cell>
          <cell r="AH72">
            <v>70</v>
          </cell>
        </row>
        <row r="73">
          <cell r="A73" t="str">
            <v>Чебупицца курочка по-итальянски Горячая штучка 0,25 кг зам  ПОКОМ</v>
          </cell>
          <cell r="B73" t="str">
            <v>шт</v>
          </cell>
          <cell r="C73">
            <v>1710</v>
          </cell>
          <cell r="D73">
            <v>1176</v>
          </cell>
          <cell r="E73">
            <v>873</v>
          </cell>
          <cell r="F73">
            <v>1848</v>
          </cell>
          <cell r="G73">
            <v>0.25</v>
          </cell>
          <cell r="H73">
            <v>180</v>
          </cell>
          <cell r="I73" t="str">
            <v>матрица</v>
          </cell>
          <cell r="J73">
            <v>851</v>
          </cell>
          <cell r="K73">
            <v>22</v>
          </cell>
          <cell r="O73">
            <v>174.6</v>
          </cell>
          <cell r="P73">
            <v>596.4</v>
          </cell>
          <cell r="Q73">
            <v>596.4</v>
          </cell>
          <cell r="R73">
            <v>672</v>
          </cell>
          <cell r="U73">
            <v>14.432989690721699</v>
          </cell>
          <cell r="V73">
            <v>10.5841924398625</v>
          </cell>
          <cell r="W73">
            <v>183</v>
          </cell>
          <cell r="X73">
            <v>162.6</v>
          </cell>
          <cell r="Y73">
            <v>233.2</v>
          </cell>
          <cell r="Z73">
            <v>252.4</v>
          </cell>
          <cell r="AA73">
            <v>186</v>
          </cell>
          <cell r="AB73" t="str">
            <v>акция сеть "Матрёшка" на октябрь 2024г.</v>
          </cell>
          <cell r="AC73">
            <v>149.1</v>
          </cell>
          <cell r="AD73">
            <v>12</v>
          </cell>
          <cell r="AE73">
            <v>56</v>
          </cell>
          <cell r="AF73">
            <v>168</v>
          </cell>
          <cell r="AG73">
            <v>14</v>
          </cell>
          <cell r="AH73">
            <v>70</v>
          </cell>
        </row>
        <row r="74">
          <cell r="A74" t="str">
            <v>Чебуреки Мясные вес 2,7 кг ТМ Зареченские ТС Зареченские продукты   Поком</v>
          </cell>
          <cell r="B74" t="str">
            <v>кг</v>
          </cell>
          <cell r="C74">
            <v>251.1</v>
          </cell>
          <cell r="D74">
            <v>264.60000000000002</v>
          </cell>
          <cell r="E74">
            <v>164.7</v>
          </cell>
          <cell r="F74">
            <v>332.1</v>
          </cell>
          <cell r="G74">
            <v>1</v>
          </cell>
          <cell r="H74">
            <v>180</v>
          </cell>
          <cell r="I74" t="str">
            <v>матрица</v>
          </cell>
          <cell r="J74">
            <v>164.7</v>
          </cell>
          <cell r="K74">
            <v>0</v>
          </cell>
          <cell r="O74">
            <v>32.94</v>
          </cell>
          <cell r="P74">
            <v>129.06</v>
          </cell>
          <cell r="Q74">
            <v>129.06</v>
          </cell>
          <cell r="R74">
            <v>113.4</v>
          </cell>
          <cell r="U74">
            <v>13.5245901639344</v>
          </cell>
          <cell r="V74">
            <v>10.081967213114799</v>
          </cell>
          <cell r="W74">
            <v>34.56</v>
          </cell>
          <cell r="X74">
            <v>29.7</v>
          </cell>
          <cell r="Y74">
            <v>41.04</v>
          </cell>
          <cell r="Z74">
            <v>27.54</v>
          </cell>
          <cell r="AA74">
            <v>22.68</v>
          </cell>
          <cell r="AC74">
            <v>129.06</v>
          </cell>
          <cell r="AD74">
            <v>2.7</v>
          </cell>
          <cell r="AE74">
            <v>42</v>
          </cell>
          <cell r="AF74">
            <v>113.4</v>
          </cell>
          <cell r="AG74">
            <v>14</v>
          </cell>
          <cell r="AH74">
            <v>126</v>
          </cell>
        </row>
        <row r="75">
          <cell r="A75" t="str">
            <v>Чебуреки сочные ТМ Зареченские ТС Зареченские продукты.  Поком</v>
          </cell>
          <cell r="B75" t="str">
            <v>кг</v>
          </cell>
          <cell r="C75">
            <v>820</v>
          </cell>
          <cell r="D75">
            <v>60</v>
          </cell>
          <cell r="E75">
            <v>325</v>
          </cell>
          <cell r="F75">
            <v>540</v>
          </cell>
          <cell r="G75">
            <v>1</v>
          </cell>
          <cell r="H75">
            <v>180</v>
          </cell>
          <cell r="I75" t="str">
            <v>матрица</v>
          </cell>
          <cell r="J75">
            <v>325</v>
          </cell>
          <cell r="K75">
            <v>0</v>
          </cell>
          <cell r="O75">
            <v>65</v>
          </cell>
          <cell r="P75">
            <v>370</v>
          </cell>
          <cell r="Q75">
            <v>370</v>
          </cell>
          <cell r="R75">
            <v>360</v>
          </cell>
          <cell r="U75">
            <v>13.846153846153801</v>
          </cell>
          <cell r="V75">
            <v>8.3076923076923102</v>
          </cell>
          <cell r="W75">
            <v>61</v>
          </cell>
          <cell r="X75">
            <v>73</v>
          </cell>
          <cell r="Y75">
            <v>103</v>
          </cell>
          <cell r="Z75">
            <v>65</v>
          </cell>
          <cell r="AA75">
            <v>63</v>
          </cell>
          <cell r="AB75" t="str">
            <v>есть дубль</v>
          </cell>
          <cell r="AC75">
            <v>370</v>
          </cell>
          <cell r="AD75">
            <v>5</v>
          </cell>
          <cell r="AE75">
            <v>72</v>
          </cell>
          <cell r="AF75">
            <v>360</v>
          </cell>
          <cell r="AG75">
            <v>12</v>
          </cell>
          <cell r="AH75">
            <v>84</v>
          </cell>
        </row>
        <row r="76">
          <cell r="A76" t="str">
            <v>Чебуреки сочные, ВЕС, куриные жарен. зам  ПОКОМ</v>
          </cell>
          <cell r="B76" t="str">
            <v>кг</v>
          </cell>
          <cell r="C76">
            <v>20</v>
          </cell>
          <cell r="F76">
            <v>15</v>
          </cell>
          <cell r="G76">
            <v>0</v>
          </cell>
          <cell r="H76" t="e">
            <v>#VALUE!</v>
          </cell>
          <cell r="I76" t="str">
            <v>нет в матрице</v>
          </cell>
          <cell r="K76">
            <v>0</v>
          </cell>
          <cell r="O76">
            <v>0</v>
          </cell>
          <cell r="U76" t="e">
            <v>#VALUE!</v>
          </cell>
          <cell r="V76" t="e">
            <v>#VALUE!</v>
          </cell>
          <cell r="W76">
            <v>1</v>
          </cell>
          <cell r="X76">
            <v>3</v>
          </cell>
          <cell r="Y76">
            <v>43</v>
          </cell>
          <cell r="Z76">
            <v>0</v>
          </cell>
          <cell r="AA76">
            <v>0</v>
          </cell>
          <cell r="AB76" t="str">
            <v>дубль</v>
          </cell>
          <cell r="AD76">
            <v>0</v>
          </cell>
        </row>
        <row r="77">
          <cell r="A77" t="str">
            <v>Чебуречище горячая штучка 0,14кг Поком</v>
          </cell>
          <cell r="B77" t="str">
            <v>шт</v>
          </cell>
          <cell r="C77">
            <v>1356</v>
          </cell>
          <cell r="D77">
            <v>2112</v>
          </cell>
          <cell r="E77">
            <v>846</v>
          </cell>
          <cell r="F77">
            <v>2394</v>
          </cell>
          <cell r="G77">
            <v>0.14000000000000001</v>
          </cell>
          <cell r="H77">
            <v>180</v>
          </cell>
          <cell r="I77" t="str">
            <v>матрица</v>
          </cell>
          <cell r="J77">
            <v>834</v>
          </cell>
          <cell r="K77">
            <v>12</v>
          </cell>
          <cell r="O77">
            <v>169.2</v>
          </cell>
          <cell r="R77">
            <v>0</v>
          </cell>
          <cell r="U77">
            <v>14.148936170212799</v>
          </cell>
          <cell r="V77">
            <v>14.148936170212799</v>
          </cell>
          <cell r="W77">
            <v>217.6</v>
          </cell>
          <cell r="X77">
            <v>149.6</v>
          </cell>
          <cell r="Y77">
            <v>173.2</v>
          </cell>
          <cell r="Z77">
            <v>235.6</v>
          </cell>
          <cell r="AA77">
            <v>227.2</v>
          </cell>
          <cell r="AC77">
            <v>0</v>
          </cell>
          <cell r="AD77">
            <v>22</v>
          </cell>
          <cell r="AE77">
            <v>0</v>
          </cell>
          <cell r="AF77">
            <v>0</v>
          </cell>
          <cell r="AG77">
            <v>12</v>
          </cell>
          <cell r="AH77">
            <v>84</v>
          </cell>
        </row>
        <row r="78">
          <cell r="A78" t="str">
            <v>Вареники с картофелем и луком No name Весовые Классическая форма No name 5 кг</v>
          </cell>
          <cell r="B78" t="str">
            <v>кг</v>
          </cell>
          <cell r="G78">
            <v>1</v>
          </cell>
          <cell r="H78">
            <v>90</v>
          </cell>
          <cell r="I78" t="str">
            <v>матрица</v>
          </cell>
          <cell r="O78">
            <v>0</v>
          </cell>
          <cell r="P78">
            <v>60</v>
          </cell>
          <cell r="Q78">
            <v>350</v>
          </cell>
          <cell r="R78">
            <v>360</v>
          </cell>
          <cell r="S78">
            <v>400</v>
          </cell>
          <cell r="T78" t="str">
            <v>на 16ТП по 25кг, это по 5ТТ, продажи гарантируем</v>
          </cell>
          <cell r="U78" t="e">
            <v>#VALUE!</v>
          </cell>
          <cell r="V78" t="e">
            <v>#VALUE!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 t="str">
            <v>новинка / "на 16ТП по 25кг, это по 5ТТ, продажи гарантируем"</v>
          </cell>
          <cell r="AC78">
            <v>350</v>
          </cell>
          <cell r="AD78">
            <v>5</v>
          </cell>
          <cell r="AE78">
            <v>72</v>
          </cell>
          <cell r="AF78">
            <v>360</v>
          </cell>
          <cell r="AG78">
            <v>12</v>
          </cell>
          <cell r="AH78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5"/>
  <sheetViews>
    <sheetView tabSelected="1" zoomScale="85" zoomScaleNormal="85" workbookViewId="0">
      <pane xSplit="2" ySplit="5" topLeftCell="D12" activePane="bottomRight" state="frozen"/>
      <selection pane="topRight" activeCell="D1" sqref="D1"/>
      <selection pane="bottomLeft" activeCell="A12" sqref="A12"/>
      <selection pane="bottomRight" activeCell="T65" sqref="T65"/>
    </sheetView>
  </sheetViews>
  <sheetFormatPr defaultColWidth="8.7109375" defaultRowHeight="15" x14ac:dyDescent="0.25"/>
  <cols>
    <col min="1" max="1" width="60" customWidth="1"/>
    <col min="2" max="2" width="3.85546875" customWidth="1"/>
    <col min="3" max="6" width="6.7109375" customWidth="1"/>
    <col min="7" max="7" width="5.140625" style="1" customWidth="1"/>
    <col min="8" max="8" width="5.140625" customWidth="1"/>
    <col min="9" max="9" width="13.85546875" customWidth="1"/>
    <col min="10" max="11" width="6.7109375" customWidth="1"/>
    <col min="12" max="14" width="0.85546875" customWidth="1"/>
    <col min="15" max="15" width="6.7109375" customWidth="1"/>
    <col min="16" max="18" width="11.85546875" customWidth="1"/>
    <col min="19" max="19" width="9.28515625" customWidth="1"/>
    <col min="20" max="20" width="22" customWidth="1"/>
    <col min="21" max="22" width="5.140625" customWidth="1"/>
    <col min="23" max="27" width="6.140625" customWidth="1"/>
    <col min="28" max="28" width="37.5703125" customWidth="1"/>
    <col min="29" max="29" width="6.7109375" customWidth="1"/>
    <col min="30" max="30" width="6.7109375" style="1" customWidth="1"/>
    <col min="31" max="31" width="6.7109375" style="2" customWidth="1"/>
    <col min="32" max="32" width="6.7109375" customWidth="1"/>
    <col min="33" max="34" width="5.5703125" customWidth="1"/>
    <col min="35" max="52" width="8" customWidth="1"/>
  </cols>
  <sheetData>
    <row r="1" spans="1:52" x14ac:dyDescent="0.25">
      <c r="A1" s="3"/>
      <c r="B1" s="3"/>
      <c r="C1" s="3"/>
      <c r="D1" s="3"/>
      <c r="E1" s="3"/>
      <c r="F1" s="3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5" t="s">
        <v>0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6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</row>
    <row r="2" spans="1:52" x14ac:dyDescent="0.25">
      <c r="A2" s="3"/>
      <c r="B2" s="3"/>
      <c r="C2" s="3"/>
      <c r="D2" s="3"/>
      <c r="E2" s="3"/>
      <c r="F2" s="3"/>
      <c r="G2" s="4"/>
      <c r="H2" s="3"/>
      <c r="I2" s="3"/>
      <c r="J2" s="3"/>
      <c r="K2" s="3"/>
      <c r="L2" s="3"/>
      <c r="M2" s="3"/>
      <c r="N2" s="3"/>
      <c r="O2" s="3"/>
      <c r="P2" s="3" t="s">
        <v>1</v>
      </c>
      <c r="Q2" s="3" t="s">
        <v>2</v>
      </c>
      <c r="R2" s="5" t="s">
        <v>3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 t="s">
        <v>1</v>
      </c>
      <c r="AD2" s="4"/>
      <c r="AE2" s="7"/>
      <c r="AF2" s="5" t="s">
        <v>3</v>
      </c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x14ac:dyDescent="0.25">
      <c r="A3" s="8" t="s">
        <v>4</v>
      </c>
      <c r="B3" s="8" t="s">
        <v>5</v>
      </c>
      <c r="C3" s="8" t="s">
        <v>6</v>
      </c>
      <c r="D3" s="8" t="s">
        <v>7</v>
      </c>
      <c r="E3" s="8" t="s">
        <v>8</v>
      </c>
      <c r="F3" s="8" t="s">
        <v>9</v>
      </c>
      <c r="G3" s="9" t="s">
        <v>10</v>
      </c>
      <c r="H3" s="8" t="s">
        <v>11</v>
      </c>
      <c r="I3" s="8" t="s">
        <v>12</v>
      </c>
      <c r="J3" s="8" t="s">
        <v>13</v>
      </c>
      <c r="K3" s="8" t="s">
        <v>14</v>
      </c>
      <c r="L3" s="8" t="s">
        <v>15</v>
      </c>
      <c r="M3" s="8" t="s">
        <v>16</v>
      </c>
      <c r="N3" s="8" t="s">
        <v>17</v>
      </c>
      <c r="O3" s="8" t="s">
        <v>18</v>
      </c>
      <c r="P3" s="10" t="s">
        <v>19</v>
      </c>
      <c r="Q3" s="10" t="s">
        <v>19</v>
      </c>
      <c r="R3" s="10" t="s">
        <v>19</v>
      </c>
      <c r="S3" s="8" t="s">
        <v>20</v>
      </c>
      <c r="T3" s="8" t="s">
        <v>21</v>
      </c>
      <c r="U3" s="8" t="s">
        <v>22</v>
      </c>
      <c r="V3" s="8" t="s">
        <v>23</v>
      </c>
      <c r="W3" s="8" t="s">
        <v>24</v>
      </c>
      <c r="X3" s="8" t="s">
        <v>24</v>
      </c>
      <c r="Y3" s="8" t="s">
        <v>24</v>
      </c>
      <c r="Z3" s="8" t="s">
        <v>24</v>
      </c>
      <c r="AA3" s="8" t="s">
        <v>24</v>
      </c>
      <c r="AB3" s="8" t="s">
        <v>25</v>
      </c>
      <c r="AC3" s="8" t="s">
        <v>26</v>
      </c>
      <c r="AD3" s="9" t="s">
        <v>27</v>
      </c>
      <c r="AE3" s="11" t="s">
        <v>28</v>
      </c>
      <c r="AF3" s="8" t="s">
        <v>29</v>
      </c>
      <c r="AG3" s="12" t="s">
        <v>30</v>
      </c>
      <c r="AH3" s="12" t="s">
        <v>31</v>
      </c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x14ac:dyDescent="0.25">
      <c r="A4" s="3"/>
      <c r="B4" s="3"/>
      <c r="C4" s="3"/>
      <c r="D4" s="3"/>
      <c r="E4" s="3"/>
      <c r="F4" s="3"/>
      <c r="G4" s="4"/>
      <c r="H4" s="3"/>
      <c r="I4" s="3"/>
      <c r="J4" s="3"/>
      <c r="K4" s="3"/>
      <c r="L4" s="3"/>
      <c r="M4" s="3"/>
      <c r="N4" s="3" t="s">
        <v>32</v>
      </c>
      <c r="O4" s="3" t="s">
        <v>33</v>
      </c>
      <c r="P4" s="3"/>
      <c r="Q4" s="3"/>
      <c r="R4" s="3"/>
      <c r="S4" s="3"/>
      <c r="T4" s="3"/>
      <c r="U4" s="3"/>
      <c r="V4" s="3"/>
      <c r="W4" s="3" t="s">
        <v>34</v>
      </c>
      <c r="X4" s="3" t="s">
        <v>35</v>
      </c>
      <c r="Y4" s="3" t="s">
        <v>36</v>
      </c>
      <c r="Z4" s="3" t="s">
        <v>37</v>
      </c>
      <c r="AA4" s="3" t="s">
        <v>38</v>
      </c>
      <c r="AB4" s="3"/>
      <c r="AC4" s="3"/>
      <c r="AD4" s="4"/>
      <c r="AE4" s="6" t="s">
        <v>39</v>
      </c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2" x14ac:dyDescent="0.25">
      <c r="A5" s="3"/>
      <c r="B5" s="3"/>
      <c r="C5" s="3"/>
      <c r="D5" s="3"/>
      <c r="E5" s="13">
        <f>SUM(E6:E495)</f>
        <v>16110.2</v>
      </c>
      <c r="F5" s="13">
        <f>SUM(F6:F495)</f>
        <v>27017.5</v>
      </c>
      <c r="G5" s="4"/>
      <c r="H5" s="3"/>
      <c r="I5" s="3"/>
      <c r="J5" s="13">
        <f t="shared" ref="J5:O5" si="0">SUM(J6:J495)</f>
        <v>15956.7</v>
      </c>
      <c r="K5" s="13">
        <f t="shared" si="0"/>
        <v>153.49999999999991</v>
      </c>
      <c r="L5" s="13">
        <f t="shared" si="0"/>
        <v>0</v>
      </c>
      <c r="M5" s="13">
        <f t="shared" si="0"/>
        <v>0</v>
      </c>
      <c r="N5" s="13">
        <f t="shared" si="0"/>
        <v>0</v>
      </c>
      <c r="O5" s="13">
        <f t="shared" si="0"/>
        <v>3221.6400000000003</v>
      </c>
      <c r="P5" s="13">
        <v>20461.54</v>
      </c>
      <c r="Q5" s="13">
        <f>SUM(Q6:Q495)</f>
        <v>20661.540000000005</v>
      </c>
      <c r="R5" s="13">
        <f>SUM(R6:R495)</f>
        <v>21175.599999999999</v>
      </c>
      <c r="S5" s="13">
        <f>SUM(S6:S495)</f>
        <v>200</v>
      </c>
      <c r="T5" s="3"/>
      <c r="U5" s="3"/>
      <c r="V5" s="3"/>
      <c r="W5" s="13">
        <f>SUM(W6:W495)</f>
        <v>2787.5400000000004</v>
      </c>
      <c r="X5" s="13">
        <f>SUM(X6:X495)</f>
        <v>2625.14</v>
      </c>
      <c r="Y5" s="13">
        <f>SUM(Y6:Y495)</f>
        <v>2955.9399999999996</v>
      </c>
      <c r="Z5" s="13">
        <f>SUM(Z6:Z495)</f>
        <v>3522.78</v>
      </c>
      <c r="AA5" s="13">
        <f>SUM(AA6:AA495)</f>
        <v>3436.5200000000004</v>
      </c>
      <c r="AB5" s="3"/>
      <c r="AC5" s="13">
        <f>SUM(AC6:AC495)</f>
        <v>9043.6679999999978</v>
      </c>
      <c r="AD5" s="4"/>
      <c r="AE5" s="14">
        <f>SUM(AE6:AE495)</f>
        <v>2560</v>
      </c>
      <c r="AF5" s="13">
        <f>SUM(AF6:AF495)</f>
        <v>9679.1200000000008</v>
      </c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 x14ac:dyDescent="0.25">
      <c r="A6" s="15" t="s">
        <v>40</v>
      </c>
      <c r="B6" s="3" t="s">
        <v>41</v>
      </c>
      <c r="C6" s="3"/>
      <c r="D6" s="3">
        <v>360</v>
      </c>
      <c r="E6" s="3"/>
      <c r="F6" s="3">
        <v>360</v>
      </c>
      <c r="G6" s="4">
        <v>1</v>
      </c>
      <c r="H6" s="3">
        <v>90</v>
      </c>
      <c r="I6" s="3" t="s">
        <v>42</v>
      </c>
      <c r="J6" s="3"/>
      <c r="K6" s="3">
        <f t="shared" ref="K6:K37" si="1">E6-J6</f>
        <v>0</v>
      </c>
      <c r="L6" s="3"/>
      <c r="M6" s="3"/>
      <c r="N6" s="3"/>
      <c r="O6" s="3">
        <f t="shared" ref="O6:O28" si="2">E6/5</f>
        <v>0</v>
      </c>
      <c r="P6" s="16"/>
      <c r="Q6" s="16">
        <v>200</v>
      </c>
      <c r="R6" s="16">
        <f t="shared" ref="R6:R13" si="3">AD6*AE6</f>
        <v>180</v>
      </c>
      <c r="S6" s="16">
        <v>200</v>
      </c>
      <c r="T6" s="3" t="s">
        <v>43</v>
      </c>
      <c r="U6" s="3" t="e">
        <f t="shared" ref="U6:U37" si="4">(F6+R6)/O6</f>
        <v>#DIV/0!</v>
      </c>
      <c r="V6" s="3" t="e">
        <f t="shared" ref="V6:V37" si="5">F6/O6</f>
        <v>#DIV/0!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 t="s">
        <v>44</v>
      </c>
      <c r="AC6" s="3">
        <f t="shared" ref="AC6:AC20" si="6">Q6*G6</f>
        <v>200</v>
      </c>
      <c r="AD6" s="4">
        <v>5</v>
      </c>
      <c r="AE6" s="6">
        <f t="shared" ref="AE6:AE13" si="7">MROUND(Q6,AD6*AG6)/AD6</f>
        <v>36</v>
      </c>
      <c r="AF6" s="3">
        <f t="shared" ref="AF6:AF13" si="8">AE6*AD6*G6</f>
        <v>180</v>
      </c>
      <c r="AG6" s="3">
        <v>12</v>
      </c>
      <c r="AH6" s="3">
        <v>144</v>
      </c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1:52" x14ac:dyDescent="0.25">
      <c r="A7" s="3" t="s">
        <v>45</v>
      </c>
      <c r="B7" s="3" t="s">
        <v>46</v>
      </c>
      <c r="C7" s="3">
        <v>186</v>
      </c>
      <c r="D7" s="3">
        <v>180</v>
      </c>
      <c r="E7" s="3">
        <v>172</v>
      </c>
      <c r="F7" s="3">
        <v>168</v>
      </c>
      <c r="G7" s="4">
        <v>0.3</v>
      </c>
      <c r="H7" s="3">
        <v>180</v>
      </c>
      <c r="I7" s="3" t="s">
        <v>42</v>
      </c>
      <c r="J7" s="3">
        <v>172</v>
      </c>
      <c r="K7" s="3">
        <f t="shared" si="1"/>
        <v>0</v>
      </c>
      <c r="L7" s="3"/>
      <c r="M7" s="3"/>
      <c r="N7" s="3"/>
      <c r="O7" s="3">
        <f t="shared" si="2"/>
        <v>34.4</v>
      </c>
      <c r="P7" s="16">
        <v>313.60000000000002</v>
      </c>
      <c r="Q7" s="16">
        <f t="shared" ref="Q7:Q12" si="9">14*O7-F7</f>
        <v>313.59999999999997</v>
      </c>
      <c r="R7" s="16">
        <f t="shared" si="3"/>
        <v>336</v>
      </c>
      <c r="S7" s="16"/>
      <c r="T7" s="3"/>
      <c r="U7" s="3">
        <f t="shared" si="4"/>
        <v>14.651162790697676</v>
      </c>
      <c r="V7" s="3">
        <f t="shared" si="5"/>
        <v>4.8837209302325579</v>
      </c>
      <c r="W7" s="3">
        <v>24.2</v>
      </c>
      <c r="X7" s="3">
        <v>19</v>
      </c>
      <c r="Y7" s="3">
        <v>23.8</v>
      </c>
      <c r="Z7" s="3">
        <v>35.799999999999997</v>
      </c>
      <c r="AA7" s="3">
        <v>34</v>
      </c>
      <c r="AB7" s="3"/>
      <c r="AC7" s="3">
        <f t="shared" si="6"/>
        <v>94.079999999999984</v>
      </c>
      <c r="AD7" s="4">
        <v>12</v>
      </c>
      <c r="AE7" s="6">
        <f t="shared" si="7"/>
        <v>28</v>
      </c>
      <c r="AF7" s="3">
        <f t="shared" si="8"/>
        <v>100.8</v>
      </c>
      <c r="AG7" s="3">
        <f>VLOOKUP(A7,[1]Sheet!$A:$AH,33,0)</f>
        <v>14</v>
      </c>
      <c r="AH7" s="3">
        <f>VLOOKUP(A7,[1]Sheet!$A:$AH,34,0)</f>
        <v>70</v>
      </c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1:52" x14ac:dyDescent="0.25">
      <c r="A8" s="3" t="s">
        <v>47</v>
      </c>
      <c r="B8" s="3" t="s">
        <v>46</v>
      </c>
      <c r="C8" s="3">
        <v>695</v>
      </c>
      <c r="D8" s="3">
        <v>337</v>
      </c>
      <c r="E8" s="3">
        <v>318</v>
      </c>
      <c r="F8" s="3">
        <v>617</v>
      </c>
      <c r="G8" s="4">
        <v>0.3</v>
      </c>
      <c r="H8" s="3">
        <v>180</v>
      </c>
      <c r="I8" s="3" t="s">
        <v>42</v>
      </c>
      <c r="J8" s="3">
        <v>318</v>
      </c>
      <c r="K8" s="3">
        <f t="shared" si="1"/>
        <v>0</v>
      </c>
      <c r="L8" s="3"/>
      <c r="M8" s="3"/>
      <c r="N8" s="3"/>
      <c r="O8" s="3">
        <f t="shared" si="2"/>
        <v>63.6</v>
      </c>
      <c r="P8" s="16">
        <v>273.39999999999998</v>
      </c>
      <c r="Q8" s="16">
        <f t="shared" si="9"/>
        <v>273.39999999999998</v>
      </c>
      <c r="R8" s="16">
        <f t="shared" si="3"/>
        <v>336</v>
      </c>
      <c r="S8" s="16"/>
      <c r="T8" s="3"/>
      <c r="U8" s="3">
        <f t="shared" si="4"/>
        <v>14.984276729559747</v>
      </c>
      <c r="V8" s="3">
        <f t="shared" si="5"/>
        <v>9.7012578616352201</v>
      </c>
      <c r="W8" s="3">
        <v>64.8</v>
      </c>
      <c r="X8" s="3">
        <v>54</v>
      </c>
      <c r="Y8" s="3">
        <v>80</v>
      </c>
      <c r="Z8" s="3">
        <v>78.8</v>
      </c>
      <c r="AA8" s="3">
        <v>116</v>
      </c>
      <c r="AB8" s="3"/>
      <c r="AC8" s="3">
        <f t="shared" si="6"/>
        <v>82.02</v>
      </c>
      <c r="AD8" s="4">
        <v>12</v>
      </c>
      <c r="AE8" s="6">
        <f t="shared" si="7"/>
        <v>28</v>
      </c>
      <c r="AF8" s="3">
        <f t="shared" si="8"/>
        <v>100.8</v>
      </c>
      <c r="AG8" s="3">
        <f>VLOOKUP(A8,[1]Sheet!$A:$AH,33,0)</f>
        <v>14</v>
      </c>
      <c r="AH8" s="3">
        <f>VLOOKUP(A8,[1]Sheet!$A:$AH,34,0)</f>
        <v>70</v>
      </c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 spans="1:52" x14ac:dyDescent="0.25">
      <c r="A9" s="3" t="s">
        <v>48</v>
      </c>
      <c r="B9" s="3" t="s">
        <v>46</v>
      </c>
      <c r="C9" s="3">
        <v>1673</v>
      </c>
      <c r="D9" s="3">
        <v>1065</v>
      </c>
      <c r="E9" s="3">
        <v>739</v>
      </c>
      <c r="F9" s="3">
        <v>1651</v>
      </c>
      <c r="G9" s="4">
        <v>0.3</v>
      </c>
      <c r="H9" s="3">
        <v>180</v>
      </c>
      <c r="I9" s="3" t="s">
        <v>42</v>
      </c>
      <c r="J9" s="3">
        <v>733</v>
      </c>
      <c r="K9" s="3">
        <f t="shared" si="1"/>
        <v>6</v>
      </c>
      <c r="L9" s="3"/>
      <c r="M9" s="3"/>
      <c r="N9" s="3"/>
      <c r="O9" s="3">
        <f t="shared" si="2"/>
        <v>147.80000000000001</v>
      </c>
      <c r="P9" s="16">
        <v>418.2</v>
      </c>
      <c r="Q9" s="16">
        <f t="shared" si="9"/>
        <v>418.20000000000027</v>
      </c>
      <c r="R9" s="16">
        <f t="shared" si="3"/>
        <v>336</v>
      </c>
      <c r="S9" s="16"/>
      <c r="T9" s="3"/>
      <c r="U9" s="3">
        <f t="shared" si="4"/>
        <v>13.443843031123139</v>
      </c>
      <c r="V9" s="3">
        <f t="shared" si="5"/>
        <v>11.170500676589986</v>
      </c>
      <c r="W9" s="3">
        <v>170.8</v>
      </c>
      <c r="X9" s="3">
        <v>145.4</v>
      </c>
      <c r="Y9" s="3">
        <v>100.6</v>
      </c>
      <c r="Z9" s="3">
        <v>158.4</v>
      </c>
      <c r="AA9" s="3">
        <v>177.4</v>
      </c>
      <c r="AB9" s="3" t="s">
        <v>49</v>
      </c>
      <c r="AC9" s="3">
        <f t="shared" si="6"/>
        <v>125.46000000000008</v>
      </c>
      <c r="AD9" s="4">
        <v>12</v>
      </c>
      <c r="AE9" s="6">
        <f t="shared" si="7"/>
        <v>28</v>
      </c>
      <c r="AF9" s="3">
        <f t="shared" si="8"/>
        <v>100.8</v>
      </c>
      <c r="AG9" s="3">
        <f>VLOOKUP(A9,[1]Sheet!$A:$AH,33,0)</f>
        <v>14</v>
      </c>
      <c r="AH9" s="3">
        <f>VLOOKUP(A9,[1]Sheet!$A:$AH,34,0)</f>
        <v>70</v>
      </c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 spans="1:52" x14ac:dyDescent="0.25">
      <c r="A10" s="3" t="s">
        <v>50</v>
      </c>
      <c r="B10" s="3" t="s">
        <v>46</v>
      </c>
      <c r="C10" s="3">
        <v>1240</v>
      </c>
      <c r="D10" s="3"/>
      <c r="E10" s="3">
        <v>397</v>
      </c>
      <c r="F10" s="3">
        <v>802</v>
      </c>
      <c r="G10" s="4">
        <v>0.3</v>
      </c>
      <c r="H10" s="3">
        <v>180</v>
      </c>
      <c r="I10" s="3" t="s">
        <v>42</v>
      </c>
      <c r="J10" s="3">
        <v>395</v>
      </c>
      <c r="K10" s="3">
        <f t="shared" si="1"/>
        <v>2</v>
      </c>
      <c r="L10" s="3"/>
      <c r="M10" s="3"/>
      <c r="N10" s="3"/>
      <c r="O10" s="3">
        <f t="shared" si="2"/>
        <v>79.400000000000006</v>
      </c>
      <c r="P10" s="16">
        <v>309.60000000000002</v>
      </c>
      <c r="Q10" s="16">
        <f t="shared" si="9"/>
        <v>309.60000000000014</v>
      </c>
      <c r="R10" s="16">
        <f t="shared" si="3"/>
        <v>336</v>
      </c>
      <c r="S10" s="16"/>
      <c r="T10" s="3"/>
      <c r="U10" s="3">
        <f t="shared" si="4"/>
        <v>14.33249370277078</v>
      </c>
      <c r="V10" s="3">
        <f t="shared" si="5"/>
        <v>10.100755667506297</v>
      </c>
      <c r="W10" s="3">
        <v>53.6</v>
      </c>
      <c r="X10" s="3">
        <v>97</v>
      </c>
      <c r="Y10" s="3">
        <v>60</v>
      </c>
      <c r="Z10" s="3">
        <v>93.6</v>
      </c>
      <c r="AA10" s="3">
        <v>67.8</v>
      </c>
      <c r="AB10" s="3"/>
      <c r="AC10" s="3">
        <f t="shared" si="6"/>
        <v>92.880000000000038</v>
      </c>
      <c r="AD10" s="4">
        <v>12</v>
      </c>
      <c r="AE10" s="6">
        <f t="shared" si="7"/>
        <v>28</v>
      </c>
      <c r="AF10" s="3">
        <f t="shared" si="8"/>
        <v>100.8</v>
      </c>
      <c r="AG10" s="3">
        <f>VLOOKUP(A10,[1]Sheet!$A:$AH,33,0)</f>
        <v>14</v>
      </c>
      <c r="AH10" s="3">
        <f>VLOOKUP(A10,[1]Sheet!$A:$AH,34,0)</f>
        <v>70</v>
      </c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 x14ac:dyDescent="0.25">
      <c r="A11" s="3" t="s">
        <v>51</v>
      </c>
      <c r="B11" s="3" t="s">
        <v>46</v>
      </c>
      <c r="C11" s="3">
        <v>1216</v>
      </c>
      <c r="D11" s="3">
        <v>504</v>
      </c>
      <c r="E11" s="3">
        <v>741</v>
      </c>
      <c r="F11" s="3">
        <v>838</v>
      </c>
      <c r="G11" s="4">
        <v>0.3</v>
      </c>
      <c r="H11" s="3">
        <v>180</v>
      </c>
      <c r="I11" s="3" t="s">
        <v>42</v>
      </c>
      <c r="J11" s="3">
        <v>737</v>
      </c>
      <c r="K11" s="3">
        <f t="shared" si="1"/>
        <v>4</v>
      </c>
      <c r="L11" s="3"/>
      <c r="M11" s="3"/>
      <c r="N11" s="3"/>
      <c r="O11" s="3">
        <f t="shared" si="2"/>
        <v>148.19999999999999</v>
      </c>
      <c r="P11" s="16">
        <v>1236.8</v>
      </c>
      <c r="Q11" s="16">
        <f t="shared" si="9"/>
        <v>1236.7999999999997</v>
      </c>
      <c r="R11" s="16">
        <f t="shared" si="3"/>
        <v>1176</v>
      </c>
      <c r="S11" s="16"/>
      <c r="T11" s="3"/>
      <c r="U11" s="3">
        <f t="shared" si="4"/>
        <v>13.589743589743591</v>
      </c>
      <c r="V11" s="3">
        <f t="shared" si="5"/>
        <v>5.6545209176788127</v>
      </c>
      <c r="W11" s="3">
        <v>120.4</v>
      </c>
      <c r="X11" s="3">
        <v>112</v>
      </c>
      <c r="Y11" s="3">
        <v>144.6</v>
      </c>
      <c r="Z11" s="3">
        <v>164.6</v>
      </c>
      <c r="AA11" s="3">
        <v>192.6</v>
      </c>
      <c r="AB11" s="3"/>
      <c r="AC11" s="3">
        <f t="shared" si="6"/>
        <v>371.03999999999991</v>
      </c>
      <c r="AD11" s="4">
        <v>12</v>
      </c>
      <c r="AE11" s="6">
        <f t="shared" si="7"/>
        <v>98</v>
      </c>
      <c r="AF11" s="3">
        <f t="shared" si="8"/>
        <v>352.8</v>
      </c>
      <c r="AG11" s="3">
        <f>VLOOKUP(A11,[1]Sheet!$A:$AH,33,0)</f>
        <v>14</v>
      </c>
      <c r="AH11" s="3">
        <f>VLOOKUP(A11,[1]Sheet!$A:$AH,34,0)</f>
        <v>70</v>
      </c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 x14ac:dyDescent="0.25">
      <c r="A12" s="3" t="s">
        <v>52</v>
      </c>
      <c r="B12" s="3" t="s">
        <v>46</v>
      </c>
      <c r="C12" s="3">
        <v>698</v>
      </c>
      <c r="D12" s="3"/>
      <c r="E12" s="3">
        <v>239</v>
      </c>
      <c r="F12" s="3">
        <v>435</v>
      </c>
      <c r="G12" s="4">
        <v>0.09</v>
      </c>
      <c r="H12" s="3">
        <v>180</v>
      </c>
      <c r="I12" s="3" t="s">
        <v>42</v>
      </c>
      <c r="J12" s="3">
        <v>248</v>
      </c>
      <c r="K12" s="3">
        <f t="shared" si="1"/>
        <v>-9</v>
      </c>
      <c r="L12" s="3"/>
      <c r="M12" s="3"/>
      <c r="N12" s="3"/>
      <c r="O12" s="3">
        <f t="shared" si="2"/>
        <v>47.8</v>
      </c>
      <c r="P12" s="16">
        <v>234.2</v>
      </c>
      <c r="Q12" s="16">
        <f t="shared" si="9"/>
        <v>234.19999999999993</v>
      </c>
      <c r="R12" s="16">
        <f t="shared" si="3"/>
        <v>336</v>
      </c>
      <c r="S12" s="16"/>
      <c r="T12" s="3"/>
      <c r="U12" s="3">
        <f t="shared" si="4"/>
        <v>16.129707112970713</v>
      </c>
      <c r="V12" s="3">
        <f t="shared" si="5"/>
        <v>9.1004184100418417</v>
      </c>
      <c r="W12" s="3">
        <v>29.8</v>
      </c>
      <c r="X12" s="3">
        <v>37</v>
      </c>
      <c r="Y12" s="3">
        <v>24.2</v>
      </c>
      <c r="Z12" s="3">
        <v>63.2</v>
      </c>
      <c r="AA12" s="3">
        <v>26.4</v>
      </c>
      <c r="AB12" s="3"/>
      <c r="AC12" s="3">
        <f t="shared" si="6"/>
        <v>21.077999999999992</v>
      </c>
      <c r="AD12" s="4">
        <v>24</v>
      </c>
      <c r="AE12" s="6">
        <f t="shared" si="7"/>
        <v>14</v>
      </c>
      <c r="AF12" s="3">
        <f t="shared" si="8"/>
        <v>30.24</v>
      </c>
      <c r="AG12" s="3">
        <f>VLOOKUP(A12,[1]Sheet!$A:$AH,33,0)</f>
        <v>14</v>
      </c>
      <c r="AH12" s="3">
        <f>VLOOKUP(A12,[1]Sheet!$A:$AH,34,0)</f>
        <v>126</v>
      </c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x14ac:dyDescent="0.25">
      <c r="A13" s="3" t="s">
        <v>53</v>
      </c>
      <c r="B13" s="3" t="s">
        <v>46</v>
      </c>
      <c r="C13" s="3">
        <v>760</v>
      </c>
      <c r="D13" s="3"/>
      <c r="E13" s="3">
        <v>198</v>
      </c>
      <c r="F13" s="3">
        <v>499</v>
      </c>
      <c r="G13" s="4">
        <v>0.36</v>
      </c>
      <c r="H13" s="3">
        <v>180</v>
      </c>
      <c r="I13" s="3" t="s">
        <v>42</v>
      </c>
      <c r="J13" s="3">
        <v>190</v>
      </c>
      <c r="K13" s="3">
        <f t="shared" si="1"/>
        <v>8</v>
      </c>
      <c r="L13" s="3"/>
      <c r="M13" s="3"/>
      <c r="N13" s="3"/>
      <c r="O13" s="3">
        <f t="shared" si="2"/>
        <v>39.6</v>
      </c>
      <c r="P13" s="16">
        <v>95</v>
      </c>
      <c r="Q13" s="16">
        <f>15*O13-F13</f>
        <v>95</v>
      </c>
      <c r="R13" s="16">
        <f t="shared" si="3"/>
        <v>140</v>
      </c>
      <c r="S13" s="16"/>
      <c r="T13" s="3"/>
      <c r="U13" s="3">
        <f t="shared" si="4"/>
        <v>16.136363636363637</v>
      </c>
      <c r="V13" s="3">
        <f t="shared" si="5"/>
        <v>12.6010101010101</v>
      </c>
      <c r="W13" s="3">
        <v>28.8</v>
      </c>
      <c r="X13" s="3">
        <v>22.6</v>
      </c>
      <c r="Y13" s="3">
        <v>69.2</v>
      </c>
      <c r="Z13" s="3">
        <v>65.599999999999994</v>
      </c>
      <c r="AA13" s="3">
        <v>65.2</v>
      </c>
      <c r="AB13" s="3"/>
      <c r="AC13" s="3">
        <f t="shared" si="6"/>
        <v>34.199999999999996</v>
      </c>
      <c r="AD13" s="4">
        <v>10</v>
      </c>
      <c r="AE13" s="6">
        <f t="shared" si="7"/>
        <v>14</v>
      </c>
      <c r="AF13" s="3">
        <f t="shared" si="8"/>
        <v>50.4</v>
      </c>
      <c r="AG13" s="3">
        <f>VLOOKUP(A13,[1]Sheet!$A:$AH,33,0)</f>
        <v>14</v>
      </c>
      <c r="AH13" s="3">
        <f>VLOOKUP(A13,[1]Sheet!$A:$AH,34,0)</f>
        <v>70</v>
      </c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 x14ac:dyDescent="0.25">
      <c r="A14" s="17" t="s">
        <v>54</v>
      </c>
      <c r="B14" s="17" t="s">
        <v>41</v>
      </c>
      <c r="C14" s="17">
        <v>75.900000000000006</v>
      </c>
      <c r="D14" s="17"/>
      <c r="E14" s="17">
        <v>25.9</v>
      </c>
      <c r="F14" s="17">
        <v>46.3</v>
      </c>
      <c r="G14" s="18">
        <v>0</v>
      </c>
      <c r="H14" s="17">
        <v>180</v>
      </c>
      <c r="I14" s="17" t="s">
        <v>55</v>
      </c>
      <c r="J14" s="17">
        <v>25.9</v>
      </c>
      <c r="K14" s="17">
        <f t="shared" si="1"/>
        <v>0</v>
      </c>
      <c r="L14" s="17"/>
      <c r="M14" s="17"/>
      <c r="N14" s="17"/>
      <c r="O14" s="17">
        <f t="shared" si="2"/>
        <v>5.18</v>
      </c>
      <c r="P14" s="19"/>
      <c r="Q14" s="19"/>
      <c r="R14" s="19"/>
      <c r="S14" s="19"/>
      <c r="T14" s="17"/>
      <c r="U14" s="17">
        <f t="shared" si="4"/>
        <v>8.9382239382239383</v>
      </c>
      <c r="V14" s="17">
        <f t="shared" si="5"/>
        <v>8.9382239382239383</v>
      </c>
      <c r="W14" s="17">
        <v>4.4400000000000004</v>
      </c>
      <c r="X14" s="17">
        <v>4.4400000000000004</v>
      </c>
      <c r="Y14" s="17">
        <v>8.14</v>
      </c>
      <c r="Z14" s="17">
        <v>5.18</v>
      </c>
      <c r="AA14" s="17">
        <v>7.02</v>
      </c>
      <c r="AB14" s="20" t="s">
        <v>56</v>
      </c>
      <c r="AC14" s="17">
        <f t="shared" si="6"/>
        <v>0</v>
      </c>
      <c r="AD14" s="18">
        <v>0</v>
      </c>
      <c r="AE14" s="21"/>
      <c r="AF14" s="17"/>
      <c r="AG14" s="17"/>
      <c r="AH14" s="17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 x14ac:dyDescent="0.25">
      <c r="A15" s="3" t="s">
        <v>57</v>
      </c>
      <c r="B15" s="3" t="s">
        <v>46</v>
      </c>
      <c r="C15" s="3">
        <v>289</v>
      </c>
      <c r="D15" s="3">
        <v>336</v>
      </c>
      <c r="E15" s="3">
        <v>206</v>
      </c>
      <c r="F15" s="3">
        <v>385</v>
      </c>
      <c r="G15" s="4">
        <v>0.25</v>
      </c>
      <c r="H15" s="3">
        <v>180</v>
      </c>
      <c r="I15" s="3" t="s">
        <v>42</v>
      </c>
      <c r="J15" s="3">
        <v>200</v>
      </c>
      <c r="K15" s="3">
        <f t="shared" si="1"/>
        <v>6</v>
      </c>
      <c r="L15" s="3"/>
      <c r="M15" s="3"/>
      <c r="N15" s="3"/>
      <c r="O15" s="3">
        <f t="shared" si="2"/>
        <v>41.2</v>
      </c>
      <c r="P15" s="16">
        <v>191.8</v>
      </c>
      <c r="Q15" s="16">
        <f>14*O15-F15</f>
        <v>191.80000000000007</v>
      </c>
      <c r="R15" s="16">
        <f>AD15*AE15</f>
        <v>168</v>
      </c>
      <c r="S15" s="16"/>
      <c r="T15" s="3"/>
      <c r="U15" s="3">
        <f t="shared" si="4"/>
        <v>13.422330097087377</v>
      </c>
      <c r="V15" s="3">
        <f t="shared" si="5"/>
        <v>9.3446601941747574</v>
      </c>
      <c r="W15" s="3">
        <v>41.8</v>
      </c>
      <c r="X15" s="3">
        <v>30.6</v>
      </c>
      <c r="Y15" s="3">
        <v>44.8</v>
      </c>
      <c r="Z15" s="3">
        <v>38.4</v>
      </c>
      <c r="AA15" s="3">
        <v>39.799999999999997</v>
      </c>
      <c r="AB15" s="3"/>
      <c r="AC15" s="3">
        <f t="shared" si="6"/>
        <v>47.950000000000017</v>
      </c>
      <c r="AD15" s="4">
        <v>12</v>
      </c>
      <c r="AE15" s="6">
        <f>MROUND(Q15,AD15*AG15)/AD15</f>
        <v>14</v>
      </c>
      <c r="AF15" s="3">
        <f>AE15*AD15*G15</f>
        <v>42</v>
      </c>
      <c r="AG15" s="3">
        <f>VLOOKUP(A15,[1]Sheet!$A:$AH,33,0)</f>
        <v>14</v>
      </c>
      <c r="AH15" s="3">
        <f>VLOOKUP(A15,[1]Sheet!$A:$AH,34,0)</f>
        <v>70</v>
      </c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</row>
    <row r="16" spans="1:52" x14ac:dyDescent="0.25">
      <c r="A16" s="3" t="s">
        <v>58</v>
      </c>
      <c r="B16" s="3" t="s">
        <v>46</v>
      </c>
      <c r="C16" s="3">
        <v>370</v>
      </c>
      <c r="D16" s="3">
        <v>169</v>
      </c>
      <c r="E16" s="3">
        <v>133</v>
      </c>
      <c r="F16" s="3">
        <v>367</v>
      </c>
      <c r="G16" s="4">
        <v>0.25</v>
      </c>
      <c r="H16" s="3">
        <v>180</v>
      </c>
      <c r="I16" s="3" t="s">
        <v>42</v>
      </c>
      <c r="J16" s="3">
        <v>133</v>
      </c>
      <c r="K16" s="3">
        <f t="shared" si="1"/>
        <v>0</v>
      </c>
      <c r="L16" s="3"/>
      <c r="M16" s="3"/>
      <c r="N16" s="3"/>
      <c r="O16" s="3">
        <f t="shared" si="2"/>
        <v>26.6</v>
      </c>
      <c r="P16" s="16"/>
      <c r="Q16" s="16"/>
      <c r="R16" s="16">
        <f>AD16*AE16</f>
        <v>0</v>
      </c>
      <c r="S16" s="16"/>
      <c r="T16" s="3"/>
      <c r="U16" s="3">
        <f t="shared" si="4"/>
        <v>13.796992481203008</v>
      </c>
      <c r="V16" s="3">
        <f t="shared" si="5"/>
        <v>13.796992481203008</v>
      </c>
      <c r="W16" s="3">
        <v>33.6</v>
      </c>
      <c r="X16" s="3">
        <v>30.4</v>
      </c>
      <c r="Y16" s="3">
        <v>30</v>
      </c>
      <c r="Z16" s="3">
        <v>52.6</v>
      </c>
      <c r="AA16" s="3">
        <v>46.6</v>
      </c>
      <c r="AB16" s="3"/>
      <c r="AC16" s="3">
        <f t="shared" si="6"/>
        <v>0</v>
      </c>
      <c r="AD16" s="4">
        <v>12</v>
      </c>
      <c r="AE16" s="6">
        <f>MROUND(Q16,AD16*AG16)/AD16</f>
        <v>0</v>
      </c>
      <c r="AF16" s="3">
        <f>AE16*AD16*G16</f>
        <v>0</v>
      </c>
      <c r="AG16" s="3">
        <f>VLOOKUP(A16,[1]Sheet!$A:$AH,33,0)</f>
        <v>14</v>
      </c>
      <c r="AH16" s="3">
        <f>VLOOKUP(A16,[1]Sheet!$A:$AH,34,0)</f>
        <v>70</v>
      </c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 spans="1:52" x14ac:dyDescent="0.25">
      <c r="A17" s="3" t="s">
        <v>59</v>
      </c>
      <c r="B17" s="3" t="s">
        <v>41</v>
      </c>
      <c r="C17" s="3">
        <v>12</v>
      </c>
      <c r="D17" s="3"/>
      <c r="E17" s="3">
        <v>9.6999999999999993</v>
      </c>
      <c r="F17" s="3">
        <v>2.2999999999999998</v>
      </c>
      <c r="G17" s="4">
        <v>1</v>
      </c>
      <c r="H17" s="3">
        <v>180</v>
      </c>
      <c r="I17" s="3" t="s">
        <v>42</v>
      </c>
      <c r="J17" s="3">
        <v>10.4</v>
      </c>
      <c r="K17" s="3">
        <f t="shared" si="1"/>
        <v>-0.70000000000000107</v>
      </c>
      <c r="L17" s="3"/>
      <c r="M17" s="3"/>
      <c r="N17" s="3"/>
      <c r="O17" s="3">
        <f t="shared" si="2"/>
        <v>1.94</v>
      </c>
      <c r="P17" s="16">
        <v>24.86</v>
      </c>
      <c r="Q17" s="16">
        <f>14*O17-F17</f>
        <v>24.86</v>
      </c>
      <c r="R17" s="16">
        <f>AD17*AE17</f>
        <v>42</v>
      </c>
      <c r="S17" s="16"/>
      <c r="T17" s="3"/>
      <c r="U17" s="3">
        <f t="shared" si="4"/>
        <v>22.835051546391753</v>
      </c>
      <c r="V17" s="3">
        <f t="shared" si="5"/>
        <v>1.1855670103092784</v>
      </c>
      <c r="W17" s="3">
        <v>4.8</v>
      </c>
      <c r="X17" s="3">
        <v>1.34</v>
      </c>
      <c r="Y17" s="3">
        <v>0</v>
      </c>
      <c r="Z17" s="3">
        <v>0</v>
      </c>
      <c r="AA17" s="3">
        <v>0</v>
      </c>
      <c r="AB17" s="3" t="s">
        <v>60</v>
      </c>
      <c r="AC17" s="3">
        <f t="shared" si="6"/>
        <v>24.86</v>
      </c>
      <c r="AD17" s="4">
        <v>3</v>
      </c>
      <c r="AE17" s="6">
        <f>MROUND(Q17,AD17*AG17)/AD17</f>
        <v>14</v>
      </c>
      <c r="AF17" s="3">
        <f>AE17*AD17*G17</f>
        <v>42</v>
      </c>
      <c r="AG17" s="3">
        <f>VLOOKUP(A17,[1]Sheet!$A:$AH,33,0)</f>
        <v>14</v>
      </c>
      <c r="AH17" s="3">
        <f>VLOOKUP(A17,[1]Sheet!$A:$AH,34,0)</f>
        <v>126</v>
      </c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x14ac:dyDescent="0.25">
      <c r="A18" s="17" t="s">
        <v>61</v>
      </c>
      <c r="B18" s="17" t="s">
        <v>41</v>
      </c>
      <c r="C18" s="17"/>
      <c r="D18" s="17">
        <v>107.3</v>
      </c>
      <c r="E18" s="22">
        <v>125.8</v>
      </c>
      <c r="F18" s="22">
        <v>-18.5</v>
      </c>
      <c r="G18" s="18">
        <v>0</v>
      </c>
      <c r="H18" s="17">
        <v>180</v>
      </c>
      <c r="I18" s="17" t="s">
        <v>55</v>
      </c>
      <c r="J18" s="17">
        <v>125.9</v>
      </c>
      <c r="K18" s="17">
        <f t="shared" si="1"/>
        <v>-0.10000000000000853</v>
      </c>
      <c r="L18" s="17"/>
      <c r="M18" s="17"/>
      <c r="N18" s="17"/>
      <c r="O18" s="17">
        <f t="shared" si="2"/>
        <v>25.16</v>
      </c>
      <c r="P18" s="19"/>
      <c r="Q18" s="19"/>
      <c r="R18" s="19"/>
      <c r="S18" s="19"/>
      <c r="T18" s="17"/>
      <c r="U18" s="17">
        <f t="shared" si="4"/>
        <v>-0.73529411764705876</v>
      </c>
      <c r="V18" s="17">
        <f t="shared" si="5"/>
        <v>-0.73529411764705876</v>
      </c>
      <c r="W18" s="17">
        <v>5.92</v>
      </c>
      <c r="X18" s="17">
        <v>2.96</v>
      </c>
      <c r="Y18" s="17">
        <v>0.74</v>
      </c>
      <c r="Z18" s="17">
        <v>5.92</v>
      </c>
      <c r="AA18" s="17">
        <v>5.18</v>
      </c>
      <c r="AB18" s="17" t="s">
        <v>62</v>
      </c>
      <c r="AC18" s="17">
        <f t="shared" si="6"/>
        <v>0</v>
      </c>
      <c r="AD18" s="18">
        <v>0</v>
      </c>
      <c r="AE18" s="21"/>
      <c r="AF18" s="17"/>
      <c r="AG18" s="17"/>
      <c r="AH18" s="17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 x14ac:dyDescent="0.25">
      <c r="A19" s="17" t="s">
        <v>63</v>
      </c>
      <c r="B19" s="17" t="s">
        <v>41</v>
      </c>
      <c r="C19" s="17"/>
      <c r="D19" s="17"/>
      <c r="E19" s="22">
        <v>3.7</v>
      </c>
      <c r="F19" s="22">
        <v>-3.7</v>
      </c>
      <c r="G19" s="18">
        <v>0</v>
      </c>
      <c r="H19" s="17">
        <v>180</v>
      </c>
      <c r="I19" s="17" t="s">
        <v>55</v>
      </c>
      <c r="J19" s="17">
        <v>3.7</v>
      </c>
      <c r="K19" s="17">
        <f t="shared" si="1"/>
        <v>0</v>
      </c>
      <c r="L19" s="17"/>
      <c r="M19" s="17"/>
      <c r="N19" s="17"/>
      <c r="O19" s="17">
        <f t="shared" si="2"/>
        <v>0.74</v>
      </c>
      <c r="P19" s="19"/>
      <c r="Q19" s="19"/>
      <c r="R19" s="19"/>
      <c r="S19" s="19"/>
      <c r="T19" s="17"/>
      <c r="U19" s="17">
        <f t="shared" si="4"/>
        <v>-5</v>
      </c>
      <c r="V19" s="17">
        <f t="shared" si="5"/>
        <v>-5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 t="s">
        <v>62</v>
      </c>
      <c r="AC19" s="17">
        <f t="shared" si="6"/>
        <v>0</v>
      </c>
      <c r="AD19" s="18">
        <v>0</v>
      </c>
      <c r="AE19" s="21"/>
      <c r="AF19" s="17"/>
      <c r="AG19" s="17"/>
      <c r="AH19" s="17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spans="1:52" x14ac:dyDescent="0.25">
      <c r="A20" s="3" t="s">
        <v>64</v>
      </c>
      <c r="B20" s="3" t="s">
        <v>41</v>
      </c>
      <c r="C20" s="3">
        <v>370.7</v>
      </c>
      <c r="D20" s="3">
        <v>207.2</v>
      </c>
      <c r="E20" s="22">
        <f>199.8+E19+E18</f>
        <v>329.3</v>
      </c>
      <c r="F20" s="22">
        <f>252.3+F19+F18</f>
        <v>230.10000000000002</v>
      </c>
      <c r="G20" s="4">
        <v>1</v>
      </c>
      <c r="H20" s="3">
        <v>180</v>
      </c>
      <c r="I20" s="3" t="s">
        <v>42</v>
      </c>
      <c r="J20" s="3">
        <v>203.8</v>
      </c>
      <c r="K20" s="3">
        <f t="shared" si="1"/>
        <v>125.5</v>
      </c>
      <c r="L20" s="3"/>
      <c r="M20" s="3"/>
      <c r="N20" s="3"/>
      <c r="O20" s="3">
        <f t="shared" si="2"/>
        <v>65.86</v>
      </c>
      <c r="P20" s="16">
        <v>691.94</v>
      </c>
      <c r="Q20" s="16">
        <f>14*O20-F20</f>
        <v>691.93999999999994</v>
      </c>
      <c r="R20" s="16">
        <f t="shared" ref="R20:R25" si="10">AD20*AE20</f>
        <v>673.40000000000009</v>
      </c>
      <c r="S20" s="16"/>
      <c r="T20" s="3"/>
      <c r="U20" s="3">
        <f t="shared" si="4"/>
        <v>13.718493774673552</v>
      </c>
      <c r="V20" s="3">
        <f t="shared" si="5"/>
        <v>3.4937746735499546</v>
      </c>
      <c r="W20" s="3">
        <v>40.700000000000003</v>
      </c>
      <c r="X20" s="3">
        <v>39.08</v>
      </c>
      <c r="Y20" s="3">
        <v>39.22</v>
      </c>
      <c r="Z20" s="3">
        <v>39.22</v>
      </c>
      <c r="AA20" s="3">
        <v>38.840000000000003</v>
      </c>
      <c r="AB20" s="23" t="s">
        <v>65</v>
      </c>
      <c r="AC20" s="3">
        <f t="shared" si="6"/>
        <v>691.93999999999994</v>
      </c>
      <c r="AD20" s="4">
        <v>3.7</v>
      </c>
      <c r="AE20" s="6">
        <f t="shared" ref="AE20:AE25" si="11">MROUND(Q20,AD20*AG20)/AD20</f>
        <v>182.00000000000003</v>
      </c>
      <c r="AF20" s="3">
        <f t="shared" ref="AF20:AF25" si="12">AE20*AD20*G20</f>
        <v>673.40000000000009</v>
      </c>
      <c r="AG20" s="3">
        <f>VLOOKUP(A20,[1]Sheet!$A:$AH,33,0)</f>
        <v>14</v>
      </c>
      <c r="AH20" s="3">
        <f>VLOOKUP(A20,[1]Sheet!$A:$AH,34,0)</f>
        <v>126</v>
      </c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 x14ac:dyDescent="0.25">
      <c r="A21" s="15" t="s">
        <v>66</v>
      </c>
      <c r="B21" s="3" t="s">
        <v>41</v>
      </c>
      <c r="C21" s="3">
        <v>209.5</v>
      </c>
      <c r="D21" s="3">
        <v>594</v>
      </c>
      <c r="E21" s="3">
        <v>180.9</v>
      </c>
      <c r="F21" s="3">
        <v>595.1</v>
      </c>
      <c r="G21" s="4">
        <v>1</v>
      </c>
      <c r="H21" s="3">
        <v>180</v>
      </c>
      <c r="I21" s="3" t="s">
        <v>42</v>
      </c>
      <c r="J21" s="3">
        <v>175.5</v>
      </c>
      <c r="K21" s="3">
        <f t="shared" si="1"/>
        <v>5.4000000000000057</v>
      </c>
      <c r="L21" s="3"/>
      <c r="M21" s="3"/>
      <c r="N21" s="3"/>
      <c r="O21" s="3">
        <f t="shared" si="2"/>
        <v>36.18</v>
      </c>
      <c r="P21" s="16"/>
      <c r="Q21" s="16"/>
      <c r="R21" s="16">
        <f t="shared" si="10"/>
        <v>0</v>
      </c>
      <c r="S21" s="16"/>
      <c r="T21" s="3"/>
      <c r="U21" s="3">
        <f t="shared" si="4"/>
        <v>16.448313985627419</v>
      </c>
      <c r="V21" s="3">
        <f t="shared" si="5"/>
        <v>16.448313985627419</v>
      </c>
      <c r="W21" s="3">
        <v>56.1</v>
      </c>
      <c r="X21" s="3">
        <v>34</v>
      </c>
      <c r="Y21" s="3">
        <v>39.5</v>
      </c>
      <c r="Z21" s="3">
        <v>44.8</v>
      </c>
      <c r="AA21" s="3">
        <v>38.5</v>
      </c>
      <c r="AB21" s="3" t="s">
        <v>67</v>
      </c>
      <c r="AC21" s="3">
        <v>0</v>
      </c>
      <c r="AD21" s="4">
        <v>5.5</v>
      </c>
      <c r="AE21" s="6">
        <f t="shared" si="11"/>
        <v>0</v>
      </c>
      <c r="AF21" s="3">
        <f t="shared" si="12"/>
        <v>0</v>
      </c>
      <c r="AG21" s="3">
        <v>12</v>
      </c>
      <c r="AH21" s="3">
        <v>84</v>
      </c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</row>
    <row r="22" spans="1:52" s="26" customFormat="1" x14ac:dyDescent="0.25">
      <c r="A22" s="15" t="s">
        <v>68</v>
      </c>
      <c r="B22" s="15" t="s">
        <v>41</v>
      </c>
      <c r="C22" s="15">
        <v>341.3</v>
      </c>
      <c r="D22" s="15">
        <v>126</v>
      </c>
      <c r="E22" s="15">
        <v>178.4</v>
      </c>
      <c r="F22" s="15">
        <v>267.89999999999998</v>
      </c>
      <c r="G22" s="24">
        <v>1</v>
      </c>
      <c r="H22" s="15">
        <v>180</v>
      </c>
      <c r="I22" s="15" t="s">
        <v>42</v>
      </c>
      <c r="J22" s="15">
        <v>182.6</v>
      </c>
      <c r="K22" s="15">
        <f t="shared" si="1"/>
        <v>-4.1999999999999886</v>
      </c>
      <c r="L22" s="15"/>
      <c r="M22" s="15"/>
      <c r="N22" s="15"/>
      <c r="O22" s="15">
        <f t="shared" si="2"/>
        <v>35.68</v>
      </c>
      <c r="P22" s="16">
        <v>231.62</v>
      </c>
      <c r="Q22" s="16">
        <f>14*O22-F22</f>
        <v>231.62</v>
      </c>
      <c r="R22" s="16">
        <f t="shared" si="10"/>
        <v>252</v>
      </c>
      <c r="S22" s="25"/>
      <c r="T22" s="15"/>
      <c r="U22" s="15">
        <f t="shared" si="4"/>
        <v>14.571188340807174</v>
      </c>
      <c r="V22" s="15">
        <f t="shared" si="5"/>
        <v>7.5084080717488781</v>
      </c>
      <c r="W22" s="15">
        <v>32.54</v>
      </c>
      <c r="X22" s="15">
        <v>28.8</v>
      </c>
      <c r="Y22" s="15">
        <v>8.4</v>
      </c>
      <c r="Z22" s="15">
        <v>49.2</v>
      </c>
      <c r="AA22" s="15">
        <v>19.7</v>
      </c>
      <c r="AB22" s="15"/>
      <c r="AC22" s="15">
        <v>0</v>
      </c>
      <c r="AD22" s="24">
        <v>3</v>
      </c>
      <c r="AE22" s="6">
        <f t="shared" si="11"/>
        <v>84</v>
      </c>
      <c r="AF22" s="3">
        <f t="shared" si="12"/>
        <v>252</v>
      </c>
      <c r="AG22" s="15">
        <v>14</v>
      </c>
      <c r="AH22" s="15">
        <v>126</v>
      </c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</row>
    <row r="23" spans="1:52" x14ac:dyDescent="0.25">
      <c r="A23" s="3" t="s">
        <v>69</v>
      </c>
      <c r="B23" s="3" t="s">
        <v>46</v>
      </c>
      <c r="C23" s="3">
        <v>589</v>
      </c>
      <c r="D23" s="3">
        <v>252</v>
      </c>
      <c r="E23" s="3">
        <v>331</v>
      </c>
      <c r="F23" s="3">
        <v>399</v>
      </c>
      <c r="G23" s="4">
        <v>0.25</v>
      </c>
      <c r="H23" s="3">
        <v>180</v>
      </c>
      <c r="I23" s="3" t="s">
        <v>42</v>
      </c>
      <c r="J23" s="3">
        <v>327</v>
      </c>
      <c r="K23" s="3">
        <f t="shared" si="1"/>
        <v>4</v>
      </c>
      <c r="L23" s="3"/>
      <c r="M23" s="3"/>
      <c r="N23" s="3"/>
      <c r="O23" s="3">
        <f t="shared" si="2"/>
        <v>66.2</v>
      </c>
      <c r="P23" s="16">
        <v>527.79999999999995</v>
      </c>
      <c r="Q23" s="16">
        <f>14*O23-F23</f>
        <v>527.80000000000007</v>
      </c>
      <c r="R23" s="16">
        <f t="shared" si="10"/>
        <v>504</v>
      </c>
      <c r="S23" s="16"/>
      <c r="T23" s="3"/>
      <c r="U23" s="3">
        <f t="shared" si="4"/>
        <v>13.640483383685799</v>
      </c>
      <c r="V23" s="3">
        <f t="shared" si="5"/>
        <v>6.0271903323262839</v>
      </c>
      <c r="W23" s="3">
        <v>54.4</v>
      </c>
      <c r="X23" s="3">
        <v>53.8</v>
      </c>
      <c r="Y23" s="3">
        <v>58</v>
      </c>
      <c r="Z23" s="3">
        <v>71.400000000000006</v>
      </c>
      <c r="AA23" s="3">
        <v>86.2</v>
      </c>
      <c r="AB23" s="3" t="s">
        <v>49</v>
      </c>
      <c r="AC23" s="3">
        <f>Q23*G23</f>
        <v>131.95000000000002</v>
      </c>
      <c r="AD23" s="4">
        <v>6</v>
      </c>
      <c r="AE23" s="6">
        <f t="shared" si="11"/>
        <v>84</v>
      </c>
      <c r="AF23" s="3">
        <f t="shared" si="12"/>
        <v>126</v>
      </c>
      <c r="AG23" s="3">
        <f>VLOOKUP(A23,[1]Sheet!$A:$AH,33,0)</f>
        <v>14</v>
      </c>
      <c r="AH23" s="3">
        <f>VLOOKUP(A23,[1]Sheet!$A:$AH,34,0)</f>
        <v>126</v>
      </c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2" x14ac:dyDescent="0.25">
      <c r="A24" s="3" t="s">
        <v>70</v>
      </c>
      <c r="B24" s="3" t="s">
        <v>46</v>
      </c>
      <c r="C24" s="3">
        <v>616</v>
      </c>
      <c r="D24" s="3"/>
      <c r="E24" s="3">
        <v>187</v>
      </c>
      <c r="F24" s="3">
        <v>392</v>
      </c>
      <c r="G24" s="4">
        <v>0.25</v>
      </c>
      <c r="H24" s="3">
        <v>180</v>
      </c>
      <c r="I24" s="3" t="s">
        <v>42</v>
      </c>
      <c r="J24" s="3">
        <v>185</v>
      </c>
      <c r="K24" s="3">
        <f t="shared" si="1"/>
        <v>2</v>
      </c>
      <c r="L24" s="3"/>
      <c r="M24" s="3"/>
      <c r="N24" s="3"/>
      <c r="O24" s="3">
        <f t="shared" si="2"/>
        <v>37.4</v>
      </c>
      <c r="P24" s="16">
        <v>131.6</v>
      </c>
      <c r="Q24" s="16">
        <f>14*O24-F24</f>
        <v>131.60000000000002</v>
      </c>
      <c r="R24" s="16">
        <f t="shared" si="10"/>
        <v>168</v>
      </c>
      <c r="S24" s="16"/>
      <c r="T24" s="3"/>
      <c r="U24" s="3">
        <f t="shared" si="4"/>
        <v>14.973262032085563</v>
      </c>
      <c r="V24" s="3">
        <f t="shared" si="5"/>
        <v>10.481283422459894</v>
      </c>
      <c r="W24" s="3">
        <v>27.2</v>
      </c>
      <c r="X24" s="3">
        <v>22.4</v>
      </c>
      <c r="Y24" s="3">
        <v>39</v>
      </c>
      <c r="Z24" s="3">
        <v>69.2</v>
      </c>
      <c r="AA24" s="3">
        <v>63.4</v>
      </c>
      <c r="AB24" s="23" t="s">
        <v>71</v>
      </c>
      <c r="AC24" s="3">
        <f>Q24*G24</f>
        <v>32.900000000000006</v>
      </c>
      <c r="AD24" s="4">
        <v>6</v>
      </c>
      <c r="AE24" s="6">
        <f t="shared" si="11"/>
        <v>28</v>
      </c>
      <c r="AF24" s="3">
        <f t="shared" si="12"/>
        <v>42</v>
      </c>
      <c r="AG24" s="3">
        <f>VLOOKUP(A24,[1]Sheet!$A:$AH,33,0)</f>
        <v>14</v>
      </c>
      <c r="AH24" s="3">
        <f>VLOOKUP(A24,[1]Sheet!$A:$AH,34,0)</f>
        <v>126</v>
      </c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2" x14ac:dyDescent="0.25">
      <c r="A25" s="3" t="s">
        <v>72</v>
      </c>
      <c r="B25" s="3" t="s">
        <v>46</v>
      </c>
      <c r="C25" s="3">
        <v>279</v>
      </c>
      <c r="D25" s="3">
        <v>420</v>
      </c>
      <c r="E25" s="3">
        <v>160</v>
      </c>
      <c r="F25" s="3">
        <v>457</v>
      </c>
      <c r="G25" s="4">
        <v>0.25</v>
      </c>
      <c r="H25" s="3">
        <v>180</v>
      </c>
      <c r="I25" s="3" t="s">
        <v>42</v>
      </c>
      <c r="J25" s="3">
        <v>160</v>
      </c>
      <c r="K25" s="3">
        <f t="shared" si="1"/>
        <v>0</v>
      </c>
      <c r="L25" s="3"/>
      <c r="M25" s="3"/>
      <c r="N25" s="3"/>
      <c r="O25" s="3">
        <f t="shared" si="2"/>
        <v>32</v>
      </c>
      <c r="P25" s="16"/>
      <c r="Q25" s="16"/>
      <c r="R25" s="16">
        <f t="shared" si="10"/>
        <v>0</v>
      </c>
      <c r="S25" s="16"/>
      <c r="T25" s="3"/>
      <c r="U25" s="3">
        <f t="shared" si="4"/>
        <v>14.28125</v>
      </c>
      <c r="V25" s="3">
        <f t="shared" si="5"/>
        <v>14.28125</v>
      </c>
      <c r="W25" s="3">
        <v>41.6</v>
      </c>
      <c r="X25" s="3">
        <v>25.4</v>
      </c>
      <c r="Y25" s="3">
        <v>26.8</v>
      </c>
      <c r="Z25" s="3">
        <v>15.2</v>
      </c>
      <c r="AA25" s="3">
        <v>28.4</v>
      </c>
      <c r="AB25" s="3" t="s">
        <v>49</v>
      </c>
      <c r="AC25" s="3">
        <f>Q25*G25</f>
        <v>0</v>
      </c>
      <c r="AD25" s="4">
        <v>6</v>
      </c>
      <c r="AE25" s="6">
        <f t="shared" si="11"/>
        <v>0</v>
      </c>
      <c r="AF25" s="3">
        <f t="shared" si="12"/>
        <v>0</v>
      </c>
      <c r="AG25" s="3">
        <f>VLOOKUP(A25,[1]Sheet!$A:$AH,33,0)</f>
        <v>14</v>
      </c>
      <c r="AH25" s="3">
        <f>VLOOKUP(A25,[1]Sheet!$A:$AH,34,0)</f>
        <v>126</v>
      </c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2" x14ac:dyDescent="0.25">
      <c r="A26" s="17" t="s">
        <v>73</v>
      </c>
      <c r="B26" s="17" t="s">
        <v>46</v>
      </c>
      <c r="C26" s="17">
        <v>19</v>
      </c>
      <c r="D26" s="17"/>
      <c r="E26" s="17">
        <v>7</v>
      </c>
      <c r="F26" s="17"/>
      <c r="G26" s="18">
        <v>0</v>
      </c>
      <c r="H26" s="17">
        <v>180</v>
      </c>
      <c r="I26" s="17" t="s">
        <v>55</v>
      </c>
      <c r="J26" s="17">
        <v>11</v>
      </c>
      <c r="K26" s="17">
        <f t="shared" si="1"/>
        <v>-4</v>
      </c>
      <c r="L26" s="17"/>
      <c r="M26" s="17"/>
      <c r="N26" s="17"/>
      <c r="O26" s="17">
        <f t="shared" si="2"/>
        <v>1.4</v>
      </c>
      <c r="P26" s="19"/>
      <c r="Q26" s="19"/>
      <c r="R26" s="19"/>
      <c r="S26" s="19"/>
      <c r="T26" s="17"/>
      <c r="U26" s="17">
        <f t="shared" si="4"/>
        <v>0</v>
      </c>
      <c r="V26" s="17">
        <f t="shared" si="5"/>
        <v>0</v>
      </c>
      <c r="W26" s="17">
        <v>12</v>
      </c>
      <c r="X26" s="17">
        <v>15.8</v>
      </c>
      <c r="Y26" s="17">
        <v>21.4</v>
      </c>
      <c r="Z26" s="17">
        <v>23.8</v>
      </c>
      <c r="AA26" s="17">
        <v>23.4</v>
      </c>
      <c r="AB26" s="27" t="s">
        <v>74</v>
      </c>
      <c r="AC26" s="17">
        <f>Q26*G26</f>
        <v>0</v>
      </c>
      <c r="AD26" s="18">
        <v>0</v>
      </c>
      <c r="AE26" s="21"/>
      <c r="AF26" s="17"/>
      <c r="AG26" s="17"/>
      <c r="AH26" s="17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2" x14ac:dyDescent="0.25">
      <c r="A27" s="3" t="s">
        <v>75</v>
      </c>
      <c r="B27" s="3" t="s">
        <v>41</v>
      </c>
      <c r="C27" s="3">
        <v>660</v>
      </c>
      <c r="D27" s="3">
        <v>360</v>
      </c>
      <c r="E27" s="3">
        <v>372</v>
      </c>
      <c r="F27" s="3">
        <v>612</v>
      </c>
      <c r="G27" s="4">
        <v>1</v>
      </c>
      <c r="H27" s="3">
        <v>180</v>
      </c>
      <c r="I27" s="3" t="s">
        <v>42</v>
      </c>
      <c r="J27" s="3">
        <v>369</v>
      </c>
      <c r="K27" s="3">
        <f t="shared" si="1"/>
        <v>3</v>
      </c>
      <c r="L27" s="3"/>
      <c r="M27" s="3"/>
      <c r="N27" s="3"/>
      <c r="O27" s="3">
        <f t="shared" si="2"/>
        <v>74.400000000000006</v>
      </c>
      <c r="P27" s="16">
        <v>429.6</v>
      </c>
      <c r="Q27" s="16">
        <f>14*O27-F27</f>
        <v>429.60000000000014</v>
      </c>
      <c r="R27" s="16">
        <f>AD27*AE27</f>
        <v>432</v>
      </c>
      <c r="S27" s="16"/>
      <c r="T27" s="3"/>
      <c r="U27" s="3">
        <f t="shared" si="4"/>
        <v>14.032258064516128</v>
      </c>
      <c r="V27" s="3">
        <f t="shared" si="5"/>
        <v>8.2258064516129021</v>
      </c>
      <c r="W27" s="3">
        <v>69.599999999999994</v>
      </c>
      <c r="X27" s="3">
        <v>68.400000000000006</v>
      </c>
      <c r="Y27" s="3">
        <v>97.2</v>
      </c>
      <c r="Z27" s="3">
        <v>79.2</v>
      </c>
      <c r="AA27" s="3">
        <v>92.4</v>
      </c>
      <c r="AB27" s="3"/>
      <c r="AC27" s="3">
        <f>Q27*G27</f>
        <v>429.60000000000014</v>
      </c>
      <c r="AD27" s="4">
        <v>6</v>
      </c>
      <c r="AE27" s="6">
        <f>MROUND(Q27,AD27*AG27)/AD27</f>
        <v>72</v>
      </c>
      <c r="AF27" s="3">
        <f>AE27*AD27*G27</f>
        <v>432</v>
      </c>
      <c r="AG27" s="3">
        <f>VLOOKUP(A27,[1]Sheet!$A:$AH,33,0)</f>
        <v>12</v>
      </c>
      <c r="AH27" s="3">
        <f>VLOOKUP(A27,[1]Sheet!$A:$AH,34,0)</f>
        <v>84</v>
      </c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 s="26" customFormat="1" x14ac:dyDescent="0.25">
      <c r="A28" s="15" t="s">
        <v>76</v>
      </c>
      <c r="B28" s="15" t="s">
        <v>46</v>
      </c>
      <c r="C28" s="15">
        <v>1001</v>
      </c>
      <c r="D28" s="15">
        <v>168</v>
      </c>
      <c r="E28" s="15">
        <v>480</v>
      </c>
      <c r="F28" s="15">
        <v>640</v>
      </c>
      <c r="G28" s="24">
        <v>0.25</v>
      </c>
      <c r="H28" s="15">
        <v>365</v>
      </c>
      <c r="I28" s="15" t="s">
        <v>42</v>
      </c>
      <c r="J28" s="15">
        <v>472</v>
      </c>
      <c r="K28" s="15">
        <f t="shared" si="1"/>
        <v>8</v>
      </c>
      <c r="L28" s="15"/>
      <c r="M28" s="15"/>
      <c r="N28" s="15"/>
      <c r="O28" s="15">
        <f t="shared" si="2"/>
        <v>96</v>
      </c>
      <c r="P28" s="16">
        <v>704</v>
      </c>
      <c r="Q28" s="16">
        <f>14*O28-F28</f>
        <v>704</v>
      </c>
      <c r="R28" s="16">
        <f>AD28*AE28</f>
        <v>672</v>
      </c>
      <c r="S28" s="25"/>
      <c r="T28" s="15"/>
      <c r="U28" s="15">
        <f t="shared" si="4"/>
        <v>13.666666666666666</v>
      </c>
      <c r="V28" s="15">
        <f t="shared" si="5"/>
        <v>6.666666666666667</v>
      </c>
      <c r="W28" s="15">
        <v>85</v>
      </c>
      <c r="X28" s="15">
        <v>81.8</v>
      </c>
      <c r="Y28" s="15">
        <v>143.19999999999999</v>
      </c>
      <c r="Z28" s="15">
        <v>174.4</v>
      </c>
      <c r="AA28" s="15">
        <v>127.6</v>
      </c>
      <c r="AB28" s="15"/>
      <c r="AC28" s="15">
        <v>0</v>
      </c>
      <c r="AD28" s="24">
        <v>12</v>
      </c>
      <c r="AE28" s="6">
        <f>MROUND(Q28,AD28*AG28)/AD28</f>
        <v>56</v>
      </c>
      <c r="AF28" s="3">
        <f>AE28*AD28*G28</f>
        <v>168</v>
      </c>
      <c r="AG28" s="15">
        <v>14</v>
      </c>
      <c r="AH28" s="15">
        <v>70</v>
      </c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</row>
    <row r="29" spans="1:52" s="26" customFormat="1" x14ac:dyDescent="0.25">
      <c r="A29" s="17" t="s">
        <v>77</v>
      </c>
      <c r="B29" s="17" t="s">
        <v>46</v>
      </c>
      <c r="C29" s="17"/>
      <c r="D29" s="17">
        <v>2</v>
      </c>
      <c r="E29" s="22">
        <v>2</v>
      </c>
      <c r="F29" s="17"/>
      <c r="G29" s="18">
        <v>0</v>
      </c>
      <c r="H29" s="17" t="e">
        <f>#N/A</f>
        <v>#N/A</v>
      </c>
      <c r="I29" s="17" t="s">
        <v>55</v>
      </c>
      <c r="J29" s="17"/>
      <c r="K29" s="17">
        <f t="shared" si="1"/>
        <v>2</v>
      </c>
      <c r="L29" s="17"/>
      <c r="M29" s="17"/>
      <c r="N29" s="17"/>
      <c r="O29" s="17">
        <v>0</v>
      </c>
      <c r="P29" s="19"/>
      <c r="Q29" s="19"/>
      <c r="R29" s="19"/>
      <c r="S29" s="19"/>
      <c r="T29" s="17"/>
      <c r="U29" s="17" t="e">
        <f t="shared" si="4"/>
        <v>#DIV/0!</v>
      </c>
      <c r="V29" s="17" t="e">
        <f t="shared" si="5"/>
        <v>#DIV/0!</v>
      </c>
      <c r="W29" s="17">
        <v>2.4</v>
      </c>
      <c r="X29" s="17">
        <v>0</v>
      </c>
      <c r="Y29" s="17">
        <v>0</v>
      </c>
      <c r="Z29" s="17">
        <v>0</v>
      </c>
      <c r="AA29" s="17">
        <v>0</v>
      </c>
      <c r="AB29" s="17" t="s">
        <v>62</v>
      </c>
      <c r="AC29" s="17">
        <v>0</v>
      </c>
      <c r="AD29" s="18">
        <v>0</v>
      </c>
      <c r="AE29" s="21"/>
      <c r="AF29" s="17"/>
      <c r="AG29" s="17"/>
      <c r="AH29" s="17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</row>
    <row r="30" spans="1:52" x14ac:dyDescent="0.25">
      <c r="A30" s="3" t="s">
        <v>78</v>
      </c>
      <c r="B30" s="3" t="s">
        <v>46</v>
      </c>
      <c r="C30" s="3">
        <v>770</v>
      </c>
      <c r="D30" s="3"/>
      <c r="E30" s="22">
        <f>340+E29</f>
        <v>342</v>
      </c>
      <c r="F30" s="3">
        <v>338</v>
      </c>
      <c r="G30" s="4">
        <v>0.25</v>
      </c>
      <c r="H30" s="3">
        <v>365</v>
      </c>
      <c r="I30" s="3" t="s">
        <v>42</v>
      </c>
      <c r="J30" s="3">
        <v>334</v>
      </c>
      <c r="K30" s="3">
        <f t="shared" si="1"/>
        <v>8</v>
      </c>
      <c r="L30" s="3"/>
      <c r="M30" s="3"/>
      <c r="N30" s="3"/>
      <c r="O30" s="3">
        <f t="shared" ref="O30:O61" si="13">E30/5</f>
        <v>68.400000000000006</v>
      </c>
      <c r="P30" s="16">
        <v>619.6</v>
      </c>
      <c r="Q30" s="16">
        <f>14*O30-F30</f>
        <v>619.60000000000014</v>
      </c>
      <c r="R30" s="16">
        <f t="shared" ref="R30:R41" si="14">AD30*AE30</f>
        <v>672</v>
      </c>
      <c r="S30" s="16"/>
      <c r="T30" s="3"/>
      <c r="U30" s="3">
        <f t="shared" si="4"/>
        <v>14.766081871345028</v>
      </c>
      <c r="V30" s="3">
        <f t="shared" si="5"/>
        <v>4.9415204678362565</v>
      </c>
      <c r="W30" s="3">
        <v>49.2</v>
      </c>
      <c r="X30" s="3">
        <v>45.6</v>
      </c>
      <c r="Y30" s="3">
        <v>83.2</v>
      </c>
      <c r="Z30" s="3">
        <v>116.4</v>
      </c>
      <c r="AA30" s="3">
        <v>144.19999999999999</v>
      </c>
      <c r="AB30" s="3" t="s">
        <v>79</v>
      </c>
      <c r="AC30" s="3">
        <f t="shared" ref="AC30:AC61" si="15">Q30*G30</f>
        <v>154.90000000000003</v>
      </c>
      <c r="AD30" s="4">
        <v>12</v>
      </c>
      <c r="AE30" s="6">
        <f t="shared" ref="AE30:AE41" si="16">MROUND(Q30,AD30*AG30)/AD30</f>
        <v>56</v>
      </c>
      <c r="AF30" s="3">
        <f t="shared" ref="AF30:AF41" si="17">AE30*AD30*G30</f>
        <v>168</v>
      </c>
      <c r="AG30" s="3">
        <f>VLOOKUP(A30,[1]Sheet!$A:$AH,33,0)</f>
        <v>14</v>
      </c>
      <c r="AH30" s="3">
        <f>VLOOKUP(A30,[1]Sheet!$A:$AH,34,0)</f>
        <v>70</v>
      </c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</row>
    <row r="31" spans="1:52" x14ac:dyDescent="0.25">
      <c r="A31" s="3" t="s">
        <v>80</v>
      </c>
      <c r="B31" s="3" t="s">
        <v>46</v>
      </c>
      <c r="C31" s="3">
        <v>365</v>
      </c>
      <c r="D31" s="3">
        <v>336</v>
      </c>
      <c r="E31" s="3">
        <v>213</v>
      </c>
      <c r="F31" s="3">
        <v>432</v>
      </c>
      <c r="G31" s="4">
        <v>0.25</v>
      </c>
      <c r="H31" s="3">
        <v>180</v>
      </c>
      <c r="I31" s="3" t="s">
        <v>42</v>
      </c>
      <c r="J31" s="3">
        <v>213</v>
      </c>
      <c r="K31" s="3">
        <f t="shared" si="1"/>
        <v>0</v>
      </c>
      <c r="L31" s="3"/>
      <c r="M31" s="3"/>
      <c r="N31" s="3"/>
      <c r="O31" s="3">
        <f t="shared" si="13"/>
        <v>42.6</v>
      </c>
      <c r="P31" s="16">
        <v>164.4</v>
      </c>
      <c r="Q31" s="16">
        <f>14*O31-F31</f>
        <v>164.39999999999998</v>
      </c>
      <c r="R31" s="16">
        <f t="shared" si="14"/>
        <v>168</v>
      </c>
      <c r="S31" s="16"/>
      <c r="T31" s="3"/>
      <c r="U31" s="3">
        <f t="shared" si="4"/>
        <v>14.08450704225352</v>
      </c>
      <c r="V31" s="3">
        <f t="shared" si="5"/>
        <v>10.140845070422534</v>
      </c>
      <c r="W31" s="3">
        <v>43.6</v>
      </c>
      <c r="X31" s="3">
        <v>34.4</v>
      </c>
      <c r="Y31" s="3">
        <v>51.2</v>
      </c>
      <c r="Z31" s="3">
        <v>41.4</v>
      </c>
      <c r="AA31" s="3">
        <v>42.4</v>
      </c>
      <c r="AB31" s="3"/>
      <c r="AC31" s="3">
        <f t="shared" si="15"/>
        <v>41.099999999999994</v>
      </c>
      <c r="AD31" s="4">
        <v>12</v>
      </c>
      <c r="AE31" s="6">
        <f t="shared" si="16"/>
        <v>14</v>
      </c>
      <c r="AF31" s="3">
        <f t="shared" si="17"/>
        <v>42</v>
      </c>
      <c r="AG31" s="3">
        <f>VLOOKUP(A31,[1]Sheet!$A:$AH,33,0)</f>
        <v>14</v>
      </c>
      <c r="AH31" s="3">
        <f>VLOOKUP(A31,[1]Sheet!$A:$AH,34,0)</f>
        <v>70</v>
      </c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x14ac:dyDescent="0.25">
      <c r="A32" s="3" t="s">
        <v>81</v>
      </c>
      <c r="B32" s="3" t="s">
        <v>46</v>
      </c>
      <c r="C32" s="3">
        <v>411</v>
      </c>
      <c r="D32" s="3"/>
      <c r="E32" s="3">
        <v>87</v>
      </c>
      <c r="F32" s="3">
        <v>306</v>
      </c>
      <c r="G32" s="4">
        <v>0.25</v>
      </c>
      <c r="H32" s="3">
        <v>180</v>
      </c>
      <c r="I32" s="3" t="s">
        <v>42</v>
      </c>
      <c r="J32" s="3">
        <v>87</v>
      </c>
      <c r="K32" s="3">
        <f t="shared" si="1"/>
        <v>0</v>
      </c>
      <c r="L32" s="3"/>
      <c r="M32" s="3"/>
      <c r="N32" s="3"/>
      <c r="O32" s="3">
        <f t="shared" si="13"/>
        <v>17.399999999999999</v>
      </c>
      <c r="P32" s="16"/>
      <c r="Q32" s="16"/>
      <c r="R32" s="16">
        <f t="shared" si="14"/>
        <v>0</v>
      </c>
      <c r="S32" s="16"/>
      <c r="T32" s="3"/>
      <c r="U32" s="3">
        <f t="shared" si="4"/>
        <v>17.586206896551726</v>
      </c>
      <c r="V32" s="3">
        <f t="shared" si="5"/>
        <v>17.586206896551726</v>
      </c>
      <c r="W32" s="3">
        <v>16.399999999999999</v>
      </c>
      <c r="X32" s="3">
        <v>18.399999999999999</v>
      </c>
      <c r="Y32" s="3">
        <v>38.6</v>
      </c>
      <c r="Z32" s="3">
        <v>44.2</v>
      </c>
      <c r="AA32" s="3">
        <v>27.4</v>
      </c>
      <c r="AB32" s="28" t="s">
        <v>82</v>
      </c>
      <c r="AC32" s="3">
        <f t="shared" si="15"/>
        <v>0</v>
      </c>
      <c r="AD32" s="4">
        <v>6</v>
      </c>
      <c r="AE32" s="6">
        <f t="shared" si="16"/>
        <v>0</v>
      </c>
      <c r="AF32" s="3">
        <f t="shared" si="17"/>
        <v>0</v>
      </c>
      <c r="AG32" s="3">
        <f>VLOOKUP(A32,[1]Sheet!$A:$AH,33,0)</f>
        <v>14</v>
      </c>
      <c r="AH32" s="3">
        <f>VLOOKUP(A32,[1]Sheet!$A:$AH,34,0)</f>
        <v>126</v>
      </c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 x14ac:dyDescent="0.25">
      <c r="A33" s="3" t="s">
        <v>83</v>
      </c>
      <c r="B33" s="3" t="s">
        <v>46</v>
      </c>
      <c r="C33" s="3">
        <v>491</v>
      </c>
      <c r="D33" s="3"/>
      <c r="E33" s="3">
        <v>157</v>
      </c>
      <c r="F33" s="3">
        <v>290</v>
      </c>
      <c r="G33" s="4">
        <v>0.25</v>
      </c>
      <c r="H33" s="3">
        <v>180</v>
      </c>
      <c r="I33" s="3" t="s">
        <v>42</v>
      </c>
      <c r="J33" s="3">
        <v>156</v>
      </c>
      <c r="K33" s="3">
        <f t="shared" si="1"/>
        <v>1</v>
      </c>
      <c r="L33" s="3"/>
      <c r="M33" s="3"/>
      <c r="N33" s="3"/>
      <c r="O33" s="3">
        <f t="shared" si="13"/>
        <v>31.4</v>
      </c>
      <c r="P33" s="16">
        <v>149.6</v>
      </c>
      <c r="Q33" s="16">
        <f>14*O33-F33</f>
        <v>149.59999999999997</v>
      </c>
      <c r="R33" s="16">
        <f t="shared" si="14"/>
        <v>168</v>
      </c>
      <c r="S33" s="16"/>
      <c r="T33" s="3"/>
      <c r="U33" s="3">
        <f t="shared" si="4"/>
        <v>14.585987261146498</v>
      </c>
      <c r="V33" s="3">
        <f t="shared" si="5"/>
        <v>9.2356687898089174</v>
      </c>
      <c r="W33" s="3">
        <v>27.6</v>
      </c>
      <c r="X33" s="3">
        <v>27.8</v>
      </c>
      <c r="Y33" s="3">
        <v>55.2</v>
      </c>
      <c r="Z33" s="3">
        <v>55.4</v>
      </c>
      <c r="AA33" s="3">
        <v>67.599999999999994</v>
      </c>
      <c r="AB33" s="3"/>
      <c r="AC33" s="3">
        <f t="shared" si="15"/>
        <v>37.399999999999991</v>
      </c>
      <c r="AD33" s="4">
        <v>12</v>
      </c>
      <c r="AE33" s="6">
        <f t="shared" si="16"/>
        <v>14</v>
      </c>
      <c r="AF33" s="3">
        <f t="shared" si="17"/>
        <v>42</v>
      </c>
      <c r="AG33" s="3">
        <f>VLOOKUP(A33,[1]Sheet!$A:$AH,33,0)</f>
        <v>14</v>
      </c>
      <c r="AH33" s="3">
        <f>VLOOKUP(A33,[1]Sheet!$A:$AH,34,0)</f>
        <v>70</v>
      </c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52" x14ac:dyDescent="0.25">
      <c r="A34" s="3" t="s">
        <v>84</v>
      </c>
      <c r="B34" s="3" t="s">
        <v>46</v>
      </c>
      <c r="C34" s="3">
        <v>463</v>
      </c>
      <c r="D34" s="3"/>
      <c r="E34" s="3">
        <v>67</v>
      </c>
      <c r="F34" s="3">
        <v>383</v>
      </c>
      <c r="G34" s="4">
        <v>0.75</v>
      </c>
      <c r="H34" s="3">
        <v>180</v>
      </c>
      <c r="I34" s="3" t="s">
        <v>42</v>
      </c>
      <c r="J34" s="3">
        <v>67</v>
      </c>
      <c r="K34" s="3">
        <f t="shared" si="1"/>
        <v>0</v>
      </c>
      <c r="L34" s="3"/>
      <c r="M34" s="3"/>
      <c r="N34" s="3"/>
      <c r="O34" s="3">
        <f t="shared" si="13"/>
        <v>13.4</v>
      </c>
      <c r="P34" s="16"/>
      <c r="Q34" s="16"/>
      <c r="R34" s="16">
        <f t="shared" si="14"/>
        <v>0</v>
      </c>
      <c r="S34" s="16"/>
      <c r="T34" s="3"/>
      <c r="U34" s="3">
        <f t="shared" si="4"/>
        <v>28.582089552238806</v>
      </c>
      <c r="V34" s="3">
        <f t="shared" si="5"/>
        <v>28.582089552238806</v>
      </c>
      <c r="W34" s="3">
        <v>15.4</v>
      </c>
      <c r="X34" s="3">
        <v>30.4</v>
      </c>
      <c r="Y34" s="3">
        <v>32.4</v>
      </c>
      <c r="Z34" s="3">
        <v>59.8</v>
      </c>
      <c r="AA34" s="3">
        <v>3.6</v>
      </c>
      <c r="AB34" s="28" t="s">
        <v>82</v>
      </c>
      <c r="AC34" s="3">
        <f t="shared" si="15"/>
        <v>0</v>
      </c>
      <c r="AD34" s="4">
        <v>8</v>
      </c>
      <c r="AE34" s="6">
        <f t="shared" si="16"/>
        <v>0</v>
      </c>
      <c r="AF34" s="3">
        <f t="shared" si="17"/>
        <v>0</v>
      </c>
      <c r="AG34" s="3">
        <f>VLOOKUP(A34,[1]Sheet!$A:$AH,33,0)</f>
        <v>12</v>
      </c>
      <c r="AH34" s="3">
        <f>VLOOKUP(A34,[1]Sheet!$A:$AH,34,0)</f>
        <v>84</v>
      </c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1:52" x14ac:dyDescent="0.25">
      <c r="A35" s="3" t="s">
        <v>85</v>
      </c>
      <c r="B35" s="3" t="s">
        <v>46</v>
      </c>
      <c r="C35" s="3">
        <v>162</v>
      </c>
      <c r="D35" s="3"/>
      <c r="E35" s="3">
        <v>57</v>
      </c>
      <c r="F35" s="3">
        <v>97</v>
      </c>
      <c r="G35" s="4">
        <v>0.75</v>
      </c>
      <c r="H35" s="3">
        <v>180</v>
      </c>
      <c r="I35" s="3" t="s">
        <v>42</v>
      </c>
      <c r="J35" s="3">
        <v>67</v>
      </c>
      <c r="K35" s="3">
        <f t="shared" si="1"/>
        <v>-10</v>
      </c>
      <c r="L35" s="3"/>
      <c r="M35" s="3"/>
      <c r="N35" s="3"/>
      <c r="O35" s="3">
        <f t="shared" si="13"/>
        <v>11.4</v>
      </c>
      <c r="P35" s="16">
        <v>62.6</v>
      </c>
      <c r="Q35" s="16">
        <f>14*O35-F35</f>
        <v>62.599999999999994</v>
      </c>
      <c r="R35" s="16">
        <f t="shared" si="14"/>
        <v>96</v>
      </c>
      <c r="S35" s="16"/>
      <c r="T35" s="3"/>
      <c r="U35" s="3">
        <f t="shared" si="4"/>
        <v>16.929824561403507</v>
      </c>
      <c r="V35" s="3">
        <f t="shared" si="5"/>
        <v>8.5087719298245617</v>
      </c>
      <c r="W35" s="3">
        <v>11</v>
      </c>
      <c r="X35" s="3">
        <v>13.6</v>
      </c>
      <c r="Y35" s="3">
        <v>21.8</v>
      </c>
      <c r="Z35" s="3">
        <v>15.6</v>
      </c>
      <c r="AA35" s="3">
        <v>18.600000000000001</v>
      </c>
      <c r="AB35" s="3"/>
      <c r="AC35" s="3">
        <f t="shared" si="15"/>
        <v>46.949999999999996</v>
      </c>
      <c r="AD35" s="4">
        <v>8</v>
      </c>
      <c r="AE35" s="6">
        <f t="shared" si="16"/>
        <v>12</v>
      </c>
      <c r="AF35" s="3">
        <f t="shared" si="17"/>
        <v>72</v>
      </c>
      <c r="AG35" s="3">
        <f>VLOOKUP(A35,[1]Sheet!$A:$AH,33,0)</f>
        <v>12</v>
      </c>
      <c r="AH35" s="3">
        <f>VLOOKUP(A35,[1]Sheet!$A:$AH,34,0)</f>
        <v>84</v>
      </c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1:52" x14ac:dyDescent="0.25">
      <c r="A36" s="3" t="s">
        <v>86</v>
      </c>
      <c r="B36" s="3" t="s">
        <v>46</v>
      </c>
      <c r="C36" s="3"/>
      <c r="D36" s="3">
        <v>96</v>
      </c>
      <c r="E36" s="3"/>
      <c r="F36" s="3">
        <v>96</v>
      </c>
      <c r="G36" s="4">
        <v>0.75</v>
      </c>
      <c r="H36" s="3">
        <v>180</v>
      </c>
      <c r="I36" s="3" t="s">
        <v>42</v>
      </c>
      <c r="J36" s="3"/>
      <c r="K36" s="3">
        <f t="shared" si="1"/>
        <v>0</v>
      </c>
      <c r="L36" s="3"/>
      <c r="M36" s="3"/>
      <c r="N36" s="3"/>
      <c r="O36" s="3">
        <f t="shared" si="13"/>
        <v>0</v>
      </c>
      <c r="P36" s="16"/>
      <c r="Q36" s="16"/>
      <c r="R36" s="16">
        <f t="shared" si="14"/>
        <v>0</v>
      </c>
      <c r="S36" s="16"/>
      <c r="T36" s="3"/>
      <c r="U36" s="3" t="e">
        <f t="shared" si="4"/>
        <v>#DIV/0!</v>
      </c>
      <c r="V36" s="3" t="e">
        <f t="shared" si="5"/>
        <v>#DIV/0!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 t="s">
        <v>87</v>
      </c>
      <c r="AC36" s="3">
        <f t="shared" si="15"/>
        <v>0</v>
      </c>
      <c r="AD36" s="4">
        <v>8</v>
      </c>
      <c r="AE36" s="6">
        <f t="shared" si="16"/>
        <v>0</v>
      </c>
      <c r="AF36" s="3">
        <f t="shared" si="17"/>
        <v>0</v>
      </c>
      <c r="AG36" s="3">
        <f>VLOOKUP(A36,[1]Sheet!$A:$AH,33,0)</f>
        <v>12</v>
      </c>
      <c r="AH36" s="3">
        <f>VLOOKUP(A36,[1]Sheet!$A:$AH,34,0)</f>
        <v>84</v>
      </c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1:52" x14ac:dyDescent="0.25">
      <c r="A37" s="3" t="s">
        <v>88</v>
      </c>
      <c r="B37" s="3" t="s">
        <v>46</v>
      </c>
      <c r="C37" s="3">
        <v>216</v>
      </c>
      <c r="D37" s="3"/>
      <c r="E37" s="3">
        <v>82</v>
      </c>
      <c r="F37" s="3">
        <v>124</v>
      </c>
      <c r="G37" s="4">
        <v>0.75</v>
      </c>
      <c r="H37" s="3">
        <v>180</v>
      </c>
      <c r="I37" s="3" t="s">
        <v>42</v>
      </c>
      <c r="J37" s="3">
        <v>82</v>
      </c>
      <c r="K37" s="3">
        <f t="shared" si="1"/>
        <v>0</v>
      </c>
      <c r="L37" s="3"/>
      <c r="M37" s="3"/>
      <c r="N37" s="3"/>
      <c r="O37" s="3">
        <f t="shared" si="13"/>
        <v>16.399999999999999</v>
      </c>
      <c r="P37" s="16">
        <v>105.6</v>
      </c>
      <c r="Q37" s="16">
        <f>14*O37-F37</f>
        <v>105.59999999999997</v>
      </c>
      <c r="R37" s="16">
        <f t="shared" si="14"/>
        <v>96</v>
      </c>
      <c r="S37" s="16"/>
      <c r="T37" s="3"/>
      <c r="U37" s="3">
        <f t="shared" si="4"/>
        <v>13.414634146341465</v>
      </c>
      <c r="V37" s="3">
        <f t="shared" si="5"/>
        <v>7.5609756097560981</v>
      </c>
      <c r="W37" s="3">
        <v>13.4</v>
      </c>
      <c r="X37" s="3">
        <v>15.2</v>
      </c>
      <c r="Y37" s="3">
        <v>21.2</v>
      </c>
      <c r="Z37" s="3">
        <v>15.2</v>
      </c>
      <c r="AA37" s="3">
        <v>17</v>
      </c>
      <c r="AB37" s="3"/>
      <c r="AC37" s="3">
        <f t="shared" si="15"/>
        <v>79.199999999999974</v>
      </c>
      <c r="AD37" s="4">
        <v>8</v>
      </c>
      <c r="AE37" s="6">
        <f t="shared" si="16"/>
        <v>12</v>
      </c>
      <c r="AF37" s="3">
        <f t="shared" si="17"/>
        <v>72</v>
      </c>
      <c r="AG37" s="3">
        <f>VLOOKUP(A37,[1]Sheet!$A:$AH,33,0)</f>
        <v>12</v>
      </c>
      <c r="AH37" s="3">
        <f>VLOOKUP(A37,[1]Sheet!$A:$AH,34,0)</f>
        <v>84</v>
      </c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1:52" x14ac:dyDescent="0.25">
      <c r="A38" s="15" t="s">
        <v>89</v>
      </c>
      <c r="B38" s="3" t="s">
        <v>46</v>
      </c>
      <c r="C38" s="3"/>
      <c r="D38" s="3"/>
      <c r="E38" s="22">
        <f>E42</f>
        <v>20</v>
      </c>
      <c r="F38" s="22">
        <f>F42</f>
        <v>49</v>
      </c>
      <c r="G38" s="4">
        <v>0.43</v>
      </c>
      <c r="H38" s="3">
        <v>180</v>
      </c>
      <c r="I38" s="3" t="s">
        <v>42</v>
      </c>
      <c r="J38" s="3"/>
      <c r="K38" s="3">
        <f t="shared" ref="K38:K69" si="18">E38-J38</f>
        <v>20</v>
      </c>
      <c r="L38" s="3"/>
      <c r="M38" s="3"/>
      <c r="N38" s="3"/>
      <c r="O38" s="3">
        <f t="shared" si="13"/>
        <v>4</v>
      </c>
      <c r="P38" s="16"/>
      <c r="Q38" s="16"/>
      <c r="R38" s="16">
        <f t="shared" si="14"/>
        <v>0</v>
      </c>
      <c r="S38" s="16"/>
      <c r="T38" s="3"/>
      <c r="U38" s="3">
        <f t="shared" ref="U38:U69" si="19">(F38+R38)/O38</f>
        <v>12.25</v>
      </c>
      <c r="V38" s="3">
        <f t="shared" ref="V38:V69" si="20">F38/O38</f>
        <v>12.25</v>
      </c>
      <c r="W38" s="3">
        <v>4.2</v>
      </c>
      <c r="X38" s="3">
        <v>2.4</v>
      </c>
      <c r="Y38" s="3">
        <v>2</v>
      </c>
      <c r="Z38" s="3">
        <v>5.6</v>
      </c>
      <c r="AA38" s="3">
        <v>4</v>
      </c>
      <c r="AB38" s="23" t="s">
        <v>65</v>
      </c>
      <c r="AC38" s="3">
        <f t="shared" si="15"/>
        <v>0</v>
      </c>
      <c r="AD38" s="4">
        <v>16</v>
      </c>
      <c r="AE38" s="6">
        <f t="shared" si="16"/>
        <v>0</v>
      </c>
      <c r="AF38" s="3">
        <f t="shared" si="17"/>
        <v>0</v>
      </c>
      <c r="AG38" s="3">
        <f>VLOOKUP(A38,[1]Sheet!$A:$AH,33,0)</f>
        <v>12</v>
      </c>
      <c r="AH38" s="3">
        <f>VLOOKUP(A38,[1]Sheet!$A:$AH,34,0)</f>
        <v>84</v>
      </c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</row>
    <row r="39" spans="1:52" x14ac:dyDescent="0.25">
      <c r="A39" s="3" t="s">
        <v>90</v>
      </c>
      <c r="B39" s="3" t="s">
        <v>46</v>
      </c>
      <c r="C39" s="3">
        <v>313</v>
      </c>
      <c r="D39" s="3">
        <v>96</v>
      </c>
      <c r="E39" s="3">
        <v>146</v>
      </c>
      <c r="F39" s="3">
        <v>231</v>
      </c>
      <c r="G39" s="4">
        <v>0.9</v>
      </c>
      <c r="H39" s="3">
        <v>180</v>
      </c>
      <c r="I39" s="3" t="s">
        <v>42</v>
      </c>
      <c r="J39" s="3">
        <v>146</v>
      </c>
      <c r="K39" s="3">
        <f t="shared" si="18"/>
        <v>0</v>
      </c>
      <c r="L39" s="3"/>
      <c r="M39" s="3"/>
      <c r="N39" s="3"/>
      <c r="O39" s="3">
        <f t="shared" si="13"/>
        <v>29.2</v>
      </c>
      <c r="P39" s="16">
        <v>177.8</v>
      </c>
      <c r="Q39" s="16">
        <f>14*O39-F39</f>
        <v>177.8</v>
      </c>
      <c r="R39" s="16">
        <f t="shared" si="14"/>
        <v>192</v>
      </c>
      <c r="S39" s="16"/>
      <c r="T39" s="3"/>
      <c r="U39" s="3">
        <f t="shared" si="19"/>
        <v>14.486301369863014</v>
      </c>
      <c r="V39" s="3">
        <f t="shared" si="20"/>
        <v>7.9109589041095889</v>
      </c>
      <c r="W39" s="3">
        <v>23</v>
      </c>
      <c r="X39" s="3">
        <v>27</v>
      </c>
      <c r="Y39" s="3">
        <v>29</v>
      </c>
      <c r="Z39" s="3">
        <v>35.200000000000003</v>
      </c>
      <c r="AA39" s="3">
        <v>33.200000000000003</v>
      </c>
      <c r="AB39" s="3" t="s">
        <v>91</v>
      </c>
      <c r="AC39" s="3">
        <f t="shared" si="15"/>
        <v>160.02000000000001</v>
      </c>
      <c r="AD39" s="4">
        <v>8</v>
      </c>
      <c r="AE39" s="6">
        <f t="shared" si="16"/>
        <v>24</v>
      </c>
      <c r="AF39" s="3">
        <f t="shared" si="17"/>
        <v>172.8</v>
      </c>
      <c r="AG39" s="3">
        <f>VLOOKUP(A39,[1]Sheet!$A:$AH,33,0)</f>
        <v>12</v>
      </c>
      <c r="AH39" s="3">
        <f>VLOOKUP(A39,[1]Sheet!$A:$AH,34,0)</f>
        <v>84</v>
      </c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</row>
    <row r="40" spans="1:52" x14ac:dyDescent="0.25">
      <c r="A40" s="3" t="s">
        <v>92</v>
      </c>
      <c r="B40" s="3" t="s">
        <v>46</v>
      </c>
      <c r="C40" s="3">
        <v>514</v>
      </c>
      <c r="D40" s="3"/>
      <c r="E40" s="3">
        <v>31</v>
      </c>
      <c r="F40" s="3">
        <v>471</v>
      </c>
      <c r="G40" s="4">
        <v>0.43</v>
      </c>
      <c r="H40" s="3">
        <v>180</v>
      </c>
      <c r="I40" s="3" t="s">
        <v>42</v>
      </c>
      <c r="J40" s="3">
        <v>23</v>
      </c>
      <c r="K40" s="3">
        <f t="shared" si="18"/>
        <v>8</v>
      </c>
      <c r="L40" s="3"/>
      <c r="M40" s="3"/>
      <c r="N40" s="3"/>
      <c r="O40" s="3">
        <f t="shared" si="13"/>
        <v>6.2</v>
      </c>
      <c r="P40" s="16"/>
      <c r="Q40" s="16"/>
      <c r="R40" s="16">
        <f t="shared" si="14"/>
        <v>0</v>
      </c>
      <c r="S40" s="16"/>
      <c r="T40" s="3"/>
      <c r="U40" s="3">
        <f t="shared" si="19"/>
        <v>75.967741935483872</v>
      </c>
      <c r="V40" s="3">
        <f t="shared" si="20"/>
        <v>75.967741935483872</v>
      </c>
      <c r="W40" s="3">
        <v>2.6</v>
      </c>
      <c r="X40" s="3">
        <v>2.2000000000000002</v>
      </c>
      <c r="Y40" s="3">
        <v>13.2</v>
      </c>
      <c r="Z40" s="3">
        <v>4.8</v>
      </c>
      <c r="AA40" s="3">
        <v>6.8</v>
      </c>
      <c r="AB40" s="20" t="s">
        <v>93</v>
      </c>
      <c r="AC40" s="3">
        <f t="shared" si="15"/>
        <v>0</v>
      </c>
      <c r="AD40" s="4">
        <v>16</v>
      </c>
      <c r="AE40" s="6">
        <f t="shared" si="16"/>
        <v>0</v>
      </c>
      <c r="AF40" s="3">
        <f t="shared" si="17"/>
        <v>0</v>
      </c>
      <c r="AG40" s="3">
        <f>VLOOKUP(A40,[1]Sheet!$A:$AH,33,0)</f>
        <v>12</v>
      </c>
      <c r="AH40" s="3">
        <f>VLOOKUP(A40,[1]Sheet!$A:$AH,34,0)</f>
        <v>84</v>
      </c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pans="1:52" x14ac:dyDescent="0.25">
      <c r="A41" s="3" t="s">
        <v>94</v>
      </c>
      <c r="B41" s="3" t="s">
        <v>46</v>
      </c>
      <c r="C41" s="3">
        <v>226</v>
      </c>
      <c r="D41" s="3">
        <v>96</v>
      </c>
      <c r="E41" s="3">
        <v>100</v>
      </c>
      <c r="F41" s="3">
        <v>202</v>
      </c>
      <c r="G41" s="4">
        <v>0.9</v>
      </c>
      <c r="H41" s="3">
        <v>180</v>
      </c>
      <c r="I41" s="3" t="s">
        <v>42</v>
      </c>
      <c r="J41" s="3">
        <v>100</v>
      </c>
      <c r="K41" s="3">
        <f t="shared" si="18"/>
        <v>0</v>
      </c>
      <c r="L41" s="3"/>
      <c r="M41" s="3"/>
      <c r="N41" s="3"/>
      <c r="O41" s="3">
        <f t="shared" si="13"/>
        <v>20</v>
      </c>
      <c r="P41" s="16">
        <v>78</v>
      </c>
      <c r="Q41" s="16">
        <f>14*O41-F41</f>
        <v>78</v>
      </c>
      <c r="R41" s="16">
        <f t="shared" si="14"/>
        <v>96</v>
      </c>
      <c r="S41" s="16"/>
      <c r="T41" s="3"/>
      <c r="U41" s="3">
        <f t="shared" si="19"/>
        <v>14.9</v>
      </c>
      <c r="V41" s="3">
        <f t="shared" si="20"/>
        <v>10.1</v>
      </c>
      <c r="W41" s="3">
        <v>21.2</v>
      </c>
      <c r="X41" s="3">
        <v>14</v>
      </c>
      <c r="Y41" s="3">
        <v>24.2</v>
      </c>
      <c r="Z41" s="3">
        <v>15.8</v>
      </c>
      <c r="AA41" s="3">
        <v>23.2</v>
      </c>
      <c r="AB41" s="3"/>
      <c r="AC41" s="3">
        <f t="shared" si="15"/>
        <v>70.2</v>
      </c>
      <c r="AD41" s="4">
        <v>8</v>
      </c>
      <c r="AE41" s="6">
        <f t="shared" si="16"/>
        <v>12</v>
      </c>
      <c r="AF41" s="3">
        <f t="shared" si="17"/>
        <v>86.4</v>
      </c>
      <c r="AG41" s="3">
        <f>VLOOKUP(A41,[1]Sheet!$A:$AH,33,0)</f>
        <v>12</v>
      </c>
      <c r="AH41" s="3">
        <f>VLOOKUP(A41,[1]Sheet!$A:$AH,34,0)</f>
        <v>84</v>
      </c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x14ac:dyDescent="0.25">
      <c r="A42" s="17" t="s">
        <v>95</v>
      </c>
      <c r="B42" s="17" t="s">
        <v>46</v>
      </c>
      <c r="C42" s="17">
        <v>82</v>
      </c>
      <c r="D42" s="17"/>
      <c r="E42" s="22">
        <v>20</v>
      </c>
      <c r="F42" s="22">
        <v>49</v>
      </c>
      <c r="G42" s="18">
        <v>0</v>
      </c>
      <c r="H42" s="17">
        <v>180</v>
      </c>
      <c r="I42" s="17" t="s">
        <v>55</v>
      </c>
      <c r="J42" s="17">
        <v>20</v>
      </c>
      <c r="K42" s="17">
        <f t="shared" si="18"/>
        <v>0</v>
      </c>
      <c r="L42" s="17"/>
      <c r="M42" s="17"/>
      <c r="N42" s="17"/>
      <c r="O42" s="17">
        <f t="shared" si="13"/>
        <v>4</v>
      </c>
      <c r="P42" s="19"/>
      <c r="Q42" s="19"/>
      <c r="R42" s="19"/>
      <c r="S42" s="19"/>
      <c r="T42" s="17"/>
      <c r="U42" s="17">
        <f t="shared" si="19"/>
        <v>12.25</v>
      </c>
      <c r="V42" s="17">
        <f t="shared" si="20"/>
        <v>12.25</v>
      </c>
      <c r="W42" s="17">
        <v>4.2</v>
      </c>
      <c r="X42" s="17">
        <v>2.4</v>
      </c>
      <c r="Y42" s="17">
        <v>2</v>
      </c>
      <c r="Z42" s="17">
        <v>5.6</v>
      </c>
      <c r="AA42" s="17">
        <v>4</v>
      </c>
      <c r="AB42" s="27" t="s">
        <v>62</v>
      </c>
      <c r="AC42" s="17">
        <f t="shared" si="15"/>
        <v>0</v>
      </c>
      <c r="AD42" s="18">
        <v>0</v>
      </c>
      <c r="AE42" s="21"/>
      <c r="AF42" s="17"/>
      <c r="AG42" s="17"/>
      <c r="AH42" s="17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</row>
    <row r="43" spans="1:52" x14ac:dyDescent="0.25">
      <c r="A43" s="3" t="s">
        <v>96</v>
      </c>
      <c r="B43" s="3" t="s">
        <v>46</v>
      </c>
      <c r="C43" s="3">
        <v>460</v>
      </c>
      <c r="D43" s="3"/>
      <c r="E43" s="3">
        <v>210</v>
      </c>
      <c r="F43" s="3">
        <v>220</v>
      </c>
      <c r="G43" s="4">
        <v>0.9</v>
      </c>
      <c r="H43" s="3">
        <v>180</v>
      </c>
      <c r="I43" s="3" t="s">
        <v>42</v>
      </c>
      <c r="J43" s="3">
        <v>206</v>
      </c>
      <c r="K43" s="3">
        <f t="shared" si="18"/>
        <v>4</v>
      </c>
      <c r="L43" s="3"/>
      <c r="M43" s="3"/>
      <c r="N43" s="3"/>
      <c r="O43" s="3">
        <f t="shared" si="13"/>
        <v>42</v>
      </c>
      <c r="P43" s="16">
        <v>368</v>
      </c>
      <c r="Q43" s="16">
        <f>14*O43-F43</f>
        <v>368</v>
      </c>
      <c r="R43" s="16">
        <f>AD43*AE43</f>
        <v>384</v>
      </c>
      <c r="S43" s="16"/>
      <c r="T43" s="3"/>
      <c r="U43" s="3">
        <f t="shared" si="19"/>
        <v>14.380952380952381</v>
      </c>
      <c r="V43" s="3">
        <f t="shared" si="20"/>
        <v>5.2380952380952381</v>
      </c>
      <c r="W43" s="3">
        <v>29</v>
      </c>
      <c r="X43" s="3">
        <v>36.4</v>
      </c>
      <c r="Y43" s="3">
        <v>40</v>
      </c>
      <c r="Z43" s="3">
        <v>37.4</v>
      </c>
      <c r="AA43" s="3">
        <v>48</v>
      </c>
      <c r="AB43" s="3" t="s">
        <v>91</v>
      </c>
      <c r="AC43" s="3">
        <f t="shared" si="15"/>
        <v>331.2</v>
      </c>
      <c r="AD43" s="4">
        <v>8</v>
      </c>
      <c r="AE43" s="6">
        <f>MROUND(Q43,AD43*AG43)/AD43</f>
        <v>48</v>
      </c>
      <c r="AF43" s="3">
        <f>AE43*AD43*G43</f>
        <v>345.6</v>
      </c>
      <c r="AG43" s="3">
        <f>VLOOKUP(A43,[1]Sheet!$A:$AH,33,0)</f>
        <v>12</v>
      </c>
      <c r="AH43" s="3">
        <f>VLOOKUP(A43,[1]Sheet!$A:$AH,34,0)</f>
        <v>84</v>
      </c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x14ac:dyDescent="0.25">
      <c r="A44" s="17" t="s">
        <v>97</v>
      </c>
      <c r="B44" s="17" t="s">
        <v>46</v>
      </c>
      <c r="C44" s="17">
        <v>280</v>
      </c>
      <c r="D44" s="17"/>
      <c r="E44" s="22">
        <v>54</v>
      </c>
      <c r="F44" s="22">
        <v>217</v>
      </c>
      <c r="G44" s="18">
        <v>0</v>
      </c>
      <c r="H44" s="17">
        <v>180</v>
      </c>
      <c r="I44" s="17" t="s">
        <v>55</v>
      </c>
      <c r="J44" s="17">
        <v>38</v>
      </c>
      <c r="K44" s="17">
        <f t="shared" si="18"/>
        <v>16</v>
      </c>
      <c r="L44" s="17"/>
      <c r="M44" s="17"/>
      <c r="N44" s="17"/>
      <c r="O44" s="17">
        <f t="shared" si="13"/>
        <v>10.8</v>
      </c>
      <c r="P44" s="19"/>
      <c r="Q44" s="19"/>
      <c r="R44" s="19"/>
      <c r="S44" s="19"/>
      <c r="T44" s="17"/>
      <c r="U44" s="17">
        <f t="shared" si="19"/>
        <v>20.092592592592592</v>
      </c>
      <c r="V44" s="17">
        <f t="shared" si="20"/>
        <v>20.092592592592592</v>
      </c>
      <c r="W44" s="17">
        <v>3.2</v>
      </c>
      <c r="X44" s="17">
        <v>2</v>
      </c>
      <c r="Y44" s="17">
        <v>12</v>
      </c>
      <c r="Z44" s="17">
        <v>6</v>
      </c>
      <c r="AA44" s="17">
        <v>3.2</v>
      </c>
      <c r="AB44" s="29" t="s">
        <v>98</v>
      </c>
      <c r="AC44" s="17">
        <f t="shared" si="15"/>
        <v>0</v>
      </c>
      <c r="AD44" s="18">
        <v>0</v>
      </c>
      <c r="AE44" s="21"/>
      <c r="AF44" s="17"/>
      <c r="AG44" s="17"/>
      <c r="AH44" s="17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x14ac:dyDescent="0.25">
      <c r="A45" s="15" t="s">
        <v>99</v>
      </c>
      <c r="B45" s="3" t="s">
        <v>46</v>
      </c>
      <c r="C45" s="3"/>
      <c r="D45" s="3"/>
      <c r="E45" s="22">
        <f>E44</f>
        <v>54</v>
      </c>
      <c r="F45" s="22">
        <f>F44</f>
        <v>217</v>
      </c>
      <c r="G45" s="4">
        <v>0.43</v>
      </c>
      <c r="H45" s="3">
        <v>180</v>
      </c>
      <c r="I45" s="3" t="s">
        <v>42</v>
      </c>
      <c r="J45" s="3"/>
      <c r="K45" s="3">
        <f t="shared" si="18"/>
        <v>54</v>
      </c>
      <c r="L45" s="3"/>
      <c r="M45" s="3"/>
      <c r="N45" s="3"/>
      <c r="O45" s="3">
        <f t="shared" si="13"/>
        <v>10.8</v>
      </c>
      <c r="P45" s="16"/>
      <c r="Q45" s="16"/>
      <c r="R45" s="16">
        <f t="shared" ref="R45:R52" si="21">AD45*AE45</f>
        <v>0</v>
      </c>
      <c r="S45" s="16"/>
      <c r="T45" s="3"/>
      <c r="U45" s="3">
        <f t="shared" si="19"/>
        <v>20.092592592592592</v>
      </c>
      <c r="V45" s="3">
        <f t="shared" si="20"/>
        <v>20.092592592592592</v>
      </c>
      <c r="W45" s="3">
        <v>3.2</v>
      </c>
      <c r="X45" s="3">
        <v>2</v>
      </c>
      <c r="Y45" s="3">
        <v>12</v>
      </c>
      <c r="Z45" s="3">
        <v>6</v>
      </c>
      <c r="AA45" s="3">
        <v>6.4</v>
      </c>
      <c r="AB45" s="20" t="s">
        <v>100</v>
      </c>
      <c r="AC45" s="3">
        <f t="shared" si="15"/>
        <v>0</v>
      </c>
      <c r="AD45" s="4">
        <v>16</v>
      </c>
      <c r="AE45" s="6">
        <f t="shared" ref="AE45:AE52" si="22">MROUND(Q45,AD45*AG45)/AD45</f>
        <v>0</v>
      </c>
      <c r="AF45" s="3">
        <f t="shared" ref="AF45:AF52" si="23">AE45*AD45*G45</f>
        <v>0</v>
      </c>
      <c r="AG45" s="3">
        <f>VLOOKUP(A45,[1]Sheet!$A:$AH,33,0)</f>
        <v>12</v>
      </c>
      <c r="AH45" s="3">
        <f>VLOOKUP(A45,[1]Sheet!$A:$AH,34,0)</f>
        <v>84</v>
      </c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</row>
    <row r="46" spans="1:52" x14ac:dyDescent="0.25">
      <c r="A46" s="3" t="s">
        <v>101</v>
      </c>
      <c r="B46" s="3" t="s">
        <v>46</v>
      </c>
      <c r="C46" s="3">
        <v>373</v>
      </c>
      <c r="D46" s="3">
        <v>866</v>
      </c>
      <c r="E46" s="3">
        <v>303</v>
      </c>
      <c r="F46" s="3">
        <v>760</v>
      </c>
      <c r="G46" s="4">
        <v>0.9</v>
      </c>
      <c r="H46" s="3">
        <v>180</v>
      </c>
      <c r="I46" s="3" t="s">
        <v>42</v>
      </c>
      <c r="J46" s="3">
        <v>371</v>
      </c>
      <c r="K46" s="3">
        <f t="shared" si="18"/>
        <v>-68</v>
      </c>
      <c r="L46" s="3"/>
      <c r="M46" s="3"/>
      <c r="N46" s="3"/>
      <c r="O46" s="3">
        <f t="shared" si="13"/>
        <v>60.6</v>
      </c>
      <c r="P46" s="16">
        <v>88.4</v>
      </c>
      <c r="Q46" s="16">
        <f>14*O46-F46</f>
        <v>88.399999999999977</v>
      </c>
      <c r="R46" s="16">
        <f t="shared" si="21"/>
        <v>96</v>
      </c>
      <c r="S46" s="16"/>
      <c r="T46" s="3"/>
      <c r="U46" s="3">
        <f t="shared" si="19"/>
        <v>14.125412541254125</v>
      </c>
      <c r="V46" s="3">
        <f t="shared" si="20"/>
        <v>12.541254125412541</v>
      </c>
      <c r="W46" s="3">
        <v>78.400000000000006</v>
      </c>
      <c r="X46" s="3">
        <v>41.6</v>
      </c>
      <c r="Y46" s="3">
        <v>31.2</v>
      </c>
      <c r="Z46" s="3">
        <v>47</v>
      </c>
      <c r="AA46" s="3">
        <v>45.4</v>
      </c>
      <c r="AB46" s="3" t="s">
        <v>49</v>
      </c>
      <c r="AC46" s="3">
        <f t="shared" si="15"/>
        <v>79.559999999999988</v>
      </c>
      <c r="AD46" s="4">
        <v>8</v>
      </c>
      <c r="AE46" s="6">
        <f t="shared" si="22"/>
        <v>12</v>
      </c>
      <c r="AF46" s="3">
        <f t="shared" si="23"/>
        <v>86.4</v>
      </c>
      <c r="AG46" s="3">
        <f>VLOOKUP(A46,[1]Sheet!$A:$AH,33,0)</f>
        <v>12</v>
      </c>
      <c r="AH46" s="3">
        <f>VLOOKUP(A46,[1]Sheet!$A:$AH,34,0)</f>
        <v>84</v>
      </c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x14ac:dyDescent="0.25">
      <c r="A47" s="3" t="s">
        <v>102</v>
      </c>
      <c r="B47" s="3" t="s">
        <v>46</v>
      </c>
      <c r="C47" s="3">
        <v>546</v>
      </c>
      <c r="D47" s="3"/>
      <c r="E47" s="3">
        <v>54</v>
      </c>
      <c r="F47" s="3">
        <v>459</v>
      </c>
      <c r="G47" s="4">
        <v>0.43</v>
      </c>
      <c r="H47" s="3">
        <v>180</v>
      </c>
      <c r="I47" s="3" t="s">
        <v>42</v>
      </c>
      <c r="J47" s="3">
        <v>46</v>
      </c>
      <c r="K47" s="3">
        <f t="shared" si="18"/>
        <v>8</v>
      </c>
      <c r="L47" s="3"/>
      <c r="M47" s="3"/>
      <c r="N47" s="3"/>
      <c r="O47" s="3">
        <f t="shared" si="13"/>
        <v>10.8</v>
      </c>
      <c r="P47" s="16"/>
      <c r="Q47" s="16"/>
      <c r="R47" s="16">
        <f t="shared" si="21"/>
        <v>0</v>
      </c>
      <c r="S47" s="16"/>
      <c r="T47" s="3"/>
      <c r="U47" s="3">
        <f t="shared" si="19"/>
        <v>42.5</v>
      </c>
      <c r="V47" s="3">
        <f t="shared" si="20"/>
        <v>42.5</v>
      </c>
      <c r="W47" s="3">
        <v>10</v>
      </c>
      <c r="X47" s="3">
        <v>10.4</v>
      </c>
      <c r="Y47" s="3">
        <v>12.6</v>
      </c>
      <c r="Z47" s="3">
        <v>5</v>
      </c>
      <c r="AA47" s="3">
        <v>9</v>
      </c>
      <c r="AB47" s="20" t="s">
        <v>93</v>
      </c>
      <c r="AC47" s="3">
        <f t="shared" si="15"/>
        <v>0</v>
      </c>
      <c r="AD47" s="4">
        <v>16</v>
      </c>
      <c r="AE47" s="6">
        <f t="shared" si="22"/>
        <v>0</v>
      </c>
      <c r="AF47" s="3">
        <f t="shared" si="23"/>
        <v>0</v>
      </c>
      <c r="AG47" s="3">
        <f>VLOOKUP(A47,[1]Sheet!$A:$AH,33,0)</f>
        <v>12</v>
      </c>
      <c r="AH47" s="3">
        <f>VLOOKUP(A47,[1]Sheet!$A:$AH,34,0)</f>
        <v>84</v>
      </c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x14ac:dyDescent="0.25">
      <c r="A48" s="3" t="s">
        <v>103</v>
      </c>
      <c r="B48" s="3" t="s">
        <v>41</v>
      </c>
      <c r="C48" s="3">
        <v>945</v>
      </c>
      <c r="D48" s="3">
        <v>661</v>
      </c>
      <c r="E48" s="3">
        <v>686</v>
      </c>
      <c r="F48" s="3">
        <v>858</v>
      </c>
      <c r="G48" s="4">
        <v>1</v>
      </c>
      <c r="H48" s="3">
        <v>180</v>
      </c>
      <c r="I48" s="3" t="s">
        <v>42</v>
      </c>
      <c r="J48" s="3">
        <v>671</v>
      </c>
      <c r="K48" s="3">
        <f t="shared" si="18"/>
        <v>15</v>
      </c>
      <c r="L48" s="3"/>
      <c r="M48" s="3"/>
      <c r="N48" s="3"/>
      <c r="O48" s="3">
        <f t="shared" si="13"/>
        <v>137.19999999999999</v>
      </c>
      <c r="P48" s="16">
        <v>1062.8</v>
      </c>
      <c r="Q48" s="16">
        <f>14*O48-F48</f>
        <v>1062.7999999999997</v>
      </c>
      <c r="R48" s="16">
        <f t="shared" si="21"/>
        <v>1080</v>
      </c>
      <c r="S48" s="16"/>
      <c r="T48" s="3"/>
      <c r="U48" s="3">
        <f t="shared" si="19"/>
        <v>14.125364431486881</v>
      </c>
      <c r="V48" s="3">
        <f t="shared" si="20"/>
        <v>6.2536443148688052</v>
      </c>
      <c r="W48" s="3">
        <v>112</v>
      </c>
      <c r="X48" s="3">
        <v>96</v>
      </c>
      <c r="Y48" s="3">
        <v>93</v>
      </c>
      <c r="Z48" s="3">
        <v>100</v>
      </c>
      <c r="AA48" s="3">
        <v>102</v>
      </c>
      <c r="AB48" s="3"/>
      <c r="AC48" s="3">
        <f t="shared" si="15"/>
        <v>1062.7999999999997</v>
      </c>
      <c r="AD48" s="4">
        <v>5</v>
      </c>
      <c r="AE48" s="6">
        <f t="shared" si="22"/>
        <v>216</v>
      </c>
      <c r="AF48" s="3">
        <f t="shared" si="23"/>
        <v>1080</v>
      </c>
      <c r="AG48" s="3">
        <f>VLOOKUP(A48,[1]Sheet!$A:$AH,33,0)</f>
        <v>12</v>
      </c>
      <c r="AH48" s="3">
        <f>VLOOKUP(A48,[1]Sheet!$A:$AH,34,0)</f>
        <v>144</v>
      </c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x14ac:dyDescent="0.25">
      <c r="A49" s="3" t="s">
        <v>104</v>
      </c>
      <c r="B49" s="3" t="s">
        <v>46</v>
      </c>
      <c r="C49" s="3">
        <v>466</v>
      </c>
      <c r="D49" s="3">
        <v>1061</v>
      </c>
      <c r="E49" s="3">
        <v>398</v>
      </c>
      <c r="F49" s="3">
        <v>931</v>
      </c>
      <c r="G49" s="4">
        <v>0.9</v>
      </c>
      <c r="H49" s="3">
        <v>180</v>
      </c>
      <c r="I49" s="3" t="s">
        <v>42</v>
      </c>
      <c r="J49" s="3">
        <v>501</v>
      </c>
      <c r="K49" s="3">
        <f t="shared" si="18"/>
        <v>-103</v>
      </c>
      <c r="L49" s="3"/>
      <c r="M49" s="3"/>
      <c r="N49" s="3"/>
      <c r="O49" s="3">
        <f t="shared" si="13"/>
        <v>79.599999999999994</v>
      </c>
      <c r="P49" s="16">
        <v>183.4</v>
      </c>
      <c r="Q49" s="16">
        <f>14*O49-F49</f>
        <v>183.39999999999986</v>
      </c>
      <c r="R49" s="16">
        <f t="shared" si="21"/>
        <v>192</v>
      </c>
      <c r="S49" s="16"/>
      <c r="T49" s="3"/>
      <c r="U49" s="3">
        <f t="shared" si="19"/>
        <v>14.108040201005027</v>
      </c>
      <c r="V49" s="3">
        <f t="shared" si="20"/>
        <v>11.695979899497488</v>
      </c>
      <c r="W49" s="3">
        <v>95.8</v>
      </c>
      <c r="X49" s="3">
        <v>53.8</v>
      </c>
      <c r="Y49" s="3">
        <v>45.2</v>
      </c>
      <c r="Z49" s="3">
        <v>55.2</v>
      </c>
      <c r="AA49" s="3">
        <v>47.4</v>
      </c>
      <c r="AB49" s="3" t="s">
        <v>49</v>
      </c>
      <c r="AC49" s="3">
        <f t="shared" si="15"/>
        <v>165.05999999999989</v>
      </c>
      <c r="AD49" s="4">
        <v>8</v>
      </c>
      <c r="AE49" s="6">
        <f t="shared" si="22"/>
        <v>24</v>
      </c>
      <c r="AF49" s="3">
        <f t="shared" si="23"/>
        <v>172.8</v>
      </c>
      <c r="AG49" s="3">
        <f>VLOOKUP(A49,[1]Sheet!$A:$AH,33,0)</f>
        <v>12</v>
      </c>
      <c r="AH49" s="3">
        <f>VLOOKUP(A49,[1]Sheet!$A:$AH,34,0)</f>
        <v>84</v>
      </c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x14ac:dyDescent="0.25">
      <c r="A50" s="3" t="s">
        <v>105</v>
      </c>
      <c r="B50" s="3" t="s">
        <v>46</v>
      </c>
      <c r="C50" s="3">
        <v>585</v>
      </c>
      <c r="D50" s="3"/>
      <c r="E50" s="3">
        <v>47</v>
      </c>
      <c r="F50" s="3">
        <v>506</v>
      </c>
      <c r="G50" s="4">
        <v>0.43</v>
      </c>
      <c r="H50" s="3">
        <v>180</v>
      </c>
      <c r="I50" s="3" t="s">
        <v>42</v>
      </c>
      <c r="J50" s="3">
        <v>39</v>
      </c>
      <c r="K50" s="3">
        <f t="shared" si="18"/>
        <v>8</v>
      </c>
      <c r="L50" s="3"/>
      <c r="M50" s="3"/>
      <c r="N50" s="3"/>
      <c r="O50" s="3">
        <f t="shared" si="13"/>
        <v>9.4</v>
      </c>
      <c r="P50" s="16"/>
      <c r="Q50" s="16"/>
      <c r="R50" s="16">
        <f t="shared" si="21"/>
        <v>0</v>
      </c>
      <c r="S50" s="16"/>
      <c r="T50" s="3"/>
      <c r="U50" s="3">
        <f t="shared" si="19"/>
        <v>53.829787234042549</v>
      </c>
      <c r="V50" s="3">
        <f t="shared" si="20"/>
        <v>53.829787234042549</v>
      </c>
      <c r="W50" s="3">
        <v>10.8</v>
      </c>
      <c r="X50" s="3">
        <v>9.8000000000000007</v>
      </c>
      <c r="Y50" s="3">
        <v>15.2</v>
      </c>
      <c r="Z50" s="3">
        <v>7.6</v>
      </c>
      <c r="AA50" s="3">
        <v>6.2</v>
      </c>
      <c r="AB50" s="20" t="s">
        <v>93</v>
      </c>
      <c r="AC50" s="3">
        <f t="shared" si="15"/>
        <v>0</v>
      </c>
      <c r="AD50" s="4">
        <v>16</v>
      </c>
      <c r="AE50" s="6">
        <f t="shared" si="22"/>
        <v>0</v>
      </c>
      <c r="AF50" s="3">
        <f t="shared" si="23"/>
        <v>0</v>
      </c>
      <c r="AG50" s="3">
        <f>VLOOKUP(A50,[1]Sheet!$A:$AH,33,0)</f>
        <v>12</v>
      </c>
      <c r="AH50" s="3">
        <f>VLOOKUP(A50,[1]Sheet!$A:$AH,34,0)</f>
        <v>84</v>
      </c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x14ac:dyDescent="0.25">
      <c r="A51" s="3" t="s">
        <v>106</v>
      </c>
      <c r="B51" s="3" t="s">
        <v>46</v>
      </c>
      <c r="C51" s="3">
        <v>127</v>
      </c>
      <c r="D51" s="3"/>
      <c r="E51" s="3">
        <v>25</v>
      </c>
      <c r="F51" s="3">
        <v>100</v>
      </c>
      <c r="G51" s="4">
        <v>0.7</v>
      </c>
      <c r="H51" s="3">
        <v>180</v>
      </c>
      <c r="I51" s="3" t="s">
        <v>42</v>
      </c>
      <c r="J51" s="3">
        <v>28</v>
      </c>
      <c r="K51" s="3">
        <f t="shared" si="18"/>
        <v>-3</v>
      </c>
      <c r="L51" s="3"/>
      <c r="M51" s="3"/>
      <c r="N51" s="3"/>
      <c r="O51" s="3">
        <f t="shared" si="13"/>
        <v>5</v>
      </c>
      <c r="P51" s="16"/>
      <c r="Q51" s="16"/>
      <c r="R51" s="16">
        <f t="shared" si="21"/>
        <v>0</v>
      </c>
      <c r="S51" s="16"/>
      <c r="T51" s="3"/>
      <c r="U51" s="3">
        <f t="shared" si="19"/>
        <v>20</v>
      </c>
      <c r="V51" s="3">
        <f t="shared" si="20"/>
        <v>20</v>
      </c>
      <c r="W51" s="3">
        <v>4.5999999999999996</v>
      </c>
      <c r="X51" s="3">
        <v>2.8</v>
      </c>
      <c r="Y51" s="3">
        <v>1.4</v>
      </c>
      <c r="Z51" s="3">
        <v>14.8</v>
      </c>
      <c r="AA51" s="3">
        <v>2.8</v>
      </c>
      <c r="AB51" s="20" t="s">
        <v>107</v>
      </c>
      <c r="AC51" s="3">
        <f t="shared" si="15"/>
        <v>0</v>
      </c>
      <c r="AD51" s="4">
        <v>10</v>
      </c>
      <c r="AE51" s="6">
        <f t="shared" si="22"/>
        <v>0</v>
      </c>
      <c r="AF51" s="3">
        <f t="shared" si="23"/>
        <v>0</v>
      </c>
      <c r="AG51" s="3">
        <f>VLOOKUP(A51,[1]Sheet!$A:$AH,33,0)</f>
        <v>12</v>
      </c>
      <c r="AH51" s="3">
        <f>VLOOKUP(A51,[1]Sheet!$A:$AH,34,0)</f>
        <v>84</v>
      </c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x14ac:dyDescent="0.25">
      <c r="A52" s="3" t="s">
        <v>108</v>
      </c>
      <c r="B52" s="3" t="s">
        <v>46</v>
      </c>
      <c r="C52" s="3">
        <v>233</v>
      </c>
      <c r="D52" s="3"/>
      <c r="E52" s="3">
        <v>29</v>
      </c>
      <c r="F52" s="3">
        <v>202</v>
      </c>
      <c r="G52" s="4">
        <v>0.7</v>
      </c>
      <c r="H52" s="3">
        <v>180</v>
      </c>
      <c r="I52" s="3" t="s">
        <v>42</v>
      </c>
      <c r="J52" s="3">
        <v>30</v>
      </c>
      <c r="K52" s="3">
        <f t="shared" si="18"/>
        <v>-1</v>
      </c>
      <c r="L52" s="3"/>
      <c r="M52" s="3"/>
      <c r="N52" s="3"/>
      <c r="O52" s="3">
        <f t="shared" si="13"/>
        <v>5.8</v>
      </c>
      <c r="P52" s="16"/>
      <c r="Q52" s="16"/>
      <c r="R52" s="16">
        <f t="shared" si="21"/>
        <v>0</v>
      </c>
      <c r="S52" s="16"/>
      <c r="T52" s="3"/>
      <c r="U52" s="3">
        <f t="shared" si="19"/>
        <v>34.827586206896555</v>
      </c>
      <c r="V52" s="3">
        <f t="shared" si="20"/>
        <v>34.827586206896555</v>
      </c>
      <c r="W52" s="3">
        <v>4.5999999999999996</v>
      </c>
      <c r="X52" s="3">
        <v>1.4</v>
      </c>
      <c r="Y52" s="3">
        <v>1.4</v>
      </c>
      <c r="Z52" s="3">
        <v>15.4</v>
      </c>
      <c r="AA52" s="3">
        <v>2.2000000000000002</v>
      </c>
      <c r="AB52" s="20" t="s">
        <v>107</v>
      </c>
      <c r="AC52" s="3">
        <f t="shared" si="15"/>
        <v>0</v>
      </c>
      <c r="AD52" s="4">
        <v>10</v>
      </c>
      <c r="AE52" s="6">
        <f t="shared" si="22"/>
        <v>0</v>
      </c>
      <c r="AF52" s="3">
        <f t="shared" si="23"/>
        <v>0</v>
      </c>
      <c r="AG52" s="3">
        <f>VLOOKUP(A52,[1]Sheet!$A:$AH,33,0)</f>
        <v>12</v>
      </c>
      <c r="AH52" s="3">
        <f>VLOOKUP(A52,[1]Sheet!$A:$AH,34,0)</f>
        <v>84</v>
      </c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</row>
    <row r="53" spans="1:52" x14ac:dyDescent="0.25">
      <c r="A53" s="17" t="s">
        <v>109</v>
      </c>
      <c r="B53" s="17" t="s">
        <v>41</v>
      </c>
      <c r="C53" s="17"/>
      <c r="D53" s="17">
        <v>5</v>
      </c>
      <c r="E53" s="17">
        <v>5</v>
      </c>
      <c r="F53" s="17"/>
      <c r="G53" s="18">
        <v>0</v>
      </c>
      <c r="H53" s="17">
        <v>180</v>
      </c>
      <c r="I53" s="17" t="s">
        <v>55</v>
      </c>
      <c r="J53" s="17">
        <v>5</v>
      </c>
      <c r="K53" s="17">
        <f t="shared" si="18"/>
        <v>0</v>
      </c>
      <c r="L53" s="17"/>
      <c r="M53" s="17"/>
      <c r="N53" s="17"/>
      <c r="O53" s="17">
        <f t="shared" si="13"/>
        <v>1</v>
      </c>
      <c r="P53" s="19"/>
      <c r="Q53" s="19"/>
      <c r="R53" s="19"/>
      <c r="S53" s="19"/>
      <c r="T53" s="17"/>
      <c r="U53" s="17">
        <f t="shared" si="19"/>
        <v>0</v>
      </c>
      <c r="V53" s="17">
        <f t="shared" si="20"/>
        <v>0</v>
      </c>
      <c r="W53" s="17">
        <v>0</v>
      </c>
      <c r="X53" s="17">
        <v>0</v>
      </c>
      <c r="Y53" s="17">
        <v>0</v>
      </c>
      <c r="Z53" s="17">
        <v>0</v>
      </c>
      <c r="AA53" s="17">
        <v>0</v>
      </c>
      <c r="AB53" s="17"/>
      <c r="AC53" s="17">
        <f t="shared" si="15"/>
        <v>0</v>
      </c>
      <c r="AD53" s="18">
        <v>0</v>
      </c>
      <c r="AE53" s="21"/>
      <c r="AF53" s="17"/>
      <c r="AG53" s="17"/>
      <c r="AH53" s="17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x14ac:dyDescent="0.25">
      <c r="A54" s="3" t="s">
        <v>110</v>
      </c>
      <c r="B54" s="3" t="s">
        <v>46</v>
      </c>
      <c r="C54" s="3">
        <v>173</v>
      </c>
      <c r="D54" s="3">
        <v>96</v>
      </c>
      <c r="E54" s="3">
        <v>73</v>
      </c>
      <c r="F54" s="3">
        <v>174</v>
      </c>
      <c r="G54" s="4">
        <v>0.7</v>
      </c>
      <c r="H54" s="3">
        <v>180</v>
      </c>
      <c r="I54" s="3" t="s">
        <v>42</v>
      </c>
      <c r="J54" s="3">
        <v>73</v>
      </c>
      <c r="K54" s="3">
        <f t="shared" si="18"/>
        <v>0</v>
      </c>
      <c r="L54" s="3"/>
      <c r="M54" s="3"/>
      <c r="N54" s="3"/>
      <c r="O54" s="3">
        <f t="shared" si="13"/>
        <v>14.6</v>
      </c>
      <c r="P54" s="16">
        <v>59.6</v>
      </c>
      <c r="Q54" s="16">
        <f>16*O54-F54</f>
        <v>59.599999999999994</v>
      </c>
      <c r="R54" s="16">
        <f t="shared" ref="R54:R60" si="24">AD54*AE54</f>
        <v>96</v>
      </c>
      <c r="S54" s="16"/>
      <c r="T54" s="3"/>
      <c r="U54" s="3">
        <f t="shared" si="19"/>
        <v>18.493150684931507</v>
      </c>
      <c r="V54" s="3">
        <f t="shared" si="20"/>
        <v>11.917808219178083</v>
      </c>
      <c r="W54" s="3">
        <v>15.8</v>
      </c>
      <c r="X54" s="3">
        <v>13.6</v>
      </c>
      <c r="Y54" s="3">
        <v>14.6</v>
      </c>
      <c r="Z54" s="3">
        <v>16</v>
      </c>
      <c r="AA54" s="3">
        <v>20.8</v>
      </c>
      <c r="AB54" s="3" t="s">
        <v>91</v>
      </c>
      <c r="AC54" s="3">
        <f t="shared" si="15"/>
        <v>41.719999999999992</v>
      </c>
      <c r="AD54" s="4">
        <v>8</v>
      </c>
      <c r="AE54" s="6">
        <f t="shared" ref="AE54:AE60" si="25">MROUND(Q54,AD54*AG54)/AD54</f>
        <v>12</v>
      </c>
      <c r="AF54" s="3">
        <f t="shared" ref="AF54:AF60" si="26">AE54*AD54*G54</f>
        <v>67.199999999999989</v>
      </c>
      <c r="AG54" s="3">
        <f>VLOOKUP(A54,[1]Sheet!$A:$AH,33,0)</f>
        <v>12</v>
      </c>
      <c r="AH54" s="3">
        <f>VLOOKUP(A54,[1]Sheet!$A:$AH,34,0)</f>
        <v>84</v>
      </c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x14ac:dyDescent="0.25">
      <c r="A55" s="3" t="s">
        <v>111</v>
      </c>
      <c r="B55" s="3" t="s">
        <v>46</v>
      </c>
      <c r="C55" s="3">
        <v>117</v>
      </c>
      <c r="D55" s="3">
        <v>96</v>
      </c>
      <c r="E55" s="3">
        <v>38</v>
      </c>
      <c r="F55" s="3">
        <v>162</v>
      </c>
      <c r="G55" s="4">
        <v>0.7</v>
      </c>
      <c r="H55" s="3">
        <v>180</v>
      </c>
      <c r="I55" s="3" t="s">
        <v>42</v>
      </c>
      <c r="J55" s="3">
        <v>38</v>
      </c>
      <c r="K55" s="3">
        <f t="shared" si="18"/>
        <v>0</v>
      </c>
      <c r="L55" s="3"/>
      <c r="M55" s="3"/>
      <c r="N55" s="3"/>
      <c r="O55" s="3">
        <f t="shared" si="13"/>
        <v>7.6</v>
      </c>
      <c r="P55" s="16"/>
      <c r="Q55" s="16"/>
      <c r="R55" s="16">
        <f t="shared" si="24"/>
        <v>0</v>
      </c>
      <c r="S55" s="16"/>
      <c r="T55" s="3"/>
      <c r="U55" s="3">
        <f t="shared" si="19"/>
        <v>21.315789473684212</v>
      </c>
      <c r="V55" s="3">
        <f t="shared" si="20"/>
        <v>21.315789473684212</v>
      </c>
      <c r="W55" s="3">
        <v>12.6</v>
      </c>
      <c r="X55" s="3">
        <v>10.6</v>
      </c>
      <c r="Y55" s="3">
        <v>13</v>
      </c>
      <c r="Z55" s="3">
        <v>13.8</v>
      </c>
      <c r="AA55" s="3">
        <v>15.6</v>
      </c>
      <c r="AB55" s="3" t="s">
        <v>91</v>
      </c>
      <c r="AC55" s="3">
        <f t="shared" si="15"/>
        <v>0</v>
      </c>
      <c r="AD55" s="4">
        <v>8</v>
      </c>
      <c r="AE55" s="6">
        <f t="shared" si="25"/>
        <v>0</v>
      </c>
      <c r="AF55" s="3">
        <f t="shared" si="26"/>
        <v>0</v>
      </c>
      <c r="AG55" s="3">
        <f>VLOOKUP(A55,[1]Sheet!$A:$AH,33,0)</f>
        <v>12</v>
      </c>
      <c r="AH55" s="3">
        <f>VLOOKUP(A55,[1]Sheet!$A:$AH,34,0)</f>
        <v>84</v>
      </c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spans="1:52" x14ac:dyDescent="0.25">
      <c r="A56" s="3" t="s">
        <v>112</v>
      </c>
      <c r="B56" s="3" t="s">
        <v>46</v>
      </c>
      <c r="C56" s="3">
        <v>221</v>
      </c>
      <c r="D56" s="3">
        <v>96</v>
      </c>
      <c r="E56" s="3">
        <v>44</v>
      </c>
      <c r="F56" s="3">
        <v>239</v>
      </c>
      <c r="G56" s="4">
        <v>0.7</v>
      </c>
      <c r="H56" s="3">
        <v>180</v>
      </c>
      <c r="I56" s="3" t="s">
        <v>42</v>
      </c>
      <c r="J56" s="3">
        <v>44</v>
      </c>
      <c r="K56" s="3">
        <f t="shared" si="18"/>
        <v>0</v>
      </c>
      <c r="L56" s="3"/>
      <c r="M56" s="3"/>
      <c r="N56" s="3"/>
      <c r="O56" s="3">
        <f t="shared" si="13"/>
        <v>8.8000000000000007</v>
      </c>
      <c r="P56" s="16"/>
      <c r="Q56" s="16"/>
      <c r="R56" s="16">
        <f t="shared" si="24"/>
        <v>0</v>
      </c>
      <c r="S56" s="16"/>
      <c r="T56" s="3"/>
      <c r="U56" s="3">
        <f t="shared" si="19"/>
        <v>27.159090909090907</v>
      </c>
      <c r="V56" s="3">
        <f t="shared" si="20"/>
        <v>27.159090909090907</v>
      </c>
      <c r="W56" s="3">
        <v>15.2</v>
      </c>
      <c r="X56" s="3">
        <v>12</v>
      </c>
      <c r="Y56" s="3">
        <v>12.2</v>
      </c>
      <c r="Z56" s="3">
        <v>11.6</v>
      </c>
      <c r="AA56" s="3">
        <v>9.8000000000000007</v>
      </c>
      <c r="AB56" s="3" t="s">
        <v>49</v>
      </c>
      <c r="AC56" s="3">
        <f t="shared" si="15"/>
        <v>0</v>
      </c>
      <c r="AD56" s="4">
        <v>8</v>
      </c>
      <c r="AE56" s="6">
        <f t="shared" si="25"/>
        <v>0</v>
      </c>
      <c r="AF56" s="3">
        <f t="shared" si="26"/>
        <v>0</v>
      </c>
      <c r="AG56" s="3">
        <f>VLOOKUP(A56,[1]Sheet!$A:$AH,33,0)</f>
        <v>12</v>
      </c>
      <c r="AH56" s="3">
        <f>VLOOKUP(A56,[1]Sheet!$A:$AH,34,0)</f>
        <v>84</v>
      </c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1:52" x14ac:dyDescent="0.25">
      <c r="A57" s="3" t="s">
        <v>113</v>
      </c>
      <c r="B57" s="3" t="s">
        <v>46</v>
      </c>
      <c r="C57" s="3">
        <v>232</v>
      </c>
      <c r="D57" s="3"/>
      <c r="E57" s="3">
        <v>77</v>
      </c>
      <c r="F57" s="3">
        <v>133</v>
      </c>
      <c r="G57" s="4">
        <v>0.7</v>
      </c>
      <c r="H57" s="3">
        <v>180</v>
      </c>
      <c r="I57" s="3" t="s">
        <v>42</v>
      </c>
      <c r="J57" s="3">
        <v>77</v>
      </c>
      <c r="K57" s="3">
        <f t="shared" si="18"/>
        <v>0</v>
      </c>
      <c r="L57" s="3"/>
      <c r="M57" s="3"/>
      <c r="N57" s="3"/>
      <c r="O57" s="3">
        <f t="shared" si="13"/>
        <v>15.4</v>
      </c>
      <c r="P57" s="16">
        <v>82.6</v>
      </c>
      <c r="Q57" s="16">
        <f>14*O57-F57</f>
        <v>82.6</v>
      </c>
      <c r="R57" s="16">
        <f t="shared" si="24"/>
        <v>96</v>
      </c>
      <c r="S57" s="16"/>
      <c r="T57" s="3"/>
      <c r="U57" s="3">
        <f t="shared" si="19"/>
        <v>14.870129870129869</v>
      </c>
      <c r="V57" s="3">
        <f t="shared" si="20"/>
        <v>8.6363636363636367</v>
      </c>
      <c r="W57" s="3">
        <v>11.4</v>
      </c>
      <c r="X57" s="3">
        <v>11.2</v>
      </c>
      <c r="Y57" s="3">
        <v>20.8</v>
      </c>
      <c r="Z57" s="3">
        <v>12.6</v>
      </c>
      <c r="AA57" s="3">
        <v>18</v>
      </c>
      <c r="AB57" s="3" t="s">
        <v>71</v>
      </c>
      <c r="AC57" s="3">
        <f t="shared" si="15"/>
        <v>57.819999999999993</v>
      </c>
      <c r="AD57" s="4">
        <v>8</v>
      </c>
      <c r="AE57" s="6">
        <f t="shared" si="25"/>
        <v>12</v>
      </c>
      <c r="AF57" s="3">
        <f t="shared" si="26"/>
        <v>67.199999999999989</v>
      </c>
      <c r="AG57" s="3">
        <f>VLOOKUP(A57,[1]Sheet!$A:$AH,33,0)</f>
        <v>12</v>
      </c>
      <c r="AH57" s="3">
        <f>VLOOKUP(A57,[1]Sheet!$A:$AH,34,0)</f>
        <v>84</v>
      </c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1:52" x14ac:dyDescent="0.25">
      <c r="A58" s="3" t="s">
        <v>114</v>
      </c>
      <c r="B58" s="3" t="s">
        <v>46</v>
      </c>
      <c r="C58" s="3">
        <v>206</v>
      </c>
      <c r="D58" s="3">
        <v>96</v>
      </c>
      <c r="E58" s="3">
        <v>57</v>
      </c>
      <c r="F58" s="3">
        <v>232</v>
      </c>
      <c r="G58" s="4">
        <v>0.9</v>
      </c>
      <c r="H58" s="3">
        <v>180</v>
      </c>
      <c r="I58" s="3" t="s">
        <v>42</v>
      </c>
      <c r="J58" s="3">
        <v>57</v>
      </c>
      <c r="K58" s="3">
        <f t="shared" si="18"/>
        <v>0</v>
      </c>
      <c r="L58" s="3"/>
      <c r="M58" s="3"/>
      <c r="N58" s="3"/>
      <c r="O58" s="3">
        <f t="shared" si="13"/>
        <v>11.4</v>
      </c>
      <c r="P58" s="16"/>
      <c r="Q58" s="16"/>
      <c r="R58" s="16">
        <f t="shared" si="24"/>
        <v>0</v>
      </c>
      <c r="S58" s="16"/>
      <c r="T58" s="3"/>
      <c r="U58" s="3">
        <f t="shared" si="19"/>
        <v>20.350877192982455</v>
      </c>
      <c r="V58" s="3">
        <f t="shared" si="20"/>
        <v>20.350877192982455</v>
      </c>
      <c r="W58" s="3">
        <v>19</v>
      </c>
      <c r="X58" s="3">
        <v>6.4</v>
      </c>
      <c r="Y58" s="3">
        <v>25.4</v>
      </c>
      <c r="Z58" s="3">
        <v>7.6</v>
      </c>
      <c r="AA58" s="3">
        <v>14.2</v>
      </c>
      <c r="AB58" s="28" t="s">
        <v>82</v>
      </c>
      <c r="AC58" s="3">
        <f t="shared" si="15"/>
        <v>0</v>
      </c>
      <c r="AD58" s="4">
        <v>8</v>
      </c>
      <c r="AE58" s="6">
        <f t="shared" si="25"/>
        <v>0</v>
      </c>
      <c r="AF58" s="3">
        <f t="shared" si="26"/>
        <v>0</v>
      </c>
      <c r="AG58" s="3">
        <f>VLOOKUP(A58,[1]Sheet!$A:$AH,33,0)</f>
        <v>12</v>
      </c>
      <c r="AH58" s="3">
        <f>VLOOKUP(A58,[1]Sheet!$A:$AH,34,0)</f>
        <v>84</v>
      </c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</row>
    <row r="59" spans="1:52" x14ac:dyDescent="0.25">
      <c r="A59" s="3" t="s">
        <v>115</v>
      </c>
      <c r="B59" s="3" t="s">
        <v>46</v>
      </c>
      <c r="C59" s="3">
        <v>147</v>
      </c>
      <c r="D59" s="3">
        <v>96</v>
      </c>
      <c r="E59" s="3">
        <v>100</v>
      </c>
      <c r="F59" s="3">
        <v>129</v>
      </c>
      <c r="G59" s="4">
        <v>0.9</v>
      </c>
      <c r="H59" s="3">
        <v>180</v>
      </c>
      <c r="I59" s="3" t="s">
        <v>42</v>
      </c>
      <c r="J59" s="3">
        <v>100</v>
      </c>
      <c r="K59" s="3">
        <f t="shared" si="18"/>
        <v>0</v>
      </c>
      <c r="L59" s="3"/>
      <c r="M59" s="3"/>
      <c r="N59" s="3"/>
      <c r="O59" s="3">
        <f t="shared" si="13"/>
        <v>20</v>
      </c>
      <c r="P59" s="16">
        <v>151</v>
      </c>
      <c r="Q59" s="16">
        <f>14*O59-F59</f>
        <v>151</v>
      </c>
      <c r="R59" s="16">
        <f t="shared" si="24"/>
        <v>192</v>
      </c>
      <c r="S59" s="16"/>
      <c r="T59" s="3"/>
      <c r="U59" s="3">
        <f t="shared" si="19"/>
        <v>16.05</v>
      </c>
      <c r="V59" s="3">
        <f t="shared" si="20"/>
        <v>6.45</v>
      </c>
      <c r="W59" s="3">
        <v>17.2</v>
      </c>
      <c r="X59" s="3">
        <v>15.6</v>
      </c>
      <c r="Y59" s="3">
        <v>24.2</v>
      </c>
      <c r="Z59" s="3">
        <v>14</v>
      </c>
      <c r="AA59" s="3">
        <v>14.2</v>
      </c>
      <c r="AB59" s="3"/>
      <c r="AC59" s="3">
        <f t="shared" si="15"/>
        <v>135.9</v>
      </c>
      <c r="AD59" s="4">
        <v>8</v>
      </c>
      <c r="AE59" s="6">
        <f t="shared" si="25"/>
        <v>24</v>
      </c>
      <c r="AF59" s="3">
        <f t="shared" si="26"/>
        <v>172.8</v>
      </c>
      <c r="AG59" s="3">
        <f>VLOOKUP(A59,[1]Sheet!$A:$AH,33,0)</f>
        <v>12</v>
      </c>
      <c r="AH59" s="3">
        <f>VLOOKUP(A59,[1]Sheet!$A:$AH,34,0)</f>
        <v>84</v>
      </c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1:52" x14ac:dyDescent="0.25">
      <c r="A60" s="3" t="s">
        <v>116</v>
      </c>
      <c r="B60" s="3" t="s">
        <v>41</v>
      </c>
      <c r="C60" s="3">
        <v>250</v>
      </c>
      <c r="D60" s="3">
        <v>545</v>
      </c>
      <c r="E60" s="3">
        <v>235</v>
      </c>
      <c r="F60" s="3">
        <v>530</v>
      </c>
      <c r="G60" s="4">
        <v>1</v>
      </c>
      <c r="H60" s="3">
        <v>180</v>
      </c>
      <c r="I60" s="3" t="s">
        <v>42</v>
      </c>
      <c r="J60" s="3">
        <v>245</v>
      </c>
      <c r="K60" s="3">
        <f t="shared" si="18"/>
        <v>-10</v>
      </c>
      <c r="L60" s="3"/>
      <c r="M60" s="3"/>
      <c r="N60" s="3"/>
      <c r="O60" s="3">
        <f t="shared" si="13"/>
        <v>47</v>
      </c>
      <c r="P60" s="16">
        <v>128</v>
      </c>
      <c r="Q60" s="16">
        <f>14*O60-F60</f>
        <v>128</v>
      </c>
      <c r="R60" s="16">
        <f t="shared" si="24"/>
        <v>120</v>
      </c>
      <c r="S60" s="16"/>
      <c r="T60" s="3"/>
      <c r="U60" s="3">
        <f t="shared" si="19"/>
        <v>13.829787234042554</v>
      </c>
      <c r="V60" s="3">
        <f t="shared" si="20"/>
        <v>11.276595744680851</v>
      </c>
      <c r="W60" s="3">
        <v>54</v>
      </c>
      <c r="X60" s="3">
        <v>35</v>
      </c>
      <c r="Y60" s="3">
        <v>45</v>
      </c>
      <c r="Z60" s="3">
        <v>31</v>
      </c>
      <c r="AA60" s="3">
        <v>35</v>
      </c>
      <c r="AB60" s="3"/>
      <c r="AC60" s="3">
        <f t="shared" si="15"/>
        <v>128</v>
      </c>
      <c r="AD60" s="4">
        <v>5</v>
      </c>
      <c r="AE60" s="6">
        <f t="shared" si="25"/>
        <v>24</v>
      </c>
      <c r="AF60" s="3">
        <f t="shared" si="26"/>
        <v>120</v>
      </c>
      <c r="AG60" s="3">
        <f>VLOOKUP(A60,[1]Sheet!$A:$AH,33,0)</f>
        <v>12</v>
      </c>
      <c r="AH60" s="3">
        <f>VLOOKUP(A60,[1]Sheet!$A:$AH,34,0)</f>
        <v>144</v>
      </c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x14ac:dyDescent="0.25">
      <c r="A61" s="30" t="s">
        <v>117</v>
      </c>
      <c r="B61" s="30" t="s">
        <v>46</v>
      </c>
      <c r="C61" s="30"/>
      <c r="D61" s="30"/>
      <c r="E61" s="30"/>
      <c r="F61" s="30"/>
      <c r="G61" s="31">
        <v>0</v>
      </c>
      <c r="H61" s="30">
        <v>180</v>
      </c>
      <c r="I61" s="30" t="s">
        <v>42</v>
      </c>
      <c r="J61" s="30"/>
      <c r="K61" s="30">
        <f t="shared" si="18"/>
        <v>0</v>
      </c>
      <c r="L61" s="30"/>
      <c r="M61" s="30"/>
      <c r="N61" s="30"/>
      <c r="O61" s="30">
        <f t="shared" si="13"/>
        <v>0</v>
      </c>
      <c r="P61" s="32"/>
      <c r="Q61" s="32"/>
      <c r="R61" s="32"/>
      <c r="S61" s="32"/>
      <c r="T61" s="30"/>
      <c r="U61" s="30" t="e">
        <f t="shared" si="19"/>
        <v>#DIV/0!</v>
      </c>
      <c r="V61" s="30" t="e">
        <f t="shared" si="20"/>
        <v>#DIV/0!</v>
      </c>
      <c r="W61" s="30">
        <v>0</v>
      </c>
      <c r="X61" s="30">
        <v>0</v>
      </c>
      <c r="Y61" s="30">
        <v>2</v>
      </c>
      <c r="Z61" s="30">
        <v>0</v>
      </c>
      <c r="AA61" s="30">
        <v>0.2</v>
      </c>
      <c r="AB61" s="30" t="s">
        <v>118</v>
      </c>
      <c r="AC61" s="30">
        <f t="shared" si="15"/>
        <v>0</v>
      </c>
      <c r="AD61" s="31">
        <v>0</v>
      </c>
      <c r="AE61" s="33"/>
      <c r="AF61" s="30"/>
      <c r="AG61" s="30">
        <f>VLOOKUP(A61,[1]Sheet!$A:$AH,33,0)</f>
        <v>12</v>
      </c>
      <c r="AH61" s="30">
        <f>VLOOKUP(A61,[1]Sheet!$A:$AH,34,0)</f>
        <v>84</v>
      </c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1:52" x14ac:dyDescent="0.25">
      <c r="A62" s="3" t="s">
        <v>119</v>
      </c>
      <c r="B62" s="3" t="s">
        <v>46</v>
      </c>
      <c r="C62" s="3">
        <v>59</v>
      </c>
      <c r="D62" s="3"/>
      <c r="E62" s="3">
        <v>22</v>
      </c>
      <c r="F62" s="3">
        <v>35</v>
      </c>
      <c r="G62" s="4">
        <v>0.2</v>
      </c>
      <c r="H62" s="3">
        <v>180</v>
      </c>
      <c r="I62" s="3" t="s">
        <v>42</v>
      </c>
      <c r="J62" s="3">
        <v>22</v>
      </c>
      <c r="K62" s="3">
        <f t="shared" si="18"/>
        <v>0</v>
      </c>
      <c r="L62" s="3"/>
      <c r="M62" s="3"/>
      <c r="N62" s="3"/>
      <c r="O62" s="3">
        <f t="shared" ref="O62:O80" si="27">E62/5</f>
        <v>4.4000000000000004</v>
      </c>
      <c r="P62" s="16">
        <v>48.6</v>
      </c>
      <c r="Q62" s="16">
        <f>19*O62-F62</f>
        <v>48.600000000000009</v>
      </c>
      <c r="R62" s="16">
        <f>AD62*AE62</f>
        <v>96</v>
      </c>
      <c r="S62" s="16"/>
      <c r="T62" s="3"/>
      <c r="U62" s="34">
        <f t="shared" si="19"/>
        <v>29.77272727272727</v>
      </c>
      <c r="V62" s="3">
        <f t="shared" si="20"/>
        <v>7.9545454545454541</v>
      </c>
      <c r="W62" s="3">
        <v>1.4</v>
      </c>
      <c r="X62" s="3">
        <v>1.4</v>
      </c>
      <c r="Y62" s="3">
        <v>4.2</v>
      </c>
      <c r="Z62" s="3">
        <v>2</v>
      </c>
      <c r="AA62" s="3">
        <v>2.4</v>
      </c>
      <c r="AB62" s="3"/>
      <c r="AC62" s="3">
        <f t="shared" ref="AC62:AC80" si="28">Q62*G62</f>
        <v>9.7200000000000024</v>
      </c>
      <c r="AD62" s="4">
        <v>12</v>
      </c>
      <c r="AE62" s="6">
        <f>MROUND(Q62,AD62*AG62)/AD62</f>
        <v>8</v>
      </c>
      <c r="AF62" s="3">
        <f>AE62*AD62*G62</f>
        <v>19.200000000000003</v>
      </c>
      <c r="AG62" s="3">
        <f>VLOOKUP(A62,[1]Sheet!$A:$AH,33,0)</f>
        <v>8</v>
      </c>
      <c r="AH62" s="3">
        <f>VLOOKUP(A62,[1]Sheet!$A:$AH,34,0)</f>
        <v>48</v>
      </c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1:52" x14ac:dyDescent="0.25">
      <c r="A63" s="3" t="s">
        <v>120</v>
      </c>
      <c r="B63" s="3" t="s">
        <v>46</v>
      </c>
      <c r="C63" s="3">
        <v>81</v>
      </c>
      <c r="D63" s="3"/>
      <c r="E63" s="3">
        <v>22</v>
      </c>
      <c r="F63" s="3">
        <v>56</v>
      </c>
      <c r="G63" s="4">
        <v>0.2</v>
      </c>
      <c r="H63" s="3">
        <v>180</v>
      </c>
      <c r="I63" s="3" t="s">
        <v>42</v>
      </c>
      <c r="J63" s="3">
        <v>22</v>
      </c>
      <c r="K63" s="3">
        <f t="shared" si="18"/>
        <v>0</v>
      </c>
      <c r="L63" s="3"/>
      <c r="M63" s="3"/>
      <c r="N63" s="3"/>
      <c r="O63" s="3">
        <f t="shared" si="27"/>
        <v>4.4000000000000004</v>
      </c>
      <c r="P63" s="16">
        <v>27.6</v>
      </c>
      <c r="Q63" s="16">
        <f>19*O63-F63</f>
        <v>27.600000000000009</v>
      </c>
      <c r="R63" s="16">
        <f>AD63*AE63</f>
        <v>48</v>
      </c>
      <c r="S63" s="16"/>
      <c r="T63" s="3"/>
      <c r="U63" s="3">
        <f t="shared" si="19"/>
        <v>23.636363636363633</v>
      </c>
      <c r="V63" s="3">
        <f t="shared" si="20"/>
        <v>12.727272727272727</v>
      </c>
      <c r="W63" s="3">
        <v>3.4</v>
      </c>
      <c r="X63" s="3">
        <v>2</v>
      </c>
      <c r="Y63" s="3">
        <v>7.6</v>
      </c>
      <c r="Z63" s="3">
        <v>2.8</v>
      </c>
      <c r="AA63" s="3">
        <v>4.4000000000000004</v>
      </c>
      <c r="AB63" s="3"/>
      <c r="AC63" s="3">
        <f t="shared" si="28"/>
        <v>5.5200000000000022</v>
      </c>
      <c r="AD63" s="4">
        <v>8</v>
      </c>
      <c r="AE63" s="6">
        <f>MROUND(Q63,AD63*AG63)/AD63</f>
        <v>6</v>
      </c>
      <c r="AF63" s="3">
        <f>AE63*AD63*G63</f>
        <v>9.6000000000000014</v>
      </c>
      <c r="AG63" s="3">
        <f>VLOOKUP(A63,[1]Sheet!$A:$AH,33,0)</f>
        <v>6</v>
      </c>
      <c r="AH63" s="3">
        <f>VLOOKUP(A63,[1]Sheet!$A:$AH,34,0)</f>
        <v>72</v>
      </c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x14ac:dyDescent="0.25">
      <c r="A64" s="34" t="s">
        <v>121</v>
      </c>
      <c r="B64" s="3" t="s">
        <v>46</v>
      </c>
      <c r="C64" s="3"/>
      <c r="D64" s="3"/>
      <c r="E64" s="3"/>
      <c r="F64" s="3"/>
      <c r="G64" s="4">
        <v>0.2</v>
      </c>
      <c r="H64" s="3">
        <v>180</v>
      </c>
      <c r="I64" s="3" t="s">
        <v>42</v>
      </c>
      <c r="J64" s="3"/>
      <c r="K64" s="3">
        <f t="shared" si="18"/>
        <v>0</v>
      </c>
      <c r="L64" s="3"/>
      <c r="M64" s="3"/>
      <c r="N64" s="3"/>
      <c r="O64" s="3">
        <f t="shared" si="27"/>
        <v>0</v>
      </c>
      <c r="P64" s="35">
        <v>40</v>
      </c>
      <c r="Q64" s="35">
        <v>40</v>
      </c>
      <c r="R64" s="35">
        <f>AD64*AE64</f>
        <v>48</v>
      </c>
      <c r="S64" s="16"/>
      <c r="T64" s="3"/>
      <c r="U64" s="3" t="e">
        <f t="shared" si="19"/>
        <v>#DIV/0!</v>
      </c>
      <c r="V64" s="3" t="e">
        <f t="shared" si="20"/>
        <v>#DIV/0!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4" t="s">
        <v>122</v>
      </c>
      <c r="AC64" s="3">
        <f t="shared" si="28"/>
        <v>8</v>
      </c>
      <c r="AD64" s="4">
        <v>8</v>
      </c>
      <c r="AE64" s="6">
        <f>MROUND(Q64,AD64*AG64)/AD64</f>
        <v>6</v>
      </c>
      <c r="AF64" s="3">
        <f>AE64*AD64*G64</f>
        <v>9.6000000000000014</v>
      </c>
      <c r="AG64" s="3">
        <f>VLOOKUP(A64,[1]Sheet!$A:$AH,33,0)</f>
        <v>6</v>
      </c>
      <c r="AH64" s="3">
        <f>VLOOKUP(A64,[1]Sheet!$A:$AH,34,0)</f>
        <v>72</v>
      </c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x14ac:dyDescent="0.25">
      <c r="A65" s="3" t="s">
        <v>123</v>
      </c>
      <c r="B65" s="3" t="s">
        <v>41</v>
      </c>
      <c r="C65" s="3">
        <v>1936.7</v>
      </c>
      <c r="D65" s="3">
        <v>932.4</v>
      </c>
      <c r="E65" s="3">
        <v>998.9</v>
      </c>
      <c r="F65" s="3">
        <v>1681.5</v>
      </c>
      <c r="G65" s="4">
        <v>1</v>
      </c>
      <c r="H65" s="3">
        <v>180</v>
      </c>
      <c r="I65" s="3" t="s">
        <v>42</v>
      </c>
      <c r="J65" s="3">
        <v>1000.2</v>
      </c>
      <c r="K65" s="3">
        <f t="shared" si="18"/>
        <v>-1.3000000000000682</v>
      </c>
      <c r="L65" s="3"/>
      <c r="M65" s="3"/>
      <c r="N65" s="3"/>
      <c r="O65" s="3">
        <f t="shared" si="27"/>
        <v>199.78</v>
      </c>
      <c r="P65" s="16">
        <v>1115.42</v>
      </c>
      <c r="Q65" s="16">
        <f>14*O65-F65</f>
        <v>1115.42</v>
      </c>
      <c r="R65" s="16">
        <f>AD65*AE65</f>
        <v>1139.6000000000001</v>
      </c>
      <c r="S65" s="16"/>
      <c r="T65" s="3"/>
      <c r="U65" s="3">
        <f t="shared" si="19"/>
        <v>14.121033136450096</v>
      </c>
      <c r="V65" s="3">
        <f t="shared" si="20"/>
        <v>8.4167584342777051</v>
      </c>
      <c r="W65" s="3">
        <v>190.86</v>
      </c>
      <c r="X65" s="3">
        <v>178.88</v>
      </c>
      <c r="Y65" s="3">
        <v>211.64</v>
      </c>
      <c r="Z65" s="3">
        <v>207.94</v>
      </c>
      <c r="AA65" s="3">
        <v>187.22</v>
      </c>
      <c r="AB65" s="3" t="s">
        <v>124</v>
      </c>
      <c r="AC65" s="3">
        <f t="shared" si="28"/>
        <v>1115.42</v>
      </c>
      <c r="AD65" s="4">
        <v>3.7</v>
      </c>
      <c r="AE65" s="6">
        <f>MROUND(Q65,AD65*AG65)/AD65</f>
        <v>308</v>
      </c>
      <c r="AF65" s="3">
        <f>AE65*AD65*G65</f>
        <v>1139.6000000000001</v>
      </c>
      <c r="AG65" s="3">
        <f>VLOOKUP(A65,[1]Sheet!$A:$AH,33,0)</f>
        <v>14</v>
      </c>
      <c r="AH65" s="3">
        <f>VLOOKUP(A65,[1]Sheet!$A:$AH,34,0)</f>
        <v>126</v>
      </c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x14ac:dyDescent="0.25">
      <c r="A66" s="17" t="s">
        <v>125</v>
      </c>
      <c r="B66" s="17" t="s">
        <v>41</v>
      </c>
      <c r="C66" s="17">
        <v>30</v>
      </c>
      <c r="D66" s="17"/>
      <c r="E66" s="17">
        <v>3</v>
      </c>
      <c r="F66" s="17">
        <v>27</v>
      </c>
      <c r="G66" s="18">
        <v>0</v>
      </c>
      <c r="H66" s="17">
        <v>180</v>
      </c>
      <c r="I66" s="17" t="s">
        <v>55</v>
      </c>
      <c r="J66" s="17">
        <v>3</v>
      </c>
      <c r="K66" s="17">
        <f t="shared" si="18"/>
        <v>0</v>
      </c>
      <c r="L66" s="17"/>
      <c r="M66" s="17"/>
      <c r="N66" s="17"/>
      <c r="O66" s="17">
        <f t="shared" si="27"/>
        <v>0.6</v>
      </c>
      <c r="P66" s="19"/>
      <c r="Q66" s="19"/>
      <c r="R66" s="19"/>
      <c r="S66" s="19"/>
      <c r="T66" s="17"/>
      <c r="U66" s="17">
        <f t="shared" si="19"/>
        <v>45</v>
      </c>
      <c r="V66" s="17">
        <f t="shared" si="20"/>
        <v>45</v>
      </c>
      <c r="W66" s="17">
        <v>1.2</v>
      </c>
      <c r="X66" s="17">
        <v>0.6</v>
      </c>
      <c r="Y66" s="17">
        <v>0.6</v>
      </c>
      <c r="Z66" s="17">
        <v>3.6</v>
      </c>
      <c r="AA66" s="17">
        <v>3</v>
      </c>
      <c r="AB66" s="20" t="s">
        <v>126</v>
      </c>
      <c r="AC66" s="17">
        <f t="shared" si="28"/>
        <v>0</v>
      </c>
      <c r="AD66" s="18">
        <v>0</v>
      </c>
      <c r="AE66" s="21"/>
      <c r="AF66" s="17"/>
      <c r="AG66" s="17"/>
      <c r="AH66" s="17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x14ac:dyDescent="0.25">
      <c r="A67" s="3" t="s">
        <v>127</v>
      </c>
      <c r="B67" s="3" t="s">
        <v>46</v>
      </c>
      <c r="C67" s="3">
        <v>1276</v>
      </c>
      <c r="D67" s="3"/>
      <c r="E67" s="3">
        <v>356</v>
      </c>
      <c r="F67" s="3">
        <v>853</v>
      </c>
      <c r="G67" s="4">
        <v>0.25</v>
      </c>
      <c r="H67" s="3">
        <v>180</v>
      </c>
      <c r="I67" s="3" t="s">
        <v>42</v>
      </c>
      <c r="J67" s="3">
        <v>350</v>
      </c>
      <c r="K67" s="3">
        <f t="shared" si="18"/>
        <v>6</v>
      </c>
      <c r="L67" s="3"/>
      <c r="M67" s="3"/>
      <c r="N67" s="3"/>
      <c r="O67" s="3">
        <f t="shared" si="27"/>
        <v>71.2</v>
      </c>
      <c r="P67" s="16">
        <v>143.80000000000001</v>
      </c>
      <c r="Q67" s="16">
        <f>14*O67-F67</f>
        <v>143.80000000000007</v>
      </c>
      <c r="R67" s="16">
        <f t="shared" ref="R67:R78" si="29">AD67*AE67</f>
        <v>168</v>
      </c>
      <c r="S67" s="16"/>
      <c r="T67" s="3"/>
      <c r="U67" s="3">
        <f t="shared" si="19"/>
        <v>14.339887640449438</v>
      </c>
      <c r="V67" s="3">
        <f t="shared" si="20"/>
        <v>11.980337078651685</v>
      </c>
      <c r="W67" s="3">
        <v>45.8</v>
      </c>
      <c r="X67" s="3">
        <v>63.4</v>
      </c>
      <c r="Y67" s="3">
        <v>135.6</v>
      </c>
      <c r="Z67" s="3">
        <v>129.80000000000001</v>
      </c>
      <c r="AA67" s="3">
        <v>88.8</v>
      </c>
      <c r="AB67" s="3"/>
      <c r="AC67" s="3">
        <f t="shared" si="28"/>
        <v>35.950000000000017</v>
      </c>
      <c r="AD67" s="4">
        <v>12</v>
      </c>
      <c r="AE67" s="6">
        <f t="shared" ref="AE67:AE78" si="30">MROUND(Q67,AD67*AG67)/AD67</f>
        <v>14</v>
      </c>
      <c r="AF67" s="3">
        <f t="shared" ref="AF67:AF78" si="31">AE67*AD67*G67</f>
        <v>42</v>
      </c>
      <c r="AG67" s="3">
        <f>VLOOKUP(A67,[1]Sheet!$A:$AH,33,0)</f>
        <v>14</v>
      </c>
      <c r="AH67" s="3">
        <f>VLOOKUP(A67,[1]Sheet!$A:$AH,34,0)</f>
        <v>70</v>
      </c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1:52" x14ac:dyDescent="0.25">
      <c r="A68" s="3" t="s">
        <v>128</v>
      </c>
      <c r="B68" s="3" t="s">
        <v>46</v>
      </c>
      <c r="C68" s="3">
        <v>497</v>
      </c>
      <c r="D68" s="3">
        <v>247</v>
      </c>
      <c r="E68" s="3">
        <v>232</v>
      </c>
      <c r="F68" s="3">
        <v>472</v>
      </c>
      <c r="G68" s="4">
        <v>0.3</v>
      </c>
      <c r="H68" s="3">
        <v>180</v>
      </c>
      <c r="I68" s="3" t="s">
        <v>42</v>
      </c>
      <c r="J68" s="3">
        <v>232</v>
      </c>
      <c r="K68" s="3">
        <f t="shared" si="18"/>
        <v>0</v>
      </c>
      <c r="L68" s="3"/>
      <c r="M68" s="3"/>
      <c r="N68" s="3"/>
      <c r="O68" s="3">
        <f t="shared" si="27"/>
        <v>46.4</v>
      </c>
      <c r="P68" s="16">
        <v>177.6</v>
      </c>
      <c r="Q68" s="16">
        <f>14*O68-F68</f>
        <v>177.60000000000002</v>
      </c>
      <c r="R68" s="16">
        <f t="shared" si="29"/>
        <v>168</v>
      </c>
      <c r="S68" s="16"/>
      <c r="T68" s="3"/>
      <c r="U68" s="3">
        <f t="shared" si="19"/>
        <v>13.793103448275863</v>
      </c>
      <c r="V68" s="3">
        <f t="shared" si="20"/>
        <v>10.172413793103448</v>
      </c>
      <c r="W68" s="3">
        <v>50.4</v>
      </c>
      <c r="X68" s="3">
        <v>49.4</v>
      </c>
      <c r="Y68" s="3">
        <v>35.4</v>
      </c>
      <c r="Z68" s="3">
        <v>30.6</v>
      </c>
      <c r="AA68" s="3">
        <v>51.6</v>
      </c>
      <c r="AB68" s="3"/>
      <c r="AC68" s="3">
        <f t="shared" si="28"/>
        <v>53.280000000000008</v>
      </c>
      <c r="AD68" s="4">
        <v>12</v>
      </c>
      <c r="AE68" s="6">
        <f t="shared" si="30"/>
        <v>14</v>
      </c>
      <c r="AF68" s="3">
        <f t="shared" si="31"/>
        <v>50.4</v>
      </c>
      <c r="AG68" s="3">
        <f>VLOOKUP(A68,[1]Sheet!$A:$AH,33,0)</f>
        <v>14</v>
      </c>
      <c r="AH68" s="3">
        <f>VLOOKUP(A68,[1]Sheet!$A:$AH,34,0)</f>
        <v>70</v>
      </c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1:52" x14ac:dyDescent="0.25">
      <c r="A69" s="3" t="s">
        <v>129</v>
      </c>
      <c r="B69" s="3" t="s">
        <v>41</v>
      </c>
      <c r="C69" s="3">
        <v>133.19999999999999</v>
      </c>
      <c r="D69" s="3"/>
      <c r="E69" s="3">
        <v>21.6</v>
      </c>
      <c r="F69" s="3">
        <v>108</v>
      </c>
      <c r="G69" s="4">
        <v>1</v>
      </c>
      <c r="H69" s="3">
        <v>180</v>
      </c>
      <c r="I69" s="3" t="s">
        <v>42</v>
      </c>
      <c r="J69" s="3">
        <v>22.9</v>
      </c>
      <c r="K69" s="3">
        <f t="shared" si="18"/>
        <v>-1.2999999999999972</v>
      </c>
      <c r="L69" s="3"/>
      <c r="M69" s="3"/>
      <c r="N69" s="3"/>
      <c r="O69" s="3">
        <f t="shared" si="27"/>
        <v>4.32</v>
      </c>
      <c r="P69" s="16"/>
      <c r="Q69" s="16"/>
      <c r="R69" s="16">
        <f t="shared" si="29"/>
        <v>0</v>
      </c>
      <c r="S69" s="16"/>
      <c r="T69" s="3"/>
      <c r="U69" s="3">
        <f t="shared" si="19"/>
        <v>25</v>
      </c>
      <c r="V69" s="3">
        <f t="shared" si="20"/>
        <v>25</v>
      </c>
      <c r="W69" s="3">
        <v>10.44</v>
      </c>
      <c r="X69" s="3">
        <v>11.88</v>
      </c>
      <c r="Y69" s="3">
        <v>7.2</v>
      </c>
      <c r="Z69" s="3">
        <v>6.48</v>
      </c>
      <c r="AA69" s="3">
        <v>7.92</v>
      </c>
      <c r="AB69" s="28" t="s">
        <v>82</v>
      </c>
      <c r="AC69" s="3">
        <f t="shared" si="28"/>
        <v>0</v>
      </c>
      <c r="AD69" s="4">
        <v>1.8</v>
      </c>
      <c r="AE69" s="6">
        <f t="shared" si="30"/>
        <v>0</v>
      </c>
      <c r="AF69" s="3">
        <f t="shared" si="31"/>
        <v>0</v>
      </c>
      <c r="AG69" s="3">
        <f>VLOOKUP(A69,[1]Sheet!$A:$AH,33,0)</f>
        <v>18</v>
      </c>
      <c r="AH69" s="3">
        <f>VLOOKUP(A69,[1]Sheet!$A:$AH,34,0)</f>
        <v>234</v>
      </c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spans="1:52" x14ac:dyDescent="0.25">
      <c r="A70" s="3" t="s">
        <v>130</v>
      </c>
      <c r="B70" s="3" t="s">
        <v>46</v>
      </c>
      <c r="C70" s="3">
        <v>510</v>
      </c>
      <c r="D70" s="3">
        <v>343</v>
      </c>
      <c r="E70" s="3">
        <v>230</v>
      </c>
      <c r="F70" s="3">
        <v>586</v>
      </c>
      <c r="G70" s="4">
        <v>0.3</v>
      </c>
      <c r="H70" s="3">
        <v>180</v>
      </c>
      <c r="I70" s="3" t="s">
        <v>42</v>
      </c>
      <c r="J70" s="3">
        <v>221</v>
      </c>
      <c r="K70" s="3">
        <f t="shared" ref="K70:K101" si="32">E70-J70</f>
        <v>9</v>
      </c>
      <c r="L70" s="3"/>
      <c r="M70" s="3"/>
      <c r="N70" s="3"/>
      <c r="O70" s="3">
        <f t="shared" si="27"/>
        <v>46</v>
      </c>
      <c r="P70" s="16">
        <v>104</v>
      </c>
      <c r="Q70" s="16">
        <f>15*O70-F70</f>
        <v>104</v>
      </c>
      <c r="R70" s="16">
        <f t="shared" si="29"/>
        <v>168</v>
      </c>
      <c r="S70" s="16"/>
      <c r="T70" s="3"/>
      <c r="U70" s="3">
        <f t="shared" ref="U70:U80" si="33">(F70+R70)/O70</f>
        <v>16.391304347826086</v>
      </c>
      <c r="V70" s="3">
        <f t="shared" ref="V70:V80" si="34">F70/O70</f>
        <v>12.739130434782609</v>
      </c>
      <c r="W70" s="3">
        <v>55.6</v>
      </c>
      <c r="X70" s="3">
        <v>50</v>
      </c>
      <c r="Y70" s="3">
        <v>42.8</v>
      </c>
      <c r="Z70" s="3">
        <v>47.6</v>
      </c>
      <c r="AA70" s="3">
        <v>50.8</v>
      </c>
      <c r="AB70" s="3"/>
      <c r="AC70" s="3">
        <f t="shared" si="28"/>
        <v>31.2</v>
      </c>
      <c r="AD70" s="4">
        <v>12</v>
      </c>
      <c r="AE70" s="6">
        <f t="shared" si="30"/>
        <v>14</v>
      </c>
      <c r="AF70" s="3">
        <f t="shared" si="31"/>
        <v>50.4</v>
      </c>
      <c r="AG70" s="3">
        <f>VLOOKUP(A70,[1]Sheet!$A:$AH,33,0)</f>
        <v>14</v>
      </c>
      <c r="AH70" s="3">
        <f>VLOOKUP(A70,[1]Sheet!$A:$AH,34,0)</f>
        <v>70</v>
      </c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x14ac:dyDescent="0.25">
      <c r="A71" s="3" t="s">
        <v>131</v>
      </c>
      <c r="B71" s="3" t="s">
        <v>46</v>
      </c>
      <c r="C71" s="3">
        <v>330</v>
      </c>
      <c r="D71" s="3"/>
      <c r="E71" s="3">
        <v>85</v>
      </c>
      <c r="F71" s="3">
        <v>236</v>
      </c>
      <c r="G71" s="4">
        <v>0.2</v>
      </c>
      <c r="H71" s="3">
        <v>365</v>
      </c>
      <c r="I71" s="3" t="s">
        <v>42</v>
      </c>
      <c r="J71" s="3">
        <v>84</v>
      </c>
      <c r="K71" s="3">
        <f t="shared" si="32"/>
        <v>1</v>
      </c>
      <c r="L71" s="3"/>
      <c r="M71" s="3"/>
      <c r="N71" s="3"/>
      <c r="O71" s="3">
        <f t="shared" si="27"/>
        <v>17</v>
      </c>
      <c r="P71" s="16"/>
      <c r="Q71" s="16"/>
      <c r="R71" s="16">
        <f t="shared" si="29"/>
        <v>0</v>
      </c>
      <c r="S71" s="16"/>
      <c r="T71" s="3"/>
      <c r="U71" s="3">
        <f t="shared" si="33"/>
        <v>13.882352941176471</v>
      </c>
      <c r="V71" s="3">
        <f t="shared" si="34"/>
        <v>13.882352941176471</v>
      </c>
      <c r="W71" s="3">
        <v>11.8</v>
      </c>
      <c r="X71" s="3">
        <v>9.8000000000000007</v>
      </c>
      <c r="Y71" s="3">
        <v>18.2</v>
      </c>
      <c r="Z71" s="3">
        <v>39.4</v>
      </c>
      <c r="AA71" s="3">
        <v>22.2</v>
      </c>
      <c r="AB71" s="3" t="s">
        <v>82</v>
      </c>
      <c r="AC71" s="3">
        <f t="shared" si="28"/>
        <v>0</v>
      </c>
      <c r="AD71" s="4">
        <v>6</v>
      </c>
      <c r="AE71" s="6">
        <f t="shared" si="30"/>
        <v>0</v>
      </c>
      <c r="AF71" s="3">
        <f t="shared" si="31"/>
        <v>0</v>
      </c>
      <c r="AG71" s="3">
        <f>VLOOKUP(A71,[1]Sheet!$A:$AH,33,0)</f>
        <v>10</v>
      </c>
      <c r="AH71" s="3">
        <f>VLOOKUP(A71,[1]Sheet!$A:$AH,34,0)</f>
        <v>130</v>
      </c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x14ac:dyDescent="0.25">
      <c r="A72" s="34" t="s">
        <v>132</v>
      </c>
      <c r="B72" s="3" t="s">
        <v>46</v>
      </c>
      <c r="C72" s="3">
        <v>211</v>
      </c>
      <c r="D72" s="3"/>
      <c r="E72" s="3">
        <v>85</v>
      </c>
      <c r="F72" s="3">
        <v>90</v>
      </c>
      <c r="G72" s="4">
        <v>0.2</v>
      </c>
      <c r="H72" s="3">
        <v>365</v>
      </c>
      <c r="I72" s="3" t="s">
        <v>42</v>
      </c>
      <c r="J72" s="3">
        <v>84</v>
      </c>
      <c r="K72" s="3">
        <f t="shared" si="32"/>
        <v>1</v>
      </c>
      <c r="L72" s="3"/>
      <c r="M72" s="3"/>
      <c r="N72" s="3"/>
      <c r="O72" s="3">
        <f t="shared" si="27"/>
        <v>17</v>
      </c>
      <c r="P72" s="35">
        <v>148</v>
      </c>
      <c r="Q72" s="35">
        <f>14*O72-F72</f>
        <v>148</v>
      </c>
      <c r="R72" s="35">
        <f t="shared" si="29"/>
        <v>120</v>
      </c>
      <c r="S72" s="16"/>
      <c r="T72" s="3"/>
      <c r="U72" s="3">
        <f t="shared" si="33"/>
        <v>12.352941176470589</v>
      </c>
      <c r="V72" s="3">
        <f t="shared" si="34"/>
        <v>5.2941176470588234</v>
      </c>
      <c r="W72" s="3">
        <v>20</v>
      </c>
      <c r="X72" s="3">
        <v>18.399999999999999</v>
      </c>
      <c r="Y72" s="3">
        <v>23.4</v>
      </c>
      <c r="Z72" s="3">
        <v>23.8</v>
      </c>
      <c r="AA72" s="3">
        <v>28.6</v>
      </c>
      <c r="AB72" s="34" t="s">
        <v>122</v>
      </c>
      <c r="AC72" s="3">
        <f t="shared" si="28"/>
        <v>29.6</v>
      </c>
      <c r="AD72" s="4">
        <v>6</v>
      </c>
      <c r="AE72" s="6">
        <f t="shared" si="30"/>
        <v>20</v>
      </c>
      <c r="AF72" s="3">
        <f t="shared" si="31"/>
        <v>24</v>
      </c>
      <c r="AG72" s="3">
        <f>VLOOKUP(A72,[1]Sheet!$A:$AH,33,0)</f>
        <v>10</v>
      </c>
      <c r="AH72" s="3">
        <f>VLOOKUP(A72,[1]Sheet!$A:$AH,34,0)</f>
        <v>130</v>
      </c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x14ac:dyDescent="0.25">
      <c r="A73" s="3" t="s">
        <v>133</v>
      </c>
      <c r="B73" s="3" t="s">
        <v>46</v>
      </c>
      <c r="C73" s="3">
        <v>244</v>
      </c>
      <c r="D73" s="3"/>
      <c r="E73" s="3">
        <v>76</v>
      </c>
      <c r="F73" s="3">
        <v>166</v>
      </c>
      <c r="G73" s="4">
        <v>0.3</v>
      </c>
      <c r="H73" s="3">
        <v>180</v>
      </c>
      <c r="I73" s="3" t="s">
        <v>42</v>
      </c>
      <c r="J73" s="3">
        <v>76</v>
      </c>
      <c r="K73" s="3">
        <f t="shared" si="32"/>
        <v>0</v>
      </c>
      <c r="L73" s="3"/>
      <c r="M73" s="3"/>
      <c r="N73" s="3"/>
      <c r="O73" s="3">
        <f t="shared" si="27"/>
        <v>15.2</v>
      </c>
      <c r="P73" s="16">
        <v>107.6</v>
      </c>
      <c r="Q73" s="16">
        <f>18*O73-F73</f>
        <v>107.59999999999997</v>
      </c>
      <c r="R73" s="16">
        <f t="shared" si="29"/>
        <v>196</v>
      </c>
      <c r="S73" s="16"/>
      <c r="T73" s="3"/>
      <c r="U73" s="3">
        <f t="shared" si="33"/>
        <v>23.815789473684212</v>
      </c>
      <c r="V73" s="3">
        <f t="shared" si="34"/>
        <v>10.921052631578949</v>
      </c>
      <c r="W73" s="3">
        <v>17.8</v>
      </c>
      <c r="X73" s="3">
        <v>12</v>
      </c>
      <c r="Y73" s="3">
        <v>12.2</v>
      </c>
      <c r="Z73" s="3">
        <v>15.8</v>
      </c>
      <c r="AA73" s="3">
        <v>15.4</v>
      </c>
      <c r="AB73" s="3"/>
      <c r="AC73" s="3">
        <f t="shared" si="28"/>
        <v>32.279999999999987</v>
      </c>
      <c r="AD73" s="4">
        <v>14</v>
      </c>
      <c r="AE73" s="6">
        <f t="shared" si="30"/>
        <v>14</v>
      </c>
      <c r="AF73" s="3">
        <f t="shared" si="31"/>
        <v>58.8</v>
      </c>
      <c r="AG73" s="3">
        <f>VLOOKUP(A73,[1]Sheet!$A:$AH,33,0)</f>
        <v>14</v>
      </c>
      <c r="AH73" s="3">
        <f>VLOOKUP(A73,[1]Sheet!$A:$AH,34,0)</f>
        <v>70</v>
      </c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 spans="1:52" x14ac:dyDescent="0.25">
      <c r="A74" s="3" t="s">
        <v>134</v>
      </c>
      <c r="B74" s="3" t="s">
        <v>46</v>
      </c>
      <c r="C74" s="3">
        <v>218</v>
      </c>
      <c r="D74" s="3">
        <v>112</v>
      </c>
      <c r="E74" s="3">
        <v>52</v>
      </c>
      <c r="F74" s="3">
        <v>262</v>
      </c>
      <c r="G74" s="4">
        <v>0.48</v>
      </c>
      <c r="H74" s="3">
        <v>180</v>
      </c>
      <c r="I74" s="3" t="s">
        <v>42</v>
      </c>
      <c r="J74" s="3">
        <v>48</v>
      </c>
      <c r="K74" s="3">
        <f t="shared" si="32"/>
        <v>4</v>
      </c>
      <c r="L74" s="3"/>
      <c r="M74" s="3"/>
      <c r="N74" s="3"/>
      <c r="O74" s="3">
        <f t="shared" si="27"/>
        <v>10.4</v>
      </c>
      <c r="P74" s="16"/>
      <c r="Q74" s="16"/>
      <c r="R74" s="16">
        <f t="shared" si="29"/>
        <v>0</v>
      </c>
      <c r="S74" s="16"/>
      <c r="T74" s="3"/>
      <c r="U74" s="3">
        <f t="shared" si="33"/>
        <v>25.19230769230769</v>
      </c>
      <c r="V74" s="3">
        <f t="shared" si="34"/>
        <v>25.19230769230769</v>
      </c>
      <c r="W74" s="3">
        <v>15</v>
      </c>
      <c r="X74" s="3">
        <v>15.8</v>
      </c>
      <c r="Y74" s="3">
        <v>9.6</v>
      </c>
      <c r="Z74" s="3">
        <v>19.399999999999999</v>
      </c>
      <c r="AA74" s="3">
        <v>14.8</v>
      </c>
      <c r="AB74" s="28" t="s">
        <v>82</v>
      </c>
      <c r="AC74" s="3">
        <f t="shared" si="28"/>
        <v>0</v>
      </c>
      <c r="AD74" s="4">
        <v>8</v>
      </c>
      <c r="AE74" s="6">
        <f t="shared" si="30"/>
        <v>0</v>
      </c>
      <c r="AF74" s="3">
        <f t="shared" si="31"/>
        <v>0</v>
      </c>
      <c r="AG74" s="3">
        <f>VLOOKUP(A74,[1]Sheet!$A:$AH,33,0)</f>
        <v>14</v>
      </c>
      <c r="AH74" s="3">
        <f>VLOOKUP(A74,[1]Sheet!$A:$AH,34,0)</f>
        <v>70</v>
      </c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 spans="1:52" x14ac:dyDescent="0.25">
      <c r="A75" s="3" t="s">
        <v>135</v>
      </c>
      <c r="B75" s="3" t="s">
        <v>46</v>
      </c>
      <c r="C75" s="3">
        <v>2147</v>
      </c>
      <c r="D75" s="3"/>
      <c r="E75" s="3">
        <v>1426</v>
      </c>
      <c r="F75" s="3">
        <v>433</v>
      </c>
      <c r="G75" s="4">
        <v>0.25</v>
      </c>
      <c r="H75" s="3">
        <v>180</v>
      </c>
      <c r="I75" s="3" t="s">
        <v>42</v>
      </c>
      <c r="J75" s="3">
        <v>1408</v>
      </c>
      <c r="K75" s="3">
        <f t="shared" si="32"/>
        <v>18</v>
      </c>
      <c r="L75" s="3"/>
      <c r="M75" s="3"/>
      <c r="N75" s="3"/>
      <c r="O75" s="3">
        <f t="shared" si="27"/>
        <v>285.2</v>
      </c>
      <c r="P75" s="16">
        <v>3559.8</v>
      </c>
      <c r="Q75" s="16">
        <f>14*O75-F75</f>
        <v>3559.7999999999997</v>
      </c>
      <c r="R75" s="16">
        <f t="shared" si="29"/>
        <v>3528</v>
      </c>
      <c r="S75" s="16"/>
      <c r="T75" s="3"/>
      <c r="U75" s="3">
        <f t="shared" si="33"/>
        <v>13.888499298737729</v>
      </c>
      <c r="V75" s="3">
        <f t="shared" si="34"/>
        <v>1.5182328190743339</v>
      </c>
      <c r="W75" s="3">
        <v>189</v>
      </c>
      <c r="X75" s="3">
        <v>194.2</v>
      </c>
      <c r="Y75" s="3">
        <v>175.6</v>
      </c>
      <c r="Z75" s="3">
        <v>255.6</v>
      </c>
      <c r="AA75" s="3">
        <v>290</v>
      </c>
      <c r="AB75" s="3" t="s">
        <v>136</v>
      </c>
      <c r="AC75" s="3">
        <f t="shared" si="28"/>
        <v>889.94999999999993</v>
      </c>
      <c r="AD75" s="4">
        <v>12</v>
      </c>
      <c r="AE75" s="6">
        <f t="shared" si="30"/>
        <v>294</v>
      </c>
      <c r="AF75" s="3">
        <f t="shared" si="31"/>
        <v>882</v>
      </c>
      <c r="AG75" s="3">
        <f>VLOOKUP(A75,[1]Sheet!$A:$AH,33,0)</f>
        <v>14</v>
      </c>
      <c r="AH75" s="3">
        <f>VLOOKUP(A75,[1]Sheet!$A:$AH,34,0)</f>
        <v>70</v>
      </c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 spans="1:52" x14ac:dyDescent="0.25">
      <c r="A76" s="3" t="s">
        <v>137</v>
      </c>
      <c r="B76" s="3" t="s">
        <v>46</v>
      </c>
      <c r="C76" s="3">
        <v>2118</v>
      </c>
      <c r="D76" s="3">
        <v>685</v>
      </c>
      <c r="E76" s="3">
        <v>1375</v>
      </c>
      <c r="F76" s="3">
        <v>1158</v>
      </c>
      <c r="G76" s="4">
        <v>0.25</v>
      </c>
      <c r="H76" s="3">
        <v>180</v>
      </c>
      <c r="I76" s="3" t="s">
        <v>42</v>
      </c>
      <c r="J76" s="3">
        <v>1369</v>
      </c>
      <c r="K76" s="3">
        <f t="shared" si="32"/>
        <v>6</v>
      </c>
      <c r="L76" s="3"/>
      <c r="M76" s="3"/>
      <c r="N76" s="3"/>
      <c r="O76" s="3">
        <f t="shared" si="27"/>
        <v>275</v>
      </c>
      <c r="P76" s="16">
        <v>2692</v>
      </c>
      <c r="Q76" s="16">
        <f>14*O76-F76</f>
        <v>2692</v>
      </c>
      <c r="R76" s="16">
        <f t="shared" si="29"/>
        <v>2688</v>
      </c>
      <c r="S76" s="16"/>
      <c r="T76" s="3"/>
      <c r="U76" s="3">
        <f t="shared" si="33"/>
        <v>13.985454545454546</v>
      </c>
      <c r="V76" s="3">
        <f t="shared" si="34"/>
        <v>4.2109090909090909</v>
      </c>
      <c r="W76" s="3">
        <v>174.6</v>
      </c>
      <c r="X76" s="3">
        <v>183</v>
      </c>
      <c r="Y76" s="3">
        <v>162.6</v>
      </c>
      <c r="Z76" s="3">
        <v>233.2</v>
      </c>
      <c r="AA76" s="3">
        <v>252.4</v>
      </c>
      <c r="AB76" s="3" t="s">
        <v>136</v>
      </c>
      <c r="AC76" s="3">
        <f t="shared" si="28"/>
        <v>673</v>
      </c>
      <c r="AD76" s="4">
        <v>12</v>
      </c>
      <c r="AE76" s="6">
        <f t="shared" si="30"/>
        <v>224</v>
      </c>
      <c r="AF76" s="3">
        <f t="shared" si="31"/>
        <v>672</v>
      </c>
      <c r="AG76" s="3">
        <f>VLOOKUP(A76,[1]Sheet!$A:$AH,33,0)</f>
        <v>14</v>
      </c>
      <c r="AH76" s="3">
        <f>VLOOKUP(A76,[1]Sheet!$A:$AH,34,0)</f>
        <v>70</v>
      </c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</row>
    <row r="77" spans="1:52" x14ac:dyDescent="0.25">
      <c r="A77" s="3" t="s">
        <v>138</v>
      </c>
      <c r="B77" s="3" t="s">
        <v>41</v>
      </c>
      <c r="C77" s="3">
        <v>351</v>
      </c>
      <c r="D77" s="3">
        <v>113.4</v>
      </c>
      <c r="E77" s="3">
        <v>189</v>
      </c>
      <c r="F77" s="3">
        <v>256.5</v>
      </c>
      <c r="G77" s="4">
        <v>1</v>
      </c>
      <c r="H77" s="3">
        <v>180</v>
      </c>
      <c r="I77" s="3" t="s">
        <v>42</v>
      </c>
      <c r="J77" s="3">
        <v>189.1</v>
      </c>
      <c r="K77" s="3">
        <f t="shared" si="32"/>
        <v>-9.9999999999994316E-2</v>
      </c>
      <c r="L77" s="3"/>
      <c r="M77" s="3"/>
      <c r="N77" s="3"/>
      <c r="O77" s="3">
        <f t="shared" si="27"/>
        <v>37.799999999999997</v>
      </c>
      <c r="P77" s="16">
        <v>272.7</v>
      </c>
      <c r="Q77" s="16">
        <f>14*O77-F77</f>
        <v>272.69999999999993</v>
      </c>
      <c r="R77" s="16">
        <f t="shared" si="29"/>
        <v>264.60000000000002</v>
      </c>
      <c r="S77" s="16"/>
      <c r="T77" s="3"/>
      <c r="U77" s="3">
        <f t="shared" si="33"/>
        <v>13.785714285714286</v>
      </c>
      <c r="V77" s="3">
        <f t="shared" si="34"/>
        <v>6.7857142857142865</v>
      </c>
      <c r="W77" s="3">
        <v>32.94</v>
      </c>
      <c r="X77" s="3">
        <v>34.56</v>
      </c>
      <c r="Y77" s="3">
        <v>29.7</v>
      </c>
      <c r="Z77" s="3">
        <v>41.04</v>
      </c>
      <c r="AA77" s="3">
        <v>27.54</v>
      </c>
      <c r="AB77" s="3"/>
      <c r="AC77" s="3">
        <f t="shared" si="28"/>
        <v>272.69999999999993</v>
      </c>
      <c r="AD77" s="4">
        <v>2.7</v>
      </c>
      <c r="AE77" s="6">
        <f t="shared" si="30"/>
        <v>98</v>
      </c>
      <c r="AF77" s="3">
        <f t="shared" si="31"/>
        <v>264.60000000000002</v>
      </c>
      <c r="AG77" s="3">
        <f>VLOOKUP(A77,[1]Sheet!$A:$AH,33,0)</f>
        <v>14</v>
      </c>
      <c r="AH77" s="3">
        <f>VLOOKUP(A77,[1]Sheet!$A:$AH,34,0)</f>
        <v>126</v>
      </c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</row>
    <row r="78" spans="1:52" x14ac:dyDescent="0.25">
      <c r="A78" s="3" t="s">
        <v>139</v>
      </c>
      <c r="B78" s="3" t="s">
        <v>41</v>
      </c>
      <c r="C78" s="3">
        <v>555</v>
      </c>
      <c r="D78" s="3">
        <v>360</v>
      </c>
      <c r="E78" s="22">
        <f>395+E79</f>
        <v>400</v>
      </c>
      <c r="F78" s="22">
        <f>490+F79</f>
        <v>500</v>
      </c>
      <c r="G78" s="4">
        <v>1</v>
      </c>
      <c r="H78" s="3">
        <v>180</v>
      </c>
      <c r="I78" s="3" t="s">
        <v>42</v>
      </c>
      <c r="J78" s="3">
        <v>393.7</v>
      </c>
      <c r="K78" s="3">
        <f t="shared" si="32"/>
        <v>6.3000000000000114</v>
      </c>
      <c r="L78" s="3"/>
      <c r="M78" s="3"/>
      <c r="N78" s="3"/>
      <c r="O78" s="3">
        <f t="shared" si="27"/>
        <v>80</v>
      </c>
      <c r="P78" s="16">
        <v>620</v>
      </c>
      <c r="Q78" s="16">
        <f>14*O78-F78</f>
        <v>620</v>
      </c>
      <c r="R78" s="16">
        <f t="shared" si="29"/>
        <v>600</v>
      </c>
      <c r="S78" s="16"/>
      <c r="T78" s="3"/>
      <c r="U78" s="3">
        <f t="shared" si="33"/>
        <v>13.75</v>
      </c>
      <c r="V78" s="3">
        <f t="shared" si="34"/>
        <v>6.25</v>
      </c>
      <c r="W78" s="3">
        <v>65</v>
      </c>
      <c r="X78" s="3">
        <v>61</v>
      </c>
      <c r="Y78" s="3">
        <v>73</v>
      </c>
      <c r="Z78" s="3">
        <v>103</v>
      </c>
      <c r="AA78" s="3">
        <v>65</v>
      </c>
      <c r="AB78" s="3" t="s">
        <v>65</v>
      </c>
      <c r="AC78" s="3">
        <f t="shared" si="28"/>
        <v>620</v>
      </c>
      <c r="AD78" s="4">
        <v>5</v>
      </c>
      <c r="AE78" s="6">
        <f t="shared" si="30"/>
        <v>120</v>
      </c>
      <c r="AF78" s="3">
        <f t="shared" si="31"/>
        <v>600</v>
      </c>
      <c r="AG78" s="3">
        <f>VLOOKUP(A78,[1]Sheet!$A:$AH,33,0)</f>
        <v>12</v>
      </c>
      <c r="AH78" s="3">
        <f>VLOOKUP(A78,[1]Sheet!$A:$AH,34,0)</f>
        <v>84</v>
      </c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 spans="1:52" x14ac:dyDescent="0.25">
      <c r="A79" s="17" t="s">
        <v>140</v>
      </c>
      <c r="B79" s="17" t="s">
        <v>41</v>
      </c>
      <c r="C79" s="17">
        <v>15</v>
      </c>
      <c r="D79" s="17"/>
      <c r="E79" s="22">
        <v>5</v>
      </c>
      <c r="F79" s="22">
        <v>10</v>
      </c>
      <c r="G79" s="18">
        <v>0</v>
      </c>
      <c r="H79" s="17" t="e">
        <f>#N/A</f>
        <v>#N/A</v>
      </c>
      <c r="I79" s="17" t="s">
        <v>55</v>
      </c>
      <c r="J79" s="17">
        <v>5</v>
      </c>
      <c r="K79" s="17">
        <f t="shared" si="32"/>
        <v>0</v>
      </c>
      <c r="L79" s="17"/>
      <c r="M79" s="17"/>
      <c r="N79" s="17"/>
      <c r="O79" s="17">
        <f t="shared" si="27"/>
        <v>1</v>
      </c>
      <c r="P79" s="19"/>
      <c r="Q79" s="19"/>
      <c r="R79" s="19"/>
      <c r="S79" s="19"/>
      <c r="T79" s="17"/>
      <c r="U79" s="17">
        <f t="shared" si="33"/>
        <v>10</v>
      </c>
      <c r="V79" s="17">
        <f t="shared" si="34"/>
        <v>10</v>
      </c>
      <c r="W79" s="17">
        <v>0</v>
      </c>
      <c r="X79" s="17">
        <v>1</v>
      </c>
      <c r="Y79" s="17">
        <v>3</v>
      </c>
      <c r="Z79" s="17">
        <v>43</v>
      </c>
      <c r="AA79" s="17">
        <v>0</v>
      </c>
      <c r="AB79" s="17" t="s">
        <v>62</v>
      </c>
      <c r="AC79" s="17">
        <f t="shared" si="28"/>
        <v>0</v>
      </c>
      <c r="AD79" s="18">
        <v>0</v>
      </c>
      <c r="AE79" s="21"/>
      <c r="AF79" s="17"/>
      <c r="AG79" s="17"/>
      <c r="AH79" s="17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  <row r="80" spans="1:52" x14ac:dyDescent="0.25">
      <c r="A80" s="3" t="s">
        <v>141</v>
      </c>
      <c r="B80" s="3" t="s">
        <v>46</v>
      </c>
      <c r="C80" s="3">
        <v>2615</v>
      </c>
      <c r="D80" s="3"/>
      <c r="E80" s="3">
        <v>1185</v>
      </c>
      <c r="F80" s="3">
        <v>1209</v>
      </c>
      <c r="G80" s="4">
        <v>0.14000000000000001</v>
      </c>
      <c r="H80" s="3">
        <v>180</v>
      </c>
      <c r="I80" s="3" t="s">
        <v>42</v>
      </c>
      <c r="J80" s="3">
        <v>1185</v>
      </c>
      <c r="K80" s="3">
        <f t="shared" si="32"/>
        <v>0</v>
      </c>
      <c r="L80" s="3"/>
      <c r="M80" s="3"/>
      <c r="N80" s="3"/>
      <c r="O80" s="3">
        <f t="shared" si="27"/>
        <v>237</v>
      </c>
      <c r="P80" s="16">
        <v>2109</v>
      </c>
      <c r="Q80" s="16">
        <f>14*O80-F80</f>
        <v>2109</v>
      </c>
      <c r="R80" s="16">
        <f>AD80*AE80</f>
        <v>2112</v>
      </c>
      <c r="S80" s="16"/>
      <c r="T80" s="3"/>
      <c r="U80" s="3">
        <f t="shared" si="33"/>
        <v>14.012658227848101</v>
      </c>
      <c r="V80" s="3">
        <f t="shared" si="34"/>
        <v>5.1012658227848098</v>
      </c>
      <c r="W80" s="3">
        <v>169.2</v>
      </c>
      <c r="X80" s="3">
        <v>217.6</v>
      </c>
      <c r="Y80" s="3">
        <v>149.6</v>
      </c>
      <c r="Z80" s="3">
        <v>173.2</v>
      </c>
      <c r="AA80" s="3">
        <v>235.6</v>
      </c>
      <c r="AB80" s="3"/>
      <c r="AC80" s="3">
        <f t="shared" si="28"/>
        <v>295.26000000000005</v>
      </c>
      <c r="AD80" s="4">
        <v>22</v>
      </c>
      <c r="AE80" s="6">
        <f>MROUND(Q80,AD80*AG80)/AD80</f>
        <v>96</v>
      </c>
      <c r="AF80" s="3">
        <f>AE80*AD80*G80</f>
        <v>295.68</v>
      </c>
      <c r="AG80" s="3">
        <f>VLOOKUP(A80,[1]Sheet!$A:$AH,33,0)</f>
        <v>12</v>
      </c>
      <c r="AH80" s="3">
        <f>VLOOKUP(A80,[1]Sheet!$A:$AH,34,0)</f>
        <v>84</v>
      </c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</row>
    <row r="81" spans="1:52" x14ac:dyDescent="0.25">
      <c r="A81" s="3"/>
      <c r="B81" s="3"/>
      <c r="C81" s="3"/>
      <c r="D81" s="3"/>
      <c r="E81" s="3"/>
      <c r="F81" s="3"/>
      <c r="G81" s="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4"/>
      <c r="AE81" s="6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</row>
    <row r="82" spans="1:52" x14ac:dyDescent="0.25">
      <c r="A82" s="3"/>
      <c r="B82" s="3"/>
      <c r="C82" s="3"/>
      <c r="D82" s="3"/>
      <c r="E82" s="3"/>
      <c r="F82" s="3"/>
      <c r="G82" s="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4"/>
      <c r="AE82" s="6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</row>
    <row r="83" spans="1:52" x14ac:dyDescent="0.25">
      <c r="A83" s="3"/>
      <c r="B83" s="3"/>
      <c r="C83" s="3"/>
      <c r="D83" s="3"/>
      <c r="E83" s="3"/>
      <c r="F83" s="3"/>
      <c r="G83" s="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4"/>
      <c r="AE83" s="6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</row>
    <row r="84" spans="1:52" x14ac:dyDescent="0.25">
      <c r="A84" s="3"/>
      <c r="B84" s="3"/>
      <c r="C84" s="3"/>
      <c r="D84" s="3"/>
      <c r="E84" s="3"/>
      <c r="F84" s="3"/>
      <c r="G84" s="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4"/>
      <c r="AE84" s="6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</row>
    <row r="85" spans="1:52" x14ac:dyDescent="0.25">
      <c r="A85" s="3"/>
      <c r="B85" s="3"/>
      <c r="C85" s="3"/>
      <c r="D85" s="3"/>
      <c r="E85" s="3"/>
      <c r="F85" s="3"/>
      <c r="G85" s="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4"/>
      <c r="AE85" s="6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</row>
    <row r="86" spans="1:52" x14ac:dyDescent="0.25">
      <c r="A86" s="3"/>
      <c r="B86" s="3"/>
      <c r="C86" s="3"/>
      <c r="D86" s="3"/>
      <c r="E86" s="3"/>
      <c r="F86" s="3"/>
      <c r="G86" s="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4"/>
      <c r="AE86" s="6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</row>
    <row r="87" spans="1:52" x14ac:dyDescent="0.25">
      <c r="A87" s="3"/>
      <c r="B87" s="3"/>
      <c r="C87" s="3"/>
      <c r="D87" s="3"/>
      <c r="E87" s="3"/>
      <c r="F87" s="3"/>
      <c r="G87" s="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4"/>
      <c r="AE87" s="6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</row>
    <row r="88" spans="1:52" x14ac:dyDescent="0.25">
      <c r="A88" s="3"/>
      <c r="B88" s="3"/>
      <c r="C88" s="3"/>
      <c r="D88" s="3"/>
      <c r="E88" s="3"/>
      <c r="F88" s="3"/>
      <c r="G88" s="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4"/>
      <c r="AE88" s="6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</row>
    <row r="89" spans="1:52" x14ac:dyDescent="0.25">
      <c r="A89" s="3"/>
      <c r="B89" s="3"/>
      <c r="C89" s="3"/>
      <c r="D89" s="3"/>
      <c r="E89" s="3"/>
      <c r="F89" s="3"/>
      <c r="G89" s="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4"/>
      <c r="AE89" s="6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</row>
    <row r="90" spans="1:52" x14ac:dyDescent="0.25">
      <c r="A90" s="3"/>
      <c r="B90" s="3"/>
      <c r="C90" s="3"/>
      <c r="D90" s="3"/>
      <c r="E90" s="3"/>
      <c r="F90" s="3"/>
      <c r="G90" s="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4"/>
      <c r="AE90" s="6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</row>
    <row r="91" spans="1:52" x14ac:dyDescent="0.25">
      <c r="A91" s="3"/>
      <c r="B91" s="3"/>
      <c r="C91" s="3"/>
      <c r="D91" s="3"/>
      <c r="E91" s="3"/>
      <c r="F91" s="3"/>
      <c r="G91" s="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4"/>
      <c r="AE91" s="6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</row>
    <row r="92" spans="1:52" x14ac:dyDescent="0.25">
      <c r="A92" s="3"/>
      <c r="B92" s="3"/>
      <c r="C92" s="3"/>
      <c r="D92" s="3"/>
      <c r="E92" s="3"/>
      <c r="F92" s="3"/>
      <c r="G92" s="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4"/>
      <c r="AE92" s="6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</row>
    <row r="93" spans="1:52" x14ac:dyDescent="0.25">
      <c r="A93" s="3"/>
      <c r="B93" s="3"/>
      <c r="C93" s="3"/>
      <c r="D93" s="3"/>
      <c r="E93" s="3"/>
      <c r="F93" s="3"/>
      <c r="G93" s="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4"/>
      <c r="AE93" s="6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</row>
    <row r="94" spans="1:52" x14ac:dyDescent="0.25">
      <c r="A94" s="3"/>
      <c r="B94" s="3"/>
      <c r="C94" s="3"/>
      <c r="D94" s="3"/>
      <c r="E94" s="3"/>
      <c r="F94" s="3"/>
      <c r="G94" s="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4"/>
      <c r="AE94" s="6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</row>
    <row r="95" spans="1:52" x14ac:dyDescent="0.25">
      <c r="A95" s="3"/>
      <c r="B95" s="3"/>
      <c r="C95" s="3"/>
      <c r="D95" s="3"/>
      <c r="E95" s="3"/>
      <c r="F95" s="3"/>
      <c r="G95" s="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4"/>
      <c r="AE95" s="6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</row>
    <row r="96" spans="1:52" x14ac:dyDescent="0.25">
      <c r="A96" s="3"/>
      <c r="B96" s="3"/>
      <c r="C96" s="3"/>
      <c r="D96" s="3"/>
      <c r="E96" s="3"/>
      <c r="F96" s="3"/>
      <c r="G96" s="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4"/>
      <c r="AE96" s="6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</row>
    <row r="97" spans="1:52" x14ac:dyDescent="0.25">
      <c r="A97" s="3"/>
      <c r="B97" s="3"/>
      <c r="C97" s="3"/>
      <c r="D97" s="3"/>
      <c r="E97" s="3"/>
      <c r="F97" s="3"/>
      <c r="G97" s="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4"/>
      <c r="AE97" s="6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</row>
    <row r="98" spans="1:52" x14ac:dyDescent="0.25">
      <c r="A98" s="3"/>
      <c r="B98" s="3"/>
      <c r="C98" s="3"/>
      <c r="D98" s="3"/>
      <c r="E98" s="3"/>
      <c r="F98" s="3"/>
      <c r="G98" s="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4"/>
      <c r="AE98" s="6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</row>
    <row r="99" spans="1:52" x14ac:dyDescent="0.25">
      <c r="A99" s="3"/>
      <c r="B99" s="3"/>
      <c r="C99" s="3"/>
      <c r="D99" s="3"/>
      <c r="E99" s="3"/>
      <c r="F99" s="3"/>
      <c r="G99" s="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4"/>
      <c r="AE99" s="6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</row>
    <row r="100" spans="1:52" x14ac:dyDescent="0.25">
      <c r="A100" s="3"/>
      <c r="B100" s="3"/>
      <c r="C100" s="3"/>
      <c r="D100" s="3"/>
      <c r="E100" s="3"/>
      <c r="F100" s="3"/>
      <c r="G100" s="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4"/>
      <c r="AE100" s="6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</row>
    <row r="101" spans="1:52" x14ac:dyDescent="0.25">
      <c r="A101" s="3"/>
      <c r="B101" s="3"/>
      <c r="C101" s="3"/>
      <c r="D101" s="3"/>
      <c r="E101" s="3"/>
      <c r="F101" s="3"/>
      <c r="G101" s="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4"/>
      <c r="AE101" s="6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</row>
    <row r="102" spans="1:52" x14ac:dyDescent="0.25">
      <c r="A102" s="3"/>
      <c r="B102" s="3"/>
      <c r="C102" s="3"/>
      <c r="D102" s="3"/>
      <c r="E102" s="3"/>
      <c r="F102" s="3"/>
      <c r="G102" s="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4"/>
      <c r="AE102" s="6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</row>
    <row r="103" spans="1:52" x14ac:dyDescent="0.25">
      <c r="A103" s="3"/>
      <c r="B103" s="3"/>
      <c r="C103" s="3"/>
      <c r="D103" s="3"/>
      <c r="E103" s="3"/>
      <c r="F103" s="3"/>
      <c r="G103" s="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4"/>
      <c r="AE103" s="6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</row>
    <row r="104" spans="1:52" x14ac:dyDescent="0.25">
      <c r="A104" s="3"/>
      <c r="B104" s="3"/>
      <c r="C104" s="3"/>
      <c r="D104" s="3"/>
      <c r="E104" s="3"/>
      <c r="F104" s="3"/>
      <c r="G104" s="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4"/>
      <c r="AE104" s="6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</row>
    <row r="105" spans="1:52" x14ac:dyDescent="0.25">
      <c r="A105" s="3"/>
      <c r="B105" s="3"/>
      <c r="C105" s="3"/>
      <c r="D105" s="3"/>
      <c r="E105" s="3"/>
      <c r="F105" s="3"/>
      <c r="G105" s="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4"/>
      <c r="AE105" s="6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</row>
    <row r="106" spans="1:52" x14ac:dyDescent="0.25">
      <c r="A106" s="3"/>
      <c r="B106" s="3"/>
      <c r="C106" s="3"/>
      <c r="D106" s="3"/>
      <c r="E106" s="3"/>
      <c r="F106" s="3"/>
      <c r="G106" s="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4"/>
      <c r="AE106" s="6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</row>
    <row r="107" spans="1:52" x14ac:dyDescent="0.25">
      <c r="A107" s="3"/>
      <c r="B107" s="3"/>
      <c r="C107" s="3"/>
      <c r="D107" s="3"/>
      <c r="E107" s="3"/>
      <c r="F107" s="3"/>
      <c r="G107" s="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4"/>
      <c r="AE107" s="6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</row>
    <row r="108" spans="1:52" x14ac:dyDescent="0.25">
      <c r="A108" s="3"/>
      <c r="B108" s="3"/>
      <c r="C108" s="3"/>
      <c r="D108" s="3"/>
      <c r="E108" s="3"/>
      <c r="F108" s="3"/>
      <c r="G108" s="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4"/>
      <c r="AE108" s="6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</row>
    <row r="109" spans="1:52" x14ac:dyDescent="0.25">
      <c r="A109" s="3"/>
      <c r="B109" s="3"/>
      <c r="C109" s="3"/>
      <c r="D109" s="3"/>
      <c r="E109" s="3"/>
      <c r="F109" s="3"/>
      <c r="G109" s="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4"/>
      <c r="AE109" s="6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</row>
    <row r="110" spans="1:52" x14ac:dyDescent="0.25">
      <c r="A110" s="3"/>
      <c r="B110" s="3"/>
      <c r="C110" s="3"/>
      <c r="D110" s="3"/>
      <c r="E110" s="3"/>
      <c r="F110" s="3"/>
      <c r="G110" s="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4"/>
      <c r="AE110" s="6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</row>
    <row r="111" spans="1:52" x14ac:dyDescent="0.25">
      <c r="A111" s="3"/>
      <c r="B111" s="3"/>
      <c r="C111" s="3"/>
      <c r="D111" s="3"/>
      <c r="E111" s="3"/>
      <c r="F111" s="3"/>
      <c r="G111" s="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4"/>
      <c r="AE111" s="6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</row>
    <row r="112" spans="1:52" x14ac:dyDescent="0.25">
      <c r="A112" s="3"/>
      <c r="B112" s="3"/>
      <c r="C112" s="3"/>
      <c r="D112" s="3"/>
      <c r="E112" s="3"/>
      <c r="F112" s="3"/>
      <c r="G112" s="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4"/>
      <c r="AE112" s="6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</row>
    <row r="113" spans="1:52" x14ac:dyDescent="0.25">
      <c r="A113" s="3"/>
      <c r="B113" s="3"/>
      <c r="C113" s="3"/>
      <c r="D113" s="3"/>
      <c r="E113" s="3"/>
      <c r="F113" s="3"/>
      <c r="G113" s="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4"/>
      <c r="AE113" s="6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</row>
    <row r="114" spans="1:52" x14ac:dyDescent="0.25">
      <c r="A114" s="3"/>
      <c r="B114" s="3"/>
      <c r="C114" s="3"/>
      <c r="D114" s="3"/>
      <c r="E114" s="3"/>
      <c r="F114" s="3"/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4"/>
      <c r="AE114" s="6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</row>
    <row r="115" spans="1:52" x14ac:dyDescent="0.25">
      <c r="A115" s="3"/>
      <c r="B115" s="3"/>
      <c r="C115" s="3"/>
      <c r="D115" s="3"/>
      <c r="E115" s="3"/>
      <c r="F115" s="3"/>
      <c r="G115" s="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4"/>
      <c r="AE115" s="6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</row>
    <row r="116" spans="1:52" x14ac:dyDescent="0.25">
      <c r="A116" s="3"/>
      <c r="B116" s="3"/>
      <c r="C116" s="3"/>
      <c r="D116" s="3"/>
      <c r="E116" s="3"/>
      <c r="F116" s="3"/>
      <c r="G116" s="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4"/>
      <c r="AE116" s="6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</row>
    <row r="117" spans="1:52" x14ac:dyDescent="0.25">
      <c r="A117" s="3"/>
      <c r="B117" s="3"/>
      <c r="C117" s="3"/>
      <c r="D117" s="3"/>
      <c r="E117" s="3"/>
      <c r="F117" s="3"/>
      <c r="G117" s="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4"/>
      <c r="AE117" s="6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</row>
    <row r="118" spans="1:52" x14ac:dyDescent="0.25">
      <c r="A118" s="3"/>
      <c r="B118" s="3"/>
      <c r="C118" s="3"/>
      <c r="D118" s="3"/>
      <c r="E118" s="3"/>
      <c r="F118" s="3"/>
      <c r="G118" s="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4"/>
      <c r="AE118" s="6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</row>
    <row r="119" spans="1:52" x14ac:dyDescent="0.25">
      <c r="A119" s="3"/>
      <c r="B119" s="3"/>
      <c r="C119" s="3"/>
      <c r="D119" s="3"/>
      <c r="E119" s="3"/>
      <c r="F119" s="3"/>
      <c r="G119" s="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4"/>
      <c r="AE119" s="6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</row>
    <row r="120" spans="1:52" x14ac:dyDescent="0.25">
      <c r="A120" s="3"/>
      <c r="B120" s="3"/>
      <c r="C120" s="3"/>
      <c r="D120" s="3"/>
      <c r="E120" s="3"/>
      <c r="F120" s="3"/>
      <c r="G120" s="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4"/>
      <c r="AE120" s="6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</row>
    <row r="121" spans="1:52" x14ac:dyDescent="0.25">
      <c r="A121" s="3"/>
      <c r="B121" s="3"/>
      <c r="C121" s="3"/>
      <c r="D121" s="3"/>
      <c r="E121" s="3"/>
      <c r="F121" s="3"/>
      <c r="G121" s="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4"/>
      <c r="AE121" s="6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</row>
    <row r="122" spans="1:52" x14ac:dyDescent="0.25">
      <c r="A122" s="3"/>
      <c r="B122" s="3"/>
      <c r="C122" s="3"/>
      <c r="D122" s="3"/>
      <c r="E122" s="3"/>
      <c r="F122" s="3"/>
      <c r="G122" s="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4"/>
      <c r="AE122" s="6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</row>
    <row r="123" spans="1:52" x14ac:dyDescent="0.25">
      <c r="A123" s="3"/>
      <c r="B123" s="3"/>
      <c r="C123" s="3"/>
      <c r="D123" s="3"/>
      <c r="E123" s="3"/>
      <c r="F123" s="3"/>
      <c r="G123" s="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4"/>
      <c r="AE123" s="6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</row>
    <row r="124" spans="1:52" x14ac:dyDescent="0.25">
      <c r="A124" s="3"/>
      <c r="B124" s="3"/>
      <c r="C124" s="3"/>
      <c r="D124" s="3"/>
      <c r="E124" s="3"/>
      <c r="F124" s="3"/>
      <c r="G124" s="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4"/>
      <c r="AE124" s="6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</row>
    <row r="125" spans="1:52" x14ac:dyDescent="0.25">
      <c r="A125" s="3"/>
      <c r="B125" s="3"/>
      <c r="C125" s="3"/>
      <c r="D125" s="3"/>
      <c r="E125" s="3"/>
      <c r="F125" s="3"/>
      <c r="G125" s="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4"/>
      <c r="AE125" s="6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</row>
    <row r="126" spans="1:52" x14ac:dyDescent="0.25">
      <c r="A126" s="3"/>
      <c r="B126" s="3"/>
      <c r="C126" s="3"/>
      <c r="D126" s="3"/>
      <c r="E126" s="3"/>
      <c r="F126" s="3"/>
      <c r="G126" s="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4"/>
      <c r="AE126" s="6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</row>
    <row r="127" spans="1:52" x14ac:dyDescent="0.25">
      <c r="A127" s="3"/>
      <c r="B127" s="3"/>
      <c r="C127" s="3"/>
      <c r="D127" s="3"/>
      <c r="E127" s="3"/>
      <c r="F127" s="3"/>
      <c r="G127" s="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4"/>
      <c r="AE127" s="6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</row>
    <row r="128" spans="1:52" x14ac:dyDescent="0.25">
      <c r="A128" s="3"/>
      <c r="B128" s="3"/>
      <c r="C128" s="3"/>
      <c r="D128" s="3"/>
      <c r="E128" s="3"/>
      <c r="F128" s="3"/>
      <c r="G128" s="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4"/>
      <c r="AE128" s="6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</row>
    <row r="129" spans="1:52" x14ac:dyDescent="0.25">
      <c r="A129" s="3"/>
      <c r="B129" s="3"/>
      <c r="C129" s="3"/>
      <c r="D129" s="3"/>
      <c r="E129" s="3"/>
      <c r="F129" s="3"/>
      <c r="G129" s="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4"/>
      <c r="AE129" s="6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</row>
    <row r="130" spans="1:52" x14ac:dyDescent="0.25">
      <c r="A130" s="3"/>
      <c r="B130" s="3"/>
      <c r="C130" s="3"/>
      <c r="D130" s="3"/>
      <c r="E130" s="3"/>
      <c r="F130" s="3"/>
      <c r="G130" s="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4"/>
      <c r="AE130" s="6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</row>
    <row r="131" spans="1:52" x14ac:dyDescent="0.25">
      <c r="A131" s="3"/>
      <c r="B131" s="3"/>
      <c r="C131" s="3"/>
      <c r="D131" s="3"/>
      <c r="E131" s="3"/>
      <c r="F131" s="3"/>
      <c r="G131" s="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4"/>
      <c r="AE131" s="6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</row>
    <row r="132" spans="1:52" x14ac:dyDescent="0.25">
      <c r="A132" s="3"/>
      <c r="B132" s="3"/>
      <c r="C132" s="3"/>
      <c r="D132" s="3"/>
      <c r="E132" s="3"/>
      <c r="F132" s="3"/>
      <c r="G132" s="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4"/>
      <c r="AE132" s="6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</row>
    <row r="133" spans="1:52" x14ac:dyDescent="0.25">
      <c r="A133" s="3"/>
      <c r="B133" s="3"/>
      <c r="C133" s="3"/>
      <c r="D133" s="3"/>
      <c r="E133" s="3"/>
      <c r="F133" s="3"/>
      <c r="G133" s="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4"/>
      <c r="AE133" s="6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</row>
    <row r="134" spans="1:52" x14ac:dyDescent="0.25">
      <c r="A134" s="3"/>
      <c r="B134" s="3"/>
      <c r="C134" s="3"/>
      <c r="D134" s="3"/>
      <c r="E134" s="3"/>
      <c r="F134" s="3"/>
      <c r="G134" s="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4"/>
      <c r="AE134" s="6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</row>
    <row r="135" spans="1:52" x14ac:dyDescent="0.25">
      <c r="A135" s="3"/>
      <c r="B135" s="3"/>
      <c r="C135" s="3"/>
      <c r="D135" s="3"/>
      <c r="E135" s="3"/>
      <c r="F135" s="3"/>
      <c r="G135" s="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4"/>
      <c r="AE135" s="6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</row>
    <row r="136" spans="1:52" x14ac:dyDescent="0.25">
      <c r="A136" s="3"/>
      <c r="B136" s="3"/>
      <c r="C136" s="3"/>
      <c r="D136" s="3"/>
      <c r="E136" s="3"/>
      <c r="F136" s="3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4"/>
      <c r="AE136" s="6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</row>
    <row r="137" spans="1:52" x14ac:dyDescent="0.25">
      <c r="A137" s="3"/>
      <c r="B137" s="3"/>
      <c r="C137" s="3"/>
      <c r="D137" s="3"/>
      <c r="E137" s="3"/>
      <c r="F137" s="3"/>
      <c r="G137" s="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4"/>
      <c r="AE137" s="6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</row>
    <row r="138" spans="1:52" x14ac:dyDescent="0.25">
      <c r="A138" s="3"/>
      <c r="B138" s="3"/>
      <c r="C138" s="3"/>
      <c r="D138" s="3"/>
      <c r="E138" s="3"/>
      <c r="F138" s="3"/>
      <c r="G138" s="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4"/>
      <c r="AE138" s="6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</row>
    <row r="139" spans="1:52" x14ac:dyDescent="0.25">
      <c r="A139" s="3"/>
      <c r="B139" s="3"/>
      <c r="C139" s="3"/>
      <c r="D139" s="3"/>
      <c r="E139" s="3"/>
      <c r="F139" s="3"/>
      <c r="G139" s="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4"/>
      <c r="AE139" s="6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</row>
    <row r="140" spans="1:52" x14ac:dyDescent="0.25">
      <c r="A140" s="3"/>
      <c r="B140" s="3"/>
      <c r="C140" s="3"/>
      <c r="D140" s="3"/>
      <c r="E140" s="3"/>
      <c r="F140" s="3"/>
      <c r="G140" s="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4"/>
      <c r="AE140" s="6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</row>
    <row r="141" spans="1:52" x14ac:dyDescent="0.25">
      <c r="A141" s="3"/>
      <c r="B141" s="3"/>
      <c r="C141" s="3"/>
      <c r="D141" s="3"/>
      <c r="E141" s="3"/>
      <c r="F141" s="3"/>
      <c r="G141" s="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4"/>
      <c r="AE141" s="6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</row>
    <row r="142" spans="1:52" x14ac:dyDescent="0.25">
      <c r="A142" s="3"/>
      <c r="B142" s="3"/>
      <c r="C142" s="3"/>
      <c r="D142" s="3"/>
      <c r="E142" s="3"/>
      <c r="F142" s="3"/>
      <c r="G142" s="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4"/>
      <c r="AE142" s="6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</row>
    <row r="143" spans="1:52" x14ac:dyDescent="0.25">
      <c r="A143" s="3"/>
      <c r="B143" s="3"/>
      <c r="C143" s="3"/>
      <c r="D143" s="3"/>
      <c r="E143" s="3"/>
      <c r="F143" s="3"/>
      <c r="G143" s="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4"/>
      <c r="AE143" s="6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</row>
    <row r="144" spans="1:52" x14ac:dyDescent="0.25">
      <c r="A144" s="3"/>
      <c r="B144" s="3"/>
      <c r="C144" s="3"/>
      <c r="D144" s="3"/>
      <c r="E144" s="3"/>
      <c r="F144" s="3"/>
      <c r="G144" s="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4"/>
      <c r="AE144" s="6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</row>
    <row r="145" spans="1:52" x14ac:dyDescent="0.25">
      <c r="A145" s="3"/>
      <c r="B145" s="3"/>
      <c r="C145" s="3"/>
      <c r="D145" s="3"/>
      <c r="E145" s="3"/>
      <c r="F145" s="3"/>
      <c r="G145" s="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4"/>
      <c r="AE145" s="6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</row>
    <row r="146" spans="1:52" x14ac:dyDescent="0.25">
      <c r="A146" s="3"/>
      <c r="B146" s="3"/>
      <c r="C146" s="3"/>
      <c r="D146" s="3"/>
      <c r="E146" s="3"/>
      <c r="F146" s="3"/>
      <c r="G146" s="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4"/>
      <c r="AE146" s="6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</row>
    <row r="147" spans="1:52" x14ac:dyDescent="0.25">
      <c r="A147" s="3"/>
      <c r="B147" s="3"/>
      <c r="C147" s="3"/>
      <c r="D147" s="3"/>
      <c r="E147" s="3"/>
      <c r="F147" s="3"/>
      <c r="G147" s="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4"/>
      <c r="AE147" s="6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</row>
    <row r="148" spans="1:52" x14ac:dyDescent="0.25">
      <c r="A148" s="3"/>
      <c r="B148" s="3"/>
      <c r="C148" s="3"/>
      <c r="D148" s="3"/>
      <c r="E148" s="3"/>
      <c r="F148" s="3"/>
      <c r="G148" s="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4"/>
      <c r="AE148" s="6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</row>
    <row r="149" spans="1:52" x14ac:dyDescent="0.25">
      <c r="A149" s="3"/>
      <c r="B149" s="3"/>
      <c r="C149" s="3"/>
      <c r="D149" s="3"/>
      <c r="E149" s="3"/>
      <c r="F149" s="3"/>
      <c r="G149" s="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4"/>
      <c r="AE149" s="6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</row>
    <row r="150" spans="1:52" x14ac:dyDescent="0.25">
      <c r="A150" s="3"/>
      <c r="B150" s="3"/>
      <c r="C150" s="3"/>
      <c r="D150" s="3"/>
      <c r="E150" s="3"/>
      <c r="F150" s="3"/>
      <c r="G150" s="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4"/>
      <c r="AE150" s="6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</row>
    <row r="151" spans="1:52" x14ac:dyDescent="0.25">
      <c r="A151" s="3"/>
      <c r="B151" s="3"/>
      <c r="C151" s="3"/>
      <c r="D151" s="3"/>
      <c r="E151" s="3"/>
      <c r="F151" s="3"/>
      <c r="G151" s="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4"/>
      <c r="AE151" s="6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</row>
    <row r="152" spans="1:52" x14ac:dyDescent="0.25">
      <c r="A152" s="3"/>
      <c r="B152" s="3"/>
      <c r="C152" s="3"/>
      <c r="D152" s="3"/>
      <c r="E152" s="3"/>
      <c r="F152" s="3"/>
      <c r="G152" s="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4"/>
      <c r="AE152" s="6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</row>
    <row r="153" spans="1:52" x14ac:dyDescent="0.25">
      <c r="A153" s="3"/>
      <c r="B153" s="3"/>
      <c r="C153" s="3"/>
      <c r="D153" s="3"/>
      <c r="E153" s="3"/>
      <c r="F153" s="3"/>
      <c r="G153" s="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4"/>
      <c r="AE153" s="6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</row>
    <row r="154" spans="1:52" x14ac:dyDescent="0.25">
      <c r="A154" s="3"/>
      <c r="B154" s="3"/>
      <c r="C154" s="3"/>
      <c r="D154" s="3"/>
      <c r="E154" s="3"/>
      <c r="F154" s="3"/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4"/>
      <c r="AE154" s="6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</row>
    <row r="155" spans="1:52" x14ac:dyDescent="0.25">
      <c r="A155" s="3"/>
      <c r="B155" s="3"/>
      <c r="C155" s="3"/>
      <c r="D155" s="3"/>
      <c r="E155" s="3"/>
      <c r="F155" s="3"/>
      <c r="G155" s="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4"/>
      <c r="AE155" s="6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</row>
    <row r="156" spans="1:52" x14ac:dyDescent="0.25">
      <c r="A156" s="3"/>
      <c r="B156" s="3"/>
      <c r="C156" s="3"/>
      <c r="D156" s="3"/>
      <c r="E156" s="3"/>
      <c r="F156" s="3"/>
      <c r="G156" s="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4"/>
      <c r="AE156" s="6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</row>
    <row r="157" spans="1:52" x14ac:dyDescent="0.25">
      <c r="A157" s="3"/>
      <c r="B157" s="3"/>
      <c r="C157" s="3"/>
      <c r="D157" s="3"/>
      <c r="E157" s="3"/>
      <c r="F157" s="3"/>
      <c r="G157" s="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4"/>
      <c r="AE157" s="6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</row>
    <row r="158" spans="1:52" x14ac:dyDescent="0.25">
      <c r="A158" s="3"/>
      <c r="B158" s="3"/>
      <c r="C158" s="3"/>
      <c r="D158" s="3"/>
      <c r="E158" s="3"/>
      <c r="F158" s="3"/>
      <c r="G158" s="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4"/>
      <c r="AE158" s="6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</row>
    <row r="159" spans="1:52" x14ac:dyDescent="0.25">
      <c r="A159" s="3"/>
      <c r="B159" s="3"/>
      <c r="C159" s="3"/>
      <c r="D159" s="3"/>
      <c r="E159" s="3"/>
      <c r="F159" s="3"/>
      <c r="G159" s="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4"/>
      <c r="AE159" s="6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</row>
    <row r="160" spans="1:52" x14ac:dyDescent="0.25">
      <c r="A160" s="3"/>
      <c r="B160" s="3"/>
      <c r="C160" s="3"/>
      <c r="D160" s="3"/>
      <c r="E160" s="3"/>
      <c r="F160" s="3"/>
      <c r="G160" s="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4"/>
      <c r="AE160" s="6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</row>
    <row r="161" spans="1:52" x14ac:dyDescent="0.25">
      <c r="A161" s="3"/>
      <c r="B161" s="3"/>
      <c r="C161" s="3"/>
      <c r="D161" s="3"/>
      <c r="E161" s="3"/>
      <c r="F161" s="3"/>
      <c r="G161" s="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4"/>
      <c r="AE161" s="6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</row>
    <row r="162" spans="1:52" x14ac:dyDescent="0.25">
      <c r="A162" s="3"/>
      <c r="B162" s="3"/>
      <c r="C162" s="3"/>
      <c r="D162" s="3"/>
      <c r="E162" s="3"/>
      <c r="F162" s="3"/>
      <c r="G162" s="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4"/>
      <c r="AE162" s="6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</row>
    <row r="163" spans="1:52" x14ac:dyDescent="0.25">
      <c r="A163" s="3"/>
      <c r="B163" s="3"/>
      <c r="C163" s="3"/>
      <c r="D163" s="3"/>
      <c r="E163" s="3"/>
      <c r="F163" s="3"/>
      <c r="G163" s="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4"/>
      <c r="AE163" s="6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</row>
    <row r="164" spans="1:52" x14ac:dyDescent="0.25">
      <c r="A164" s="3"/>
      <c r="B164" s="3"/>
      <c r="C164" s="3"/>
      <c r="D164" s="3"/>
      <c r="E164" s="3"/>
      <c r="F164" s="3"/>
      <c r="G164" s="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4"/>
      <c r="AE164" s="6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</row>
    <row r="165" spans="1:52" x14ac:dyDescent="0.25">
      <c r="A165" s="3"/>
      <c r="B165" s="3"/>
      <c r="C165" s="3"/>
      <c r="D165" s="3"/>
      <c r="E165" s="3"/>
      <c r="F165" s="3"/>
      <c r="G165" s="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4"/>
      <c r="AE165" s="6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</row>
    <row r="166" spans="1:52" x14ac:dyDescent="0.25">
      <c r="A166" s="3"/>
      <c r="B166" s="3"/>
      <c r="C166" s="3"/>
      <c r="D166" s="3"/>
      <c r="E166" s="3"/>
      <c r="F166" s="3"/>
      <c r="G166" s="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4"/>
      <c r="AE166" s="6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</row>
    <row r="167" spans="1:52" x14ac:dyDescent="0.25">
      <c r="A167" s="3"/>
      <c r="B167" s="3"/>
      <c r="C167" s="3"/>
      <c r="D167" s="3"/>
      <c r="E167" s="3"/>
      <c r="F167" s="3"/>
      <c r="G167" s="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4"/>
      <c r="AE167" s="6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</row>
    <row r="168" spans="1:52" x14ac:dyDescent="0.25">
      <c r="A168" s="3"/>
      <c r="B168" s="3"/>
      <c r="C168" s="3"/>
      <c r="D168" s="3"/>
      <c r="E168" s="3"/>
      <c r="F168" s="3"/>
      <c r="G168" s="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4"/>
      <c r="AE168" s="6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</row>
    <row r="169" spans="1:52" x14ac:dyDescent="0.25">
      <c r="A169" s="3"/>
      <c r="B169" s="3"/>
      <c r="C169" s="3"/>
      <c r="D169" s="3"/>
      <c r="E169" s="3"/>
      <c r="F169" s="3"/>
      <c r="G169" s="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4"/>
      <c r="AE169" s="6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</row>
    <row r="170" spans="1:52" x14ac:dyDescent="0.25">
      <c r="A170" s="3"/>
      <c r="B170" s="3"/>
      <c r="C170" s="3"/>
      <c r="D170" s="3"/>
      <c r="E170" s="3"/>
      <c r="F170" s="3"/>
      <c r="G170" s="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4"/>
      <c r="AE170" s="6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</row>
    <row r="171" spans="1:52" x14ac:dyDescent="0.25">
      <c r="A171" s="3"/>
      <c r="B171" s="3"/>
      <c r="C171" s="3"/>
      <c r="D171" s="3"/>
      <c r="E171" s="3"/>
      <c r="F171" s="3"/>
      <c r="G171" s="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4"/>
      <c r="AE171" s="6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</row>
    <row r="172" spans="1:52" x14ac:dyDescent="0.25">
      <c r="A172" s="3"/>
      <c r="B172" s="3"/>
      <c r="C172" s="3"/>
      <c r="D172" s="3"/>
      <c r="E172" s="3"/>
      <c r="F172" s="3"/>
      <c r="G172" s="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4"/>
      <c r="AE172" s="6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</row>
    <row r="173" spans="1:52" x14ac:dyDescent="0.25">
      <c r="A173" s="3"/>
      <c r="B173" s="3"/>
      <c r="C173" s="3"/>
      <c r="D173" s="3"/>
      <c r="E173" s="3"/>
      <c r="F173" s="3"/>
      <c r="G173" s="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4"/>
      <c r="AE173" s="6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</row>
    <row r="174" spans="1:52" x14ac:dyDescent="0.25">
      <c r="A174" s="3"/>
      <c r="B174" s="3"/>
      <c r="C174" s="3"/>
      <c r="D174" s="3"/>
      <c r="E174" s="3"/>
      <c r="F174" s="3"/>
      <c r="G174" s="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4"/>
      <c r="AE174" s="6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</row>
    <row r="175" spans="1:52" x14ac:dyDescent="0.25">
      <c r="A175" s="3"/>
      <c r="B175" s="3"/>
      <c r="C175" s="3"/>
      <c r="D175" s="3"/>
      <c r="E175" s="3"/>
      <c r="F175" s="3"/>
      <c r="G175" s="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4"/>
      <c r="AE175" s="6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</row>
    <row r="176" spans="1:52" x14ac:dyDescent="0.25">
      <c r="A176" s="3"/>
      <c r="B176" s="3"/>
      <c r="C176" s="3"/>
      <c r="D176" s="3"/>
      <c r="E176" s="3"/>
      <c r="F176" s="3"/>
      <c r="G176" s="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4"/>
      <c r="AE176" s="6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</row>
    <row r="177" spans="1:52" x14ac:dyDescent="0.25">
      <c r="A177" s="3"/>
      <c r="B177" s="3"/>
      <c r="C177" s="3"/>
      <c r="D177" s="3"/>
      <c r="E177" s="3"/>
      <c r="F177" s="3"/>
      <c r="G177" s="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4"/>
      <c r="AE177" s="6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</row>
    <row r="178" spans="1:52" x14ac:dyDescent="0.25">
      <c r="A178" s="3"/>
      <c r="B178" s="3"/>
      <c r="C178" s="3"/>
      <c r="D178" s="3"/>
      <c r="E178" s="3"/>
      <c r="F178" s="3"/>
      <c r="G178" s="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4"/>
      <c r="AE178" s="6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</row>
    <row r="179" spans="1:52" x14ac:dyDescent="0.25">
      <c r="A179" s="3"/>
      <c r="B179" s="3"/>
      <c r="C179" s="3"/>
      <c r="D179" s="3"/>
      <c r="E179" s="3"/>
      <c r="F179" s="3"/>
      <c r="G179" s="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4"/>
      <c r="AE179" s="6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</row>
    <row r="180" spans="1:52" x14ac:dyDescent="0.25">
      <c r="A180" s="3"/>
      <c r="B180" s="3"/>
      <c r="C180" s="3"/>
      <c r="D180" s="3"/>
      <c r="E180" s="3"/>
      <c r="F180" s="3"/>
      <c r="G180" s="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4"/>
      <c r="AE180" s="6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</row>
    <row r="181" spans="1:52" x14ac:dyDescent="0.25">
      <c r="A181" s="3"/>
      <c r="B181" s="3"/>
      <c r="C181" s="3"/>
      <c r="D181" s="3"/>
      <c r="E181" s="3"/>
      <c r="F181" s="3"/>
      <c r="G181" s="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4"/>
      <c r="AE181" s="6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</row>
    <row r="182" spans="1:52" x14ac:dyDescent="0.25">
      <c r="A182" s="3"/>
      <c r="B182" s="3"/>
      <c r="C182" s="3"/>
      <c r="D182" s="3"/>
      <c r="E182" s="3"/>
      <c r="F182" s="3"/>
      <c r="G182" s="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4"/>
      <c r="AE182" s="6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</row>
    <row r="183" spans="1:52" x14ac:dyDescent="0.25">
      <c r="A183" s="3"/>
      <c r="B183" s="3"/>
      <c r="C183" s="3"/>
      <c r="D183" s="3"/>
      <c r="E183" s="3"/>
      <c r="F183" s="3"/>
      <c r="G183" s="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4"/>
      <c r="AE183" s="6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</row>
    <row r="184" spans="1:52" x14ac:dyDescent="0.25">
      <c r="A184" s="3"/>
      <c r="B184" s="3"/>
      <c r="C184" s="3"/>
      <c r="D184" s="3"/>
      <c r="E184" s="3"/>
      <c r="F184" s="3"/>
      <c r="G184" s="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4"/>
      <c r="AE184" s="6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</row>
    <row r="185" spans="1:52" x14ac:dyDescent="0.25">
      <c r="A185" s="3"/>
      <c r="B185" s="3"/>
      <c r="C185" s="3"/>
      <c r="D185" s="3"/>
      <c r="E185" s="3"/>
      <c r="F185" s="3"/>
      <c r="G185" s="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4"/>
      <c r="AE185" s="6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</row>
    <row r="186" spans="1:52" x14ac:dyDescent="0.25">
      <c r="A186" s="3"/>
      <c r="B186" s="3"/>
      <c r="C186" s="3"/>
      <c r="D186" s="3"/>
      <c r="E186" s="3"/>
      <c r="F186" s="3"/>
      <c r="G186" s="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4"/>
      <c r="AE186" s="6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</row>
    <row r="187" spans="1:52" x14ac:dyDescent="0.25">
      <c r="A187" s="3"/>
      <c r="B187" s="3"/>
      <c r="C187" s="3"/>
      <c r="D187" s="3"/>
      <c r="E187" s="3"/>
      <c r="F187" s="3"/>
      <c r="G187" s="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4"/>
      <c r="AE187" s="6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</row>
    <row r="188" spans="1:52" x14ac:dyDescent="0.25">
      <c r="A188" s="3"/>
      <c r="B188" s="3"/>
      <c r="C188" s="3"/>
      <c r="D188" s="3"/>
      <c r="E188" s="3"/>
      <c r="F188" s="3"/>
      <c r="G188" s="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4"/>
      <c r="AE188" s="6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</row>
    <row r="189" spans="1:52" x14ac:dyDescent="0.25">
      <c r="A189" s="3"/>
      <c r="B189" s="3"/>
      <c r="C189" s="3"/>
      <c r="D189" s="3"/>
      <c r="E189" s="3"/>
      <c r="F189" s="3"/>
      <c r="G189" s="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4"/>
      <c r="AE189" s="6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</row>
    <row r="190" spans="1:52" x14ac:dyDescent="0.25">
      <c r="A190" s="3"/>
      <c r="B190" s="3"/>
      <c r="C190" s="3"/>
      <c r="D190" s="3"/>
      <c r="E190" s="3"/>
      <c r="F190" s="3"/>
      <c r="G190" s="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4"/>
      <c r="AE190" s="6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</row>
    <row r="191" spans="1:52" x14ac:dyDescent="0.25">
      <c r="A191" s="3"/>
      <c r="B191" s="3"/>
      <c r="C191" s="3"/>
      <c r="D191" s="3"/>
      <c r="E191" s="3"/>
      <c r="F191" s="3"/>
      <c r="G191" s="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4"/>
      <c r="AE191" s="6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</row>
    <row r="192" spans="1:52" x14ac:dyDescent="0.25">
      <c r="A192" s="3"/>
      <c r="B192" s="3"/>
      <c r="C192" s="3"/>
      <c r="D192" s="3"/>
      <c r="E192" s="3"/>
      <c r="F192" s="3"/>
      <c r="G192" s="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4"/>
      <c r="AE192" s="6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</row>
    <row r="193" spans="1:52" x14ac:dyDescent="0.25">
      <c r="A193" s="3"/>
      <c r="B193" s="3"/>
      <c r="C193" s="3"/>
      <c r="D193" s="3"/>
      <c r="E193" s="3"/>
      <c r="F193" s="3"/>
      <c r="G193" s="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4"/>
      <c r="AE193" s="6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</row>
    <row r="194" spans="1:52" x14ac:dyDescent="0.25">
      <c r="A194" s="3"/>
      <c r="B194" s="3"/>
      <c r="C194" s="3"/>
      <c r="D194" s="3"/>
      <c r="E194" s="3"/>
      <c r="F194" s="3"/>
      <c r="G194" s="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4"/>
      <c r="AE194" s="6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</row>
    <row r="195" spans="1:52" x14ac:dyDescent="0.25">
      <c r="A195" s="3"/>
      <c r="B195" s="3"/>
      <c r="C195" s="3"/>
      <c r="D195" s="3"/>
      <c r="E195" s="3"/>
      <c r="F195" s="3"/>
      <c r="G195" s="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4"/>
      <c r="AE195" s="6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</row>
    <row r="196" spans="1:52" x14ac:dyDescent="0.25">
      <c r="A196" s="3"/>
      <c r="B196" s="3"/>
      <c r="C196" s="3"/>
      <c r="D196" s="3"/>
      <c r="E196" s="3"/>
      <c r="F196" s="3"/>
      <c r="G196" s="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4"/>
      <c r="AE196" s="6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</row>
    <row r="197" spans="1:52" x14ac:dyDescent="0.25">
      <c r="A197" s="3"/>
      <c r="B197" s="3"/>
      <c r="C197" s="3"/>
      <c r="D197" s="3"/>
      <c r="E197" s="3"/>
      <c r="F197" s="3"/>
      <c r="G197" s="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4"/>
      <c r="AE197" s="6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</row>
    <row r="198" spans="1:52" x14ac:dyDescent="0.25">
      <c r="A198" s="3"/>
      <c r="B198" s="3"/>
      <c r="C198" s="3"/>
      <c r="D198" s="3"/>
      <c r="E198" s="3"/>
      <c r="F198" s="3"/>
      <c r="G198" s="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4"/>
      <c r="AE198" s="6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</row>
    <row r="199" spans="1:52" x14ac:dyDescent="0.25">
      <c r="A199" s="3"/>
      <c r="B199" s="3"/>
      <c r="C199" s="3"/>
      <c r="D199" s="3"/>
      <c r="E199" s="3"/>
      <c r="F199" s="3"/>
      <c r="G199" s="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4"/>
      <c r="AE199" s="6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</row>
    <row r="200" spans="1:52" x14ac:dyDescent="0.25">
      <c r="A200" s="3"/>
      <c r="B200" s="3"/>
      <c r="C200" s="3"/>
      <c r="D200" s="3"/>
      <c r="E200" s="3"/>
      <c r="F200" s="3"/>
      <c r="G200" s="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4"/>
      <c r="AE200" s="6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</row>
    <row r="201" spans="1:52" x14ac:dyDescent="0.25">
      <c r="A201" s="3"/>
      <c r="B201" s="3"/>
      <c r="C201" s="3"/>
      <c r="D201" s="3"/>
      <c r="E201" s="3"/>
      <c r="F201" s="3"/>
      <c r="G201" s="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4"/>
      <c r="AE201" s="6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</row>
    <row r="202" spans="1:52" x14ac:dyDescent="0.25">
      <c r="A202" s="3"/>
      <c r="B202" s="3"/>
      <c r="C202" s="3"/>
      <c r="D202" s="3"/>
      <c r="E202" s="3"/>
      <c r="F202" s="3"/>
      <c r="G202" s="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4"/>
      <c r="AE202" s="6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</row>
    <row r="203" spans="1:52" x14ac:dyDescent="0.25">
      <c r="A203" s="3"/>
      <c r="B203" s="3"/>
      <c r="C203" s="3"/>
      <c r="D203" s="3"/>
      <c r="E203" s="3"/>
      <c r="F203" s="3"/>
      <c r="G203" s="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4"/>
      <c r="AE203" s="6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</row>
    <row r="204" spans="1:52" x14ac:dyDescent="0.25">
      <c r="A204" s="3"/>
      <c r="B204" s="3"/>
      <c r="C204" s="3"/>
      <c r="D204" s="3"/>
      <c r="E204" s="3"/>
      <c r="F204" s="3"/>
      <c r="G204" s="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4"/>
      <c r="AE204" s="6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</row>
    <row r="205" spans="1:52" x14ac:dyDescent="0.25">
      <c r="A205" s="3"/>
      <c r="B205" s="3"/>
      <c r="C205" s="3"/>
      <c r="D205" s="3"/>
      <c r="E205" s="3"/>
      <c r="F205" s="3"/>
      <c r="G205" s="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4"/>
      <c r="AE205" s="6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</row>
    <row r="206" spans="1:52" x14ac:dyDescent="0.25">
      <c r="A206" s="3"/>
      <c r="B206" s="3"/>
      <c r="C206" s="3"/>
      <c r="D206" s="3"/>
      <c r="E206" s="3"/>
      <c r="F206" s="3"/>
      <c r="G206" s="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4"/>
      <c r="AE206" s="6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</row>
    <row r="207" spans="1:52" x14ac:dyDescent="0.25">
      <c r="A207" s="3"/>
      <c r="B207" s="3"/>
      <c r="C207" s="3"/>
      <c r="D207" s="3"/>
      <c r="E207" s="3"/>
      <c r="F207" s="3"/>
      <c r="G207" s="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4"/>
      <c r="AE207" s="6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</row>
    <row r="208" spans="1:52" x14ac:dyDescent="0.25">
      <c r="A208" s="3"/>
      <c r="B208" s="3"/>
      <c r="C208" s="3"/>
      <c r="D208" s="3"/>
      <c r="E208" s="3"/>
      <c r="F208" s="3"/>
      <c r="G208" s="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4"/>
      <c r="AE208" s="6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</row>
    <row r="209" spans="1:52" x14ac:dyDescent="0.25">
      <c r="A209" s="3"/>
      <c r="B209" s="3"/>
      <c r="C209" s="3"/>
      <c r="D209" s="3"/>
      <c r="E209" s="3"/>
      <c r="F209" s="3"/>
      <c r="G209" s="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4"/>
      <c r="AE209" s="6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</row>
    <row r="210" spans="1:52" x14ac:dyDescent="0.25">
      <c r="A210" s="3"/>
      <c r="B210" s="3"/>
      <c r="C210" s="3"/>
      <c r="D210" s="3"/>
      <c r="E210" s="3"/>
      <c r="F210" s="3"/>
      <c r="G210" s="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4"/>
      <c r="AE210" s="6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</row>
    <row r="211" spans="1:52" x14ac:dyDescent="0.25">
      <c r="A211" s="3"/>
      <c r="B211" s="3"/>
      <c r="C211" s="3"/>
      <c r="D211" s="3"/>
      <c r="E211" s="3"/>
      <c r="F211" s="3"/>
      <c r="G211" s="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4"/>
      <c r="AE211" s="6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</row>
    <row r="212" spans="1:52" x14ac:dyDescent="0.25">
      <c r="A212" s="3"/>
      <c r="B212" s="3"/>
      <c r="C212" s="3"/>
      <c r="D212" s="3"/>
      <c r="E212" s="3"/>
      <c r="F212" s="3"/>
      <c r="G212" s="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4"/>
      <c r="AE212" s="6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</row>
    <row r="213" spans="1:52" x14ac:dyDescent="0.25">
      <c r="A213" s="3"/>
      <c r="B213" s="3"/>
      <c r="C213" s="3"/>
      <c r="D213" s="3"/>
      <c r="E213" s="3"/>
      <c r="F213" s="3"/>
      <c r="G213" s="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4"/>
      <c r="AE213" s="6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</row>
    <row r="214" spans="1:52" x14ac:dyDescent="0.25">
      <c r="A214" s="3"/>
      <c r="B214" s="3"/>
      <c r="C214" s="3"/>
      <c r="D214" s="3"/>
      <c r="E214" s="3"/>
      <c r="F214" s="3"/>
      <c r="G214" s="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4"/>
      <c r="AE214" s="6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</row>
    <row r="215" spans="1:52" x14ac:dyDescent="0.25">
      <c r="A215" s="3"/>
      <c r="B215" s="3"/>
      <c r="C215" s="3"/>
      <c r="D215" s="3"/>
      <c r="E215" s="3"/>
      <c r="F215" s="3"/>
      <c r="G215" s="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4"/>
      <c r="AE215" s="6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</row>
    <row r="216" spans="1:52" x14ac:dyDescent="0.25">
      <c r="A216" s="3"/>
      <c r="B216" s="3"/>
      <c r="C216" s="3"/>
      <c r="D216" s="3"/>
      <c r="E216" s="3"/>
      <c r="F216" s="3"/>
      <c r="G216" s="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4"/>
      <c r="AE216" s="6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</row>
    <row r="217" spans="1:52" x14ac:dyDescent="0.25">
      <c r="A217" s="3"/>
      <c r="B217" s="3"/>
      <c r="C217" s="3"/>
      <c r="D217" s="3"/>
      <c r="E217" s="3"/>
      <c r="F217" s="3"/>
      <c r="G217" s="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4"/>
      <c r="AE217" s="6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</row>
    <row r="218" spans="1:52" x14ac:dyDescent="0.25">
      <c r="A218" s="3"/>
      <c r="B218" s="3"/>
      <c r="C218" s="3"/>
      <c r="D218" s="3"/>
      <c r="E218" s="3"/>
      <c r="F218" s="3"/>
      <c r="G218" s="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4"/>
      <c r="AE218" s="6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</row>
    <row r="219" spans="1:52" x14ac:dyDescent="0.25">
      <c r="A219" s="3"/>
      <c r="B219" s="3"/>
      <c r="C219" s="3"/>
      <c r="D219" s="3"/>
      <c r="E219" s="3"/>
      <c r="F219" s="3"/>
      <c r="G219" s="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4"/>
      <c r="AE219" s="6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</row>
    <row r="220" spans="1:52" x14ac:dyDescent="0.25">
      <c r="A220" s="3"/>
      <c r="B220" s="3"/>
      <c r="C220" s="3"/>
      <c r="D220" s="3"/>
      <c r="E220" s="3"/>
      <c r="F220" s="3"/>
      <c r="G220" s="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4"/>
      <c r="AE220" s="6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</row>
    <row r="221" spans="1:52" x14ac:dyDescent="0.25">
      <c r="A221" s="3"/>
      <c r="B221" s="3"/>
      <c r="C221" s="3"/>
      <c r="D221" s="3"/>
      <c r="E221" s="3"/>
      <c r="F221" s="3"/>
      <c r="G221" s="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4"/>
      <c r="AE221" s="6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</row>
    <row r="222" spans="1:52" x14ac:dyDescent="0.25">
      <c r="A222" s="3"/>
      <c r="B222" s="3"/>
      <c r="C222" s="3"/>
      <c r="D222" s="3"/>
      <c r="E222" s="3"/>
      <c r="F222" s="3"/>
      <c r="G222" s="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4"/>
      <c r="AE222" s="6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</row>
    <row r="223" spans="1:52" x14ac:dyDescent="0.25">
      <c r="A223" s="3"/>
      <c r="B223" s="3"/>
      <c r="C223" s="3"/>
      <c r="D223" s="3"/>
      <c r="E223" s="3"/>
      <c r="F223" s="3"/>
      <c r="G223" s="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4"/>
      <c r="AE223" s="6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</row>
    <row r="224" spans="1:52" x14ac:dyDescent="0.25">
      <c r="A224" s="3"/>
      <c r="B224" s="3"/>
      <c r="C224" s="3"/>
      <c r="D224" s="3"/>
      <c r="E224" s="3"/>
      <c r="F224" s="3"/>
      <c r="G224" s="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4"/>
      <c r="AE224" s="6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</row>
    <row r="225" spans="1:52" x14ac:dyDescent="0.25">
      <c r="A225" s="3"/>
      <c r="B225" s="3"/>
      <c r="C225" s="3"/>
      <c r="D225" s="3"/>
      <c r="E225" s="3"/>
      <c r="F225" s="3"/>
      <c r="G225" s="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4"/>
      <c r="AE225" s="6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</row>
    <row r="226" spans="1:52" x14ac:dyDescent="0.25">
      <c r="A226" s="3"/>
      <c r="B226" s="3"/>
      <c r="C226" s="3"/>
      <c r="D226" s="3"/>
      <c r="E226" s="3"/>
      <c r="F226" s="3"/>
      <c r="G226" s="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4"/>
      <c r="AE226" s="6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</row>
    <row r="227" spans="1:52" x14ac:dyDescent="0.25">
      <c r="A227" s="3"/>
      <c r="B227" s="3"/>
      <c r="C227" s="3"/>
      <c r="D227" s="3"/>
      <c r="E227" s="3"/>
      <c r="F227" s="3"/>
      <c r="G227" s="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4"/>
      <c r="AE227" s="6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</row>
    <row r="228" spans="1:52" x14ac:dyDescent="0.25">
      <c r="A228" s="3"/>
      <c r="B228" s="3"/>
      <c r="C228" s="3"/>
      <c r="D228" s="3"/>
      <c r="E228" s="3"/>
      <c r="F228" s="3"/>
      <c r="G228" s="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4"/>
      <c r="AE228" s="6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</row>
    <row r="229" spans="1:52" x14ac:dyDescent="0.25">
      <c r="A229" s="3"/>
      <c r="B229" s="3"/>
      <c r="C229" s="3"/>
      <c r="D229" s="3"/>
      <c r="E229" s="3"/>
      <c r="F229" s="3"/>
      <c r="G229" s="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4"/>
      <c r="AE229" s="6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</row>
    <row r="230" spans="1:52" x14ac:dyDescent="0.25">
      <c r="A230" s="3"/>
      <c r="B230" s="3"/>
      <c r="C230" s="3"/>
      <c r="D230" s="3"/>
      <c r="E230" s="3"/>
      <c r="F230" s="3"/>
      <c r="G230" s="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4"/>
      <c r="AE230" s="6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</row>
    <row r="231" spans="1:52" x14ac:dyDescent="0.25">
      <c r="A231" s="3"/>
      <c r="B231" s="3"/>
      <c r="C231" s="3"/>
      <c r="D231" s="3"/>
      <c r="E231" s="3"/>
      <c r="F231" s="3"/>
      <c r="G231" s="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4"/>
      <c r="AE231" s="6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</row>
    <row r="232" spans="1:52" x14ac:dyDescent="0.25">
      <c r="A232" s="3"/>
      <c r="B232" s="3"/>
      <c r="C232" s="3"/>
      <c r="D232" s="3"/>
      <c r="E232" s="3"/>
      <c r="F232" s="3"/>
      <c r="G232" s="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4"/>
      <c r="AE232" s="6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</row>
    <row r="233" spans="1:52" x14ac:dyDescent="0.25">
      <c r="A233" s="3"/>
      <c r="B233" s="3"/>
      <c r="C233" s="3"/>
      <c r="D233" s="3"/>
      <c r="E233" s="3"/>
      <c r="F233" s="3"/>
      <c r="G233" s="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4"/>
      <c r="AE233" s="6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</row>
    <row r="234" spans="1:52" x14ac:dyDescent="0.25">
      <c r="A234" s="3"/>
      <c r="B234" s="3"/>
      <c r="C234" s="3"/>
      <c r="D234" s="3"/>
      <c r="E234" s="3"/>
      <c r="F234" s="3"/>
      <c r="G234" s="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4"/>
      <c r="AE234" s="6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</row>
    <row r="235" spans="1:52" x14ac:dyDescent="0.25">
      <c r="A235" s="3"/>
      <c r="B235" s="3"/>
      <c r="C235" s="3"/>
      <c r="D235" s="3"/>
      <c r="E235" s="3"/>
      <c r="F235" s="3"/>
      <c r="G235" s="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4"/>
      <c r="AE235" s="6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</row>
    <row r="236" spans="1:52" x14ac:dyDescent="0.25">
      <c r="A236" s="3"/>
      <c r="B236" s="3"/>
      <c r="C236" s="3"/>
      <c r="D236" s="3"/>
      <c r="E236" s="3"/>
      <c r="F236" s="3"/>
      <c r="G236" s="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4"/>
      <c r="AE236" s="6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</row>
    <row r="237" spans="1:52" x14ac:dyDescent="0.25">
      <c r="A237" s="3"/>
      <c r="B237" s="3"/>
      <c r="C237" s="3"/>
      <c r="D237" s="3"/>
      <c r="E237" s="3"/>
      <c r="F237" s="3"/>
      <c r="G237" s="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4"/>
      <c r="AE237" s="6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</row>
    <row r="238" spans="1:52" x14ac:dyDescent="0.25">
      <c r="A238" s="3"/>
      <c r="B238" s="3"/>
      <c r="C238" s="3"/>
      <c r="D238" s="3"/>
      <c r="E238" s="3"/>
      <c r="F238" s="3"/>
      <c r="G238" s="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4"/>
      <c r="AE238" s="6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</row>
    <row r="239" spans="1:52" x14ac:dyDescent="0.25">
      <c r="A239" s="3"/>
      <c r="B239" s="3"/>
      <c r="C239" s="3"/>
      <c r="D239" s="3"/>
      <c r="E239" s="3"/>
      <c r="F239" s="3"/>
      <c r="G239" s="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4"/>
      <c r="AE239" s="6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</row>
    <row r="240" spans="1:52" x14ac:dyDescent="0.25">
      <c r="A240" s="3"/>
      <c r="B240" s="3"/>
      <c r="C240" s="3"/>
      <c r="D240" s="3"/>
      <c r="E240" s="3"/>
      <c r="F240" s="3"/>
      <c r="G240" s="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4"/>
      <c r="AE240" s="6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</row>
    <row r="241" spans="1:52" x14ac:dyDescent="0.25">
      <c r="A241" s="3"/>
      <c r="B241" s="3"/>
      <c r="C241" s="3"/>
      <c r="D241" s="3"/>
      <c r="E241" s="3"/>
      <c r="F241" s="3"/>
      <c r="G241" s="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4"/>
      <c r="AE241" s="6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</row>
    <row r="242" spans="1:52" x14ac:dyDescent="0.25">
      <c r="A242" s="3"/>
      <c r="B242" s="3"/>
      <c r="C242" s="3"/>
      <c r="D242" s="3"/>
      <c r="E242" s="3"/>
      <c r="F242" s="3"/>
      <c r="G242" s="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4"/>
      <c r="AE242" s="6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</row>
    <row r="243" spans="1:52" x14ac:dyDescent="0.25">
      <c r="A243" s="3"/>
      <c r="B243" s="3"/>
      <c r="C243" s="3"/>
      <c r="D243" s="3"/>
      <c r="E243" s="3"/>
      <c r="F243" s="3"/>
      <c r="G243" s="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4"/>
      <c r="AE243" s="6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</row>
    <row r="244" spans="1:52" x14ac:dyDescent="0.25">
      <c r="A244" s="3"/>
      <c r="B244" s="3"/>
      <c r="C244" s="3"/>
      <c r="D244" s="3"/>
      <c r="E244" s="3"/>
      <c r="F244" s="3"/>
      <c r="G244" s="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4"/>
      <c r="AE244" s="6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</row>
    <row r="245" spans="1:52" x14ac:dyDescent="0.25">
      <c r="A245" s="3"/>
      <c r="B245" s="3"/>
      <c r="C245" s="3"/>
      <c r="D245" s="3"/>
      <c r="E245" s="3"/>
      <c r="F245" s="3"/>
      <c r="G245" s="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4"/>
      <c r="AE245" s="6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</row>
    <row r="246" spans="1:52" x14ac:dyDescent="0.25">
      <c r="A246" s="3"/>
      <c r="B246" s="3"/>
      <c r="C246" s="3"/>
      <c r="D246" s="3"/>
      <c r="E246" s="3"/>
      <c r="F246" s="3"/>
      <c r="G246" s="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4"/>
      <c r="AE246" s="6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</row>
    <row r="247" spans="1:52" x14ac:dyDescent="0.25">
      <c r="A247" s="3"/>
      <c r="B247" s="3"/>
      <c r="C247" s="3"/>
      <c r="D247" s="3"/>
      <c r="E247" s="3"/>
      <c r="F247" s="3"/>
      <c r="G247" s="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4"/>
      <c r="AE247" s="6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</row>
    <row r="248" spans="1:52" x14ac:dyDescent="0.25">
      <c r="A248" s="3"/>
      <c r="B248" s="3"/>
      <c r="C248" s="3"/>
      <c r="D248" s="3"/>
      <c r="E248" s="3"/>
      <c r="F248" s="3"/>
      <c r="G248" s="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4"/>
      <c r="AE248" s="6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</row>
    <row r="249" spans="1:52" x14ac:dyDescent="0.25">
      <c r="A249" s="3"/>
      <c r="B249" s="3"/>
      <c r="C249" s="3"/>
      <c r="D249" s="3"/>
      <c r="E249" s="3"/>
      <c r="F249" s="3"/>
      <c r="G249" s="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4"/>
      <c r="AE249" s="6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</row>
    <row r="250" spans="1:52" x14ac:dyDescent="0.25">
      <c r="A250" s="3"/>
      <c r="B250" s="3"/>
      <c r="C250" s="3"/>
      <c r="D250" s="3"/>
      <c r="E250" s="3"/>
      <c r="F250" s="3"/>
      <c r="G250" s="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4"/>
      <c r="AE250" s="6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</row>
    <row r="251" spans="1:52" x14ac:dyDescent="0.25">
      <c r="A251" s="3"/>
      <c r="B251" s="3"/>
      <c r="C251" s="3"/>
      <c r="D251" s="3"/>
      <c r="E251" s="3"/>
      <c r="F251" s="3"/>
      <c r="G251" s="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4"/>
      <c r="AE251" s="6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</row>
    <row r="252" spans="1:52" x14ac:dyDescent="0.25">
      <c r="A252" s="3"/>
      <c r="B252" s="3"/>
      <c r="C252" s="3"/>
      <c r="D252" s="3"/>
      <c r="E252" s="3"/>
      <c r="F252" s="3"/>
      <c r="G252" s="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4"/>
      <c r="AE252" s="6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</row>
    <row r="253" spans="1:52" x14ac:dyDescent="0.25">
      <c r="A253" s="3"/>
      <c r="B253" s="3"/>
      <c r="C253" s="3"/>
      <c r="D253" s="3"/>
      <c r="E253" s="3"/>
      <c r="F253" s="3"/>
      <c r="G253" s="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4"/>
      <c r="AE253" s="6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</row>
    <row r="254" spans="1:52" x14ac:dyDescent="0.25">
      <c r="A254" s="3"/>
      <c r="B254" s="3"/>
      <c r="C254" s="3"/>
      <c r="D254" s="3"/>
      <c r="E254" s="3"/>
      <c r="F254" s="3"/>
      <c r="G254" s="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4"/>
      <c r="AE254" s="6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</row>
    <row r="255" spans="1:52" x14ac:dyDescent="0.25">
      <c r="A255" s="3"/>
      <c r="B255" s="3"/>
      <c r="C255" s="3"/>
      <c r="D255" s="3"/>
      <c r="E255" s="3"/>
      <c r="F255" s="3"/>
      <c r="G255" s="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4"/>
      <c r="AE255" s="6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</row>
    <row r="256" spans="1:52" x14ac:dyDescent="0.25">
      <c r="A256" s="3"/>
      <c r="B256" s="3"/>
      <c r="C256" s="3"/>
      <c r="D256" s="3"/>
      <c r="E256" s="3"/>
      <c r="F256" s="3"/>
      <c r="G256" s="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4"/>
      <c r="AE256" s="6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</row>
    <row r="257" spans="1:52" x14ac:dyDescent="0.25">
      <c r="A257" s="3"/>
      <c r="B257" s="3"/>
      <c r="C257" s="3"/>
      <c r="D257" s="3"/>
      <c r="E257" s="3"/>
      <c r="F257" s="3"/>
      <c r="G257" s="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4"/>
      <c r="AE257" s="6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</row>
    <row r="258" spans="1:52" x14ac:dyDescent="0.25">
      <c r="A258" s="3"/>
      <c r="B258" s="3"/>
      <c r="C258" s="3"/>
      <c r="D258" s="3"/>
      <c r="E258" s="3"/>
      <c r="F258" s="3"/>
      <c r="G258" s="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4"/>
      <c r="AE258" s="6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</row>
    <row r="259" spans="1:52" x14ac:dyDescent="0.25">
      <c r="A259" s="3"/>
      <c r="B259" s="3"/>
      <c r="C259" s="3"/>
      <c r="D259" s="3"/>
      <c r="E259" s="3"/>
      <c r="F259" s="3"/>
      <c r="G259" s="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4"/>
      <c r="AE259" s="6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</row>
    <row r="260" spans="1:52" x14ac:dyDescent="0.25">
      <c r="A260" s="3"/>
      <c r="B260" s="3"/>
      <c r="C260" s="3"/>
      <c r="D260" s="3"/>
      <c r="E260" s="3"/>
      <c r="F260" s="3"/>
      <c r="G260" s="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4"/>
      <c r="AE260" s="6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</row>
    <row r="261" spans="1:52" x14ac:dyDescent="0.25">
      <c r="A261" s="3"/>
      <c r="B261" s="3"/>
      <c r="C261" s="3"/>
      <c r="D261" s="3"/>
      <c r="E261" s="3"/>
      <c r="F261" s="3"/>
      <c r="G261" s="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4"/>
      <c r="AE261" s="6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</row>
    <row r="262" spans="1:52" x14ac:dyDescent="0.25">
      <c r="A262" s="3"/>
      <c r="B262" s="3"/>
      <c r="C262" s="3"/>
      <c r="D262" s="3"/>
      <c r="E262" s="3"/>
      <c r="F262" s="3"/>
      <c r="G262" s="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4"/>
      <c r="AE262" s="6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</row>
    <row r="263" spans="1:52" x14ac:dyDescent="0.25">
      <c r="A263" s="3"/>
      <c r="B263" s="3"/>
      <c r="C263" s="3"/>
      <c r="D263" s="3"/>
      <c r="E263" s="3"/>
      <c r="F263" s="3"/>
      <c r="G263" s="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4"/>
      <c r="AE263" s="6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</row>
    <row r="264" spans="1:52" x14ac:dyDescent="0.25">
      <c r="A264" s="3"/>
      <c r="B264" s="3"/>
      <c r="C264" s="3"/>
      <c r="D264" s="3"/>
      <c r="E264" s="3"/>
      <c r="F264" s="3"/>
      <c r="G264" s="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4"/>
      <c r="AE264" s="6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</row>
    <row r="265" spans="1:52" x14ac:dyDescent="0.25">
      <c r="A265" s="3"/>
      <c r="B265" s="3"/>
      <c r="C265" s="3"/>
      <c r="D265" s="3"/>
      <c r="E265" s="3"/>
      <c r="F265" s="3"/>
      <c r="G265" s="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4"/>
      <c r="AE265" s="6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</row>
    <row r="266" spans="1:52" x14ac:dyDescent="0.25">
      <c r="A266" s="3"/>
      <c r="B266" s="3"/>
      <c r="C266" s="3"/>
      <c r="D266" s="3"/>
      <c r="E266" s="3"/>
      <c r="F266" s="3"/>
      <c r="G266" s="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4"/>
      <c r="AE266" s="6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</row>
    <row r="267" spans="1:52" x14ac:dyDescent="0.25">
      <c r="A267" s="3"/>
      <c r="B267" s="3"/>
      <c r="C267" s="3"/>
      <c r="D267" s="3"/>
      <c r="E267" s="3"/>
      <c r="F267" s="3"/>
      <c r="G267" s="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4"/>
      <c r="AE267" s="6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</row>
    <row r="268" spans="1:52" x14ac:dyDescent="0.25">
      <c r="A268" s="3"/>
      <c r="B268" s="3"/>
      <c r="C268" s="3"/>
      <c r="D268" s="3"/>
      <c r="E268" s="3"/>
      <c r="F268" s="3"/>
      <c r="G268" s="4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4"/>
      <c r="AE268" s="6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</row>
    <row r="269" spans="1:52" x14ac:dyDescent="0.25">
      <c r="A269" s="3"/>
      <c r="B269" s="3"/>
      <c r="C269" s="3"/>
      <c r="D269" s="3"/>
      <c r="E269" s="3"/>
      <c r="F269" s="3"/>
      <c r="G269" s="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4"/>
      <c r="AE269" s="6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</row>
    <row r="270" spans="1:52" x14ac:dyDescent="0.25">
      <c r="A270" s="3"/>
      <c r="B270" s="3"/>
      <c r="C270" s="3"/>
      <c r="D270" s="3"/>
      <c r="E270" s="3"/>
      <c r="F270" s="3"/>
      <c r="G270" s="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4"/>
      <c r="AE270" s="6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</row>
    <row r="271" spans="1:52" x14ac:dyDescent="0.25">
      <c r="A271" s="3"/>
      <c r="B271" s="3"/>
      <c r="C271" s="3"/>
      <c r="D271" s="3"/>
      <c r="E271" s="3"/>
      <c r="F271" s="3"/>
      <c r="G271" s="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4"/>
      <c r="AE271" s="6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</row>
    <row r="272" spans="1:52" x14ac:dyDescent="0.25">
      <c r="A272" s="3"/>
      <c r="B272" s="3"/>
      <c r="C272" s="3"/>
      <c r="D272" s="3"/>
      <c r="E272" s="3"/>
      <c r="F272" s="3"/>
      <c r="G272" s="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4"/>
      <c r="AE272" s="6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</row>
    <row r="273" spans="1:52" x14ac:dyDescent="0.25">
      <c r="A273" s="3"/>
      <c r="B273" s="3"/>
      <c r="C273" s="3"/>
      <c r="D273" s="3"/>
      <c r="E273" s="3"/>
      <c r="F273" s="3"/>
      <c r="G273" s="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4"/>
      <c r="AE273" s="6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</row>
    <row r="274" spans="1:52" x14ac:dyDescent="0.25">
      <c r="A274" s="3"/>
      <c r="B274" s="3"/>
      <c r="C274" s="3"/>
      <c r="D274" s="3"/>
      <c r="E274" s="3"/>
      <c r="F274" s="3"/>
      <c r="G274" s="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4"/>
      <c r="AE274" s="6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</row>
    <row r="275" spans="1:52" x14ac:dyDescent="0.25">
      <c r="A275" s="3"/>
      <c r="B275" s="3"/>
      <c r="C275" s="3"/>
      <c r="D275" s="3"/>
      <c r="E275" s="3"/>
      <c r="F275" s="3"/>
      <c r="G275" s="4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4"/>
      <c r="AE275" s="6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</row>
    <row r="276" spans="1:52" x14ac:dyDescent="0.25">
      <c r="A276" s="3"/>
      <c r="B276" s="3"/>
      <c r="C276" s="3"/>
      <c r="D276" s="3"/>
      <c r="E276" s="3"/>
      <c r="F276" s="3"/>
      <c r="G276" s="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4"/>
      <c r="AE276" s="6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</row>
    <row r="277" spans="1:52" x14ac:dyDescent="0.25">
      <c r="A277" s="3"/>
      <c r="B277" s="3"/>
      <c r="C277" s="3"/>
      <c r="D277" s="3"/>
      <c r="E277" s="3"/>
      <c r="F277" s="3"/>
      <c r="G277" s="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4"/>
      <c r="AE277" s="6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</row>
    <row r="278" spans="1:52" x14ac:dyDescent="0.25">
      <c r="A278" s="3"/>
      <c r="B278" s="3"/>
      <c r="C278" s="3"/>
      <c r="D278" s="3"/>
      <c r="E278" s="3"/>
      <c r="F278" s="3"/>
      <c r="G278" s="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4"/>
      <c r="AE278" s="6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</row>
    <row r="279" spans="1:52" x14ac:dyDescent="0.25">
      <c r="A279" s="3"/>
      <c r="B279" s="3"/>
      <c r="C279" s="3"/>
      <c r="D279" s="3"/>
      <c r="E279" s="3"/>
      <c r="F279" s="3"/>
      <c r="G279" s="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4"/>
      <c r="AE279" s="6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</row>
    <row r="280" spans="1:52" x14ac:dyDescent="0.25">
      <c r="A280" s="3"/>
      <c r="B280" s="3"/>
      <c r="C280" s="3"/>
      <c r="D280" s="3"/>
      <c r="E280" s="3"/>
      <c r="F280" s="3"/>
      <c r="G280" s="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4"/>
      <c r="AE280" s="6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</row>
    <row r="281" spans="1:52" x14ac:dyDescent="0.25">
      <c r="A281" s="3"/>
      <c r="B281" s="3"/>
      <c r="C281" s="3"/>
      <c r="D281" s="3"/>
      <c r="E281" s="3"/>
      <c r="F281" s="3"/>
      <c r="G281" s="4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4"/>
      <c r="AE281" s="6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</row>
    <row r="282" spans="1:52" x14ac:dyDescent="0.25">
      <c r="A282" s="3"/>
      <c r="B282" s="3"/>
      <c r="C282" s="3"/>
      <c r="D282" s="3"/>
      <c r="E282" s="3"/>
      <c r="F282" s="3"/>
      <c r="G282" s="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4"/>
      <c r="AE282" s="6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</row>
    <row r="283" spans="1:52" x14ac:dyDescent="0.25">
      <c r="A283" s="3"/>
      <c r="B283" s="3"/>
      <c r="C283" s="3"/>
      <c r="D283" s="3"/>
      <c r="E283" s="3"/>
      <c r="F283" s="3"/>
      <c r="G283" s="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4"/>
      <c r="AE283" s="6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</row>
    <row r="284" spans="1:52" x14ac:dyDescent="0.25">
      <c r="A284" s="3"/>
      <c r="B284" s="3"/>
      <c r="C284" s="3"/>
      <c r="D284" s="3"/>
      <c r="E284" s="3"/>
      <c r="F284" s="3"/>
      <c r="G284" s="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4"/>
      <c r="AE284" s="6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</row>
    <row r="285" spans="1:52" x14ac:dyDescent="0.25">
      <c r="A285" s="3"/>
      <c r="B285" s="3"/>
      <c r="C285" s="3"/>
      <c r="D285" s="3"/>
      <c r="E285" s="3"/>
      <c r="F285" s="3"/>
      <c r="G285" s="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4"/>
      <c r="AE285" s="6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</row>
    <row r="286" spans="1:52" x14ac:dyDescent="0.25">
      <c r="A286" s="3"/>
      <c r="B286" s="3"/>
      <c r="C286" s="3"/>
      <c r="D286" s="3"/>
      <c r="E286" s="3"/>
      <c r="F286" s="3"/>
      <c r="G286" s="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4"/>
      <c r="AE286" s="6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</row>
    <row r="287" spans="1:52" x14ac:dyDescent="0.25">
      <c r="A287" s="3"/>
      <c r="B287" s="3"/>
      <c r="C287" s="3"/>
      <c r="D287" s="3"/>
      <c r="E287" s="3"/>
      <c r="F287" s="3"/>
      <c r="G287" s="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4"/>
      <c r="AE287" s="6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</row>
    <row r="288" spans="1:52" x14ac:dyDescent="0.25">
      <c r="A288" s="3"/>
      <c r="B288" s="3"/>
      <c r="C288" s="3"/>
      <c r="D288" s="3"/>
      <c r="E288" s="3"/>
      <c r="F288" s="3"/>
      <c r="G288" s="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4"/>
      <c r="AE288" s="6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</row>
    <row r="289" spans="1:52" x14ac:dyDescent="0.25">
      <c r="A289" s="3"/>
      <c r="B289" s="3"/>
      <c r="C289" s="3"/>
      <c r="D289" s="3"/>
      <c r="E289" s="3"/>
      <c r="F289" s="3"/>
      <c r="G289" s="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4"/>
      <c r="AE289" s="6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</row>
    <row r="290" spans="1:52" x14ac:dyDescent="0.25">
      <c r="A290" s="3"/>
      <c r="B290" s="3"/>
      <c r="C290" s="3"/>
      <c r="D290" s="3"/>
      <c r="E290" s="3"/>
      <c r="F290" s="3"/>
      <c r="G290" s="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4"/>
      <c r="AE290" s="6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</row>
    <row r="291" spans="1:52" x14ac:dyDescent="0.25">
      <c r="A291" s="3"/>
      <c r="B291" s="3"/>
      <c r="C291" s="3"/>
      <c r="D291" s="3"/>
      <c r="E291" s="3"/>
      <c r="F291" s="3"/>
      <c r="G291" s="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4"/>
      <c r="AE291" s="6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</row>
    <row r="292" spans="1:52" x14ac:dyDescent="0.25">
      <c r="A292" s="3"/>
      <c r="B292" s="3"/>
      <c r="C292" s="3"/>
      <c r="D292" s="3"/>
      <c r="E292" s="3"/>
      <c r="F292" s="3"/>
      <c r="G292" s="4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4"/>
      <c r="AE292" s="6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</row>
    <row r="293" spans="1:52" x14ac:dyDescent="0.25">
      <c r="A293" s="3"/>
      <c r="B293" s="3"/>
      <c r="C293" s="3"/>
      <c r="D293" s="3"/>
      <c r="E293" s="3"/>
      <c r="F293" s="3"/>
      <c r="G293" s="4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4"/>
      <c r="AE293" s="6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</row>
    <row r="294" spans="1:52" x14ac:dyDescent="0.25">
      <c r="A294" s="3"/>
      <c r="B294" s="3"/>
      <c r="C294" s="3"/>
      <c r="D294" s="3"/>
      <c r="E294" s="3"/>
      <c r="F294" s="3"/>
      <c r="G294" s="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4"/>
      <c r="AE294" s="6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</row>
    <row r="295" spans="1:52" x14ac:dyDescent="0.25">
      <c r="A295" s="3"/>
      <c r="B295" s="3"/>
      <c r="C295" s="3"/>
      <c r="D295" s="3"/>
      <c r="E295" s="3"/>
      <c r="F295" s="3"/>
      <c r="G295" s="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4"/>
      <c r="AE295" s="6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</row>
    <row r="296" spans="1:52" x14ac:dyDescent="0.25">
      <c r="A296" s="3"/>
      <c r="B296" s="3"/>
      <c r="C296" s="3"/>
      <c r="D296" s="3"/>
      <c r="E296" s="3"/>
      <c r="F296" s="3"/>
      <c r="G296" s="4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4"/>
      <c r="AE296" s="6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</row>
    <row r="297" spans="1:52" x14ac:dyDescent="0.25">
      <c r="A297" s="3"/>
      <c r="B297" s="3"/>
      <c r="C297" s="3"/>
      <c r="D297" s="3"/>
      <c r="E297" s="3"/>
      <c r="F297" s="3"/>
      <c r="G297" s="4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4"/>
      <c r="AE297" s="6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</row>
    <row r="298" spans="1:52" x14ac:dyDescent="0.25">
      <c r="A298" s="3"/>
      <c r="B298" s="3"/>
      <c r="C298" s="3"/>
      <c r="D298" s="3"/>
      <c r="E298" s="3"/>
      <c r="F298" s="3"/>
      <c r="G298" s="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4"/>
      <c r="AE298" s="6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</row>
    <row r="299" spans="1:52" x14ac:dyDescent="0.25">
      <c r="A299" s="3"/>
      <c r="B299" s="3"/>
      <c r="C299" s="3"/>
      <c r="D299" s="3"/>
      <c r="E299" s="3"/>
      <c r="F299" s="3"/>
      <c r="G299" s="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4"/>
      <c r="AE299" s="6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</row>
    <row r="300" spans="1:52" x14ac:dyDescent="0.25">
      <c r="A300" s="3"/>
      <c r="B300" s="3"/>
      <c r="C300" s="3"/>
      <c r="D300" s="3"/>
      <c r="E300" s="3"/>
      <c r="F300" s="3"/>
      <c r="G300" s="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4"/>
      <c r="AE300" s="6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</row>
    <row r="301" spans="1:52" x14ac:dyDescent="0.25">
      <c r="A301" s="3"/>
      <c r="B301" s="3"/>
      <c r="C301" s="3"/>
      <c r="D301" s="3"/>
      <c r="E301" s="3"/>
      <c r="F301" s="3"/>
      <c r="G301" s="4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4"/>
      <c r="AE301" s="6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</row>
    <row r="302" spans="1:52" x14ac:dyDescent="0.25">
      <c r="A302" s="3"/>
      <c r="B302" s="3"/>
      <c r="C302" s="3"/>
      <c r="D302" s="3"/>
      <c r="E302" s="3"/>
      <c r="F302" s="3"/>
      <c r="G302" s="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4"/>
      <c r="AE302" s="6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</row>
    <row r="303" spans="1:52" x14ac:dyDescent="0.25">
      <c r="A303" s="3"/>
      <c r="B303" s="3"/>
      <c r="C303" s="3"/>
      <c r="D303" s="3"/>
      <c r="E303" s="3"/>
      <c r="F303" s="3"/>
      <c r="G303" s="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4"/>
      <c r="AE303" s="6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</row>
    <row r="304" spans="1:52" x14ac:dyDescent="0.25">
      <c r="A304" s="3"/>
      <c r="B304" s="3"/>
      <c r="C304" s="3"/>
      <c r="D304" s="3"/>
      <c r="E304" s="3"/>
      <c r="F304" s="3"/>
      <c r="G304" s="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4"/>
      <c r="AE304" s="6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</row>
    <row r="305" spans="1:52" x14ac:dyDescent="0.25">
      <c r="A305" s="3"/>
      <c r="B305" s="3"/>
      <c r="C305" s="3"/>
      <c r="D305" s="3"/>
      <c r="E305" s="3"/>
      <c r="F305" s="3"/>
      <c r="G305" s="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4"/>
      <c r="AE305" s="6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</row>
    <row r="306" spans="1:52" x14ac:dyDescent="0.25">
      <c r="A306" s="3"/>
      <c r="B306" s="3"/>
      <c r="C306" s="3"/>
      <c r="D306" s="3"/>
      <c r="E306" s="3"/>
      <c r="F306" s="3"/>
      <c r="G306" s="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4"/>
      <c r="AE306" s="6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</row>
    <row r="307" spans="1:52" x14ac:dyDescent="0.25">
      <c r="A307" s="3"/>
      <c r="B307" s="3"/>
      <c r="C307" s="3"/>
      <c r="D307" s="3"/>
      <c r="E307" s="3"/>
      <c r="F307" s="3"/>
      <c r="G307" s="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4"/>
      <c r="AE307" s="6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</row>
    <row r="308" spans="1:52" x14ac:dyDescent="0.25">
      <c r="A308" s="3"/>
      <c r="B308" s="3"/>
      <c r="C308" s="3"/>
      <c r="D308" s="3"/>
      <c r="E308" s="3"/>
      <c r="F308" s="3"/>
      <c r="G308" s="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4"/>
      <c r="AE308" s="6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</row>
    <row r="309" spans="1:52" x14ac:dyDescent="0.25">
      <c r="A309" s="3"/>
      <c r="B309" s="3"/>
      <c r="C309" s="3"/>
      <c r="D309" s="3"/>
      <c r="E309" s="3"/>
      <c r="F309" s="3"/>
      <c r="G309" s="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4"/>
      <c r="AE309" s="6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</row>
    <row r="310" spans="1:52" x14ac:dyDescent="0.25">
      <c r="A310" s="3"/>
      <c r="B310" s="3"/>
      <c r="C310" s="3"/>
      <c r="D310" s="3"/>
      <c r="E310" s="3"/>
      <c r="F310" s="3"/>
      <c r="G310" s="4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4"/>
      <c r="AE310" s="6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</row>
    <row r="311" spans="1:52" x14ac:dyDescent="0.25">
      <c r="A311" s="3"/>
      <c r="B311" s="3"/>
      <c r="C311" s="3"/>
      <c r="D311" s="3"/>
      <c r="E311" s="3"/>
      <c r="F311" s="3"/>
      <c r="G311" s="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4"/>
      <c r="AE311" s="6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</row>
    <row r="312" spans="1:52" x14ac:dyDescent="0.25">
      <c r="A312" s="3"/>
      <c r="B312" s="3"/>
      <c r="C312" s="3"/>
      <c r="D312" s="3"/>
      <c r="E312" s="3"/>
      <c r="F312" s="3"/>
      <c r="G312" s="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4"/>
      <c r="AE312" s="6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</row>
    <row r="313" spans="1:52" x14ac:dyDescent="0.25">
      <c r="A313" s="3"/>
      <c r="B313" s="3"/>
      <c r="C313" s="3"/>
      <c r="D313" s="3"/>
      <c r="E313" s="3"/>
      <c r="F313" s="3"/>
      <c r="G313" s="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4"/>
      <c r="AE313" s="6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</row>
    <row r="314" spans="1:52" x14ac:dyDescent="0.25">
      <c r="A314" s="3"/>
      <c r="B314" s="3"/>
      <c r="C314" s="3"/>
      <c r="D314" s="3"/>
      <c r="E314" s="3"/>
      <c r="F314" s="3"/>
      <c r="G314" s="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4"/>
      <c r="AE314" s="6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</row>
    <row r="315" spans="1:52" x14ac:dyDescent="0.25">
      <c r="A315" s="3"/>
      <c r="B315" s="3"/>
      <c r="C315" s="3"/>
      <c r="D315" s="3"/>
      <c r="E315" s="3"/>
      <c r="F315" s="3"/>
      <c r="G315" s="4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4"/>
      <c r="AE315" s="6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</row>
    <row r="316" spans="1:52" x14ac:dyDescent="0.25">
      <c r="A316" s="3"/>
      <c r="B316" s="3"/>
      <c r="C316" s="3"/>
      <c r="D316" s="3"/>
      <c r="E316" s="3"/>
      <c r="F316" s="3"/>
      <c r="G316" s="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4"/>
      <c r="AE316" s="6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</row>
    <row r="317" spans="1:52" x14ac:dyDescent="0.25">
      <c r="A317" s="3"/>
      <c r="B317" s="3"/>
      <c r="C317" s="3"/>
      <c r="D317" s="3"/>
      <c r="E317" s="3"/>
      <c r="F317" s="3"/>
      <c r="G317" s="4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4"/>
      <c r="AE317" s="6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</row>
    <row r="318" spans="1:52" x14ac:dyDescent="0.25">
      <c r="A318" s="3"/>
      <c r="B318" s="3"/>
      <c r="C318" s="3"/>
      <c r="D318" s="3"/>
      <c r="E318" s="3"/>
      <c r="F318" s="3"/>
      <c r="G318" s="4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4"/>
      <c r="AE318" s="6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</row>
    <row r="319" spans="1:52" x14ac:dyDescent="0.25">
      <c r="A319" s="3"/>
      <c r="B319" s="3"/>
      <c r="C319" s="3"/>
      <c r="D319" s="3"/>
      <c r="E319" s="3"/>
      <c r="F319" s="3"/>
      <c r="G319" s="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4"/>
      <c r="AE319" s="6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</row>
    <row r="320" spans="1:52" x14ac:dyDescent="0.25">
      <c r="A320" s="3"/>
      <c r="B320" s="3"/>
      <c r="C320" s="3"/>
      <c r="D320" s="3"/>
      <c r="E320" s="3"/>
      <c r="F320" s="3"/>
      <c r="G320" s="4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4"/>
      <c r="AE320" s="6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</row>
    <row r="321" spans="1:52" x14ac:dyDescent="0.25">
      <c r="A321" s="3"/>
      <c r="B321" s="3"/>
      <c r="C321" s="3"/>
      <c r="D321" s="3"/>
      <c r="E321" s="3"/>
      <c r="F321" s="3"/>
      <c r="G321" s="4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4"/>
      <c r="AE321" s="6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</row>
    <row r="322" spans="1:52" x14ac:dyDescent="0.25">
      <c r="A322" s="3"/>
      <c r="B322" s="3"/>
      <c r="C322" s="3"/>
      <c r="D322" s="3"/>
      <c r="E322" s="3"/>
      <c r="F322" s="3"/>
      <c r="G322" s="4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4"/>
      <c r="AE322" s="6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</row>
    <row r="323" spans="1:52" x14ac:dyDescent="0.25">
      <c r="A323" s="3"/>
      <c r="B323" s="3"/>
      <c r="C323" s="3"/>
      <c r="D323" s="3"/>
      <c r="E323" s="3"/>
      <c r="F323" s="3"/>
      <c r="G323" s="4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4"/>
      <c r="AE323" s="6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</row>
    <row r="324" spans="1:52" x14ac:dyDescent="0.25">
      <c r="A324" s="3"/>
      <c r="B324" s="3"/>
      <c r="C324" s="3"/>
      <c r="D324" s="3"/>
      <c r="E324" s="3"/>
      <c r="F324" s="3"/>
      <c r="G324" s="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4"/>
      <c r="AE324" s="6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</row>
    <row r="325" spans="1:52" x14ac:dyDescent="0.25">
      <c r="A325" s="3"/>
      <c r="B325" s="3"/>
      <c r="C325" s="3"/>
      <c r="D325" s="3"/>
      <c r="E325" s="3"/>
      <c r="F325" s="3"/>
      <c r="G325" s="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4"/>
      <c r="AE325" s="6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</row>
    <row r="326" spans="1:52" x14ac:dyDescent="0.25">
      <c r="A326" s="3"/>
      <c r="B326" s="3"/>
      <c r="C326" s="3"/>
      <c r="D326" s="3"/>
      <c r="E326" s="3"/>
      <c r="F326" s="3"/>
      <c r="G326" s="4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4"/>
      <c r="AE326" s="6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</row>
    <row r="327" spans="1:52" x14ac:dyDescent="0.25">
      <c r="A327" s="3"/>
      <c r="B327" s="3"/>
      <c r="C327" s="3"/>
      <c r="D327" s="3"/>
      <c r="E327" s="3"/>
      <c r="F327" s="3"/>
      <c r="G327" s="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4"/>
      <c r="AE327" s="6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</row>
    <row r="328" spans="1:52" x14ac:dyDescent="0.25">
      <c r="A328" s="3"/>
      <c r="B328" s="3"/>
      <c r="C328" s="3"/>
      <c r="D328" s="3"/>
      <c r="E328" s="3"/>
      <c r="F328" s="3"/>
      <c r="G328" s="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4"/>
      <c r="AE328" s="6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</row>
    <row r="329" spans="1:52" x14ac:dyDescent="0.25">
      <c r="A329" s="3"/>
      <c r="B329" s="3"/>
      <c r="C329" s="3"/>
      <c r="D329" s="3"/>
      <c r="E329" s="3"/>
      <c r="F329" s="3"/>
      <c r="G329" s="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4"/>
      <c r="AE329" s="6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</row>
    <row r="330" spans="1:52" x14ac:dyDescent="0.25">
      <c r="A330" s="3"/>
      <c r="B330" s="3"/>
      <c r="C330" s="3"/>
      <c r="D330" s="3"/>
      <c r="E330" s="3"/>
      <c r="F330" s="3"/>
      <c r="G330" s="4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4"/>
      <c r="AE330" s="6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</row>
    <row r="331" spans="1:52" x14ac:dyDescent="0.25">
      <c r="A331" s="3"/>
      <c r="B331" s="3"/>
      <c r="C331" s="3"/>
      <c r="D331" s="3"/>
      <c r="E331" s="3"/>
      <c r="F331" s="3"/>
      <c r="G331" s="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4"/>
      <c r="AE331" s="6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</row>
    <row r="332" spans="1:52" x14ac:dyDescent="0.25">
      <c r="A332" s="3"/>
      <c r="B332" s="3"/>
      <c r="C332" s="3"/>
      <c r="D332" s="3"/>
      <c r="E332" s="3"/>
      <c r="F332" s="3"/>
      <c r="G332" s="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4"/>
      <c r="AE332" s="6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</row>
    <row r="333" spans="1:52" x14ac:dyDescent="0.25">
      <c r="A333" s="3"/>
      <c r="B333" s="3"/>
      <c r="C333" s="3"/>
      <c r="D333" s="3"/>
      <c r="E333" s="3"/>
      <c r="F333" s="3"/>
      <c r="G333" s="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4"/>
      <c r="AE333" s="6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</row>
    <row r="334" spans="1:52" x14ac:dyDescent="0.25">
      <c r="A334" s="3"/>
      <c r="B334" s="3"/>
      <c r="C334" s="3"/>
      <c r="D334" s="3"/>
      <c r="E334" s="3"/>
      <c r="F334" s="3"/>
      <c r="G334" s="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4"/>
      <c r="AE334" s="6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</row>
    <row r="335" spans="1:52" x14ac:dyDescent="0.25">
      <c r="A335" s="3"/>
      <c r="B335" s="3"/>
      <c r="C335" s="3"/>
      <c r="D335" s="3"/>
      <c r="E335" s="3"/>
      <c r="F335" s="3"/>
      <c r="G335" s="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4"/>
      <c r="AE335" s="6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</row>
    <row r="336" spans="1:52" x14ac:dyDescent="0.25">
      <c r="A336" s="3"/>
      <c r="B336" s="3"/>
      <c r="C336" s="3"/>
      <c r="D336" s="3"/>
      <c r="E336" s="3"/>
      <c r="F336" s="3"/>
      <c r="G336" s="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4"/>
      <c r="AE336" s="6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</row>
    <row r="337" spans="1:52" x14ac:dyDescent="0.25">
      <c r="A337" s="3"/>
      <c r="B337" s="3"/>
      <c r="C337" s="3"/>
      <c r="D337" s="3"/>
      <c r="E337" s="3"/>
      <c r="F337" s="3"/>
      <c r="G337" s="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4"/>
      <c r="AE337" s="6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</row>
    <row r="338" spans="1:52" x14ac:dyDescent="0.25">
      <c r="A338" s="3"/>
      <c r="B338" s="3"/>
      <c r="C338" s="3"/>
      <c r="D338" s="3"/>
      <c r="E338" s="3"/>
      <c r="F338" s="3"/>
      <c r="G338" s="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4"/>
      <c r="AE338" s="6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</row>
    <row r="339" spans="1:52" x14ac:dyDescent="0.25">
      <c r="A339" s="3"/>
      <c r="B339" s="3"/>
      <c r="C339" s="3"/>
      <c r="D339" s="3"/>
      <c r="E339" s="3"/>
      <c r="F339" s="3"/>
      <c r="G339" s="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4"/>
      <c r="AE339" s="6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</row>
    <row r="340" spans="1:52" x14ac:dyDescent="0.25">
      <c r="A340" s="3"/>
      <c r="B340" s="3"/>
      <c r="C340" s="3"/>
      <c r="D340" s="3"/>
      <c r="E340" s="3"/>
      <c r="F340" s="3"/>
      <c r="G340" s="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4"/>
      <c r="AE340" s="6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</row>
    <row r="341" spans="1:52" x14ac:dyDescent="0.25">
      <c r="A341" s="3"/>
      <c r="B341" s="3"/>
      <c r="C341" s="3"/>
      <c r="D341" s="3"/>
      <c r="E341" s="3"/>
      <c r="F341" s="3"/>
      <c r="G341" s="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4"/>
      <c r="AE341" s="6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</row>
    <row r="342" spans="1:52" x14ac:dyDescent="0.25">
      <c r="A342" s="3"/>
      <c r="B342" s="3"/>
      <c r="C342" s="3"/>
      <c r="D342" s="3"/>
      <c r="E342" s="3"/>
      <c r="F342" s="3"/>
      <c r="G342" s="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4"/>
      <c r="AE342" s="6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</row>
    <row r="343" spans="1:52" x14ac:dyDescent="0.25">
      <c r="A343" s="3"/>
      <c r="B343" s="3"/>
      <c r="C343" s="3"/>
      <c r="D343" s="3"/>
      <c r="E343" s="3"/>
      <c r="F343" s="3"/>
      <c r="G343" s="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4"/>
      <c r="AE343" s="6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</row>
    <row r="344" spans="1:52" x14ac:dyDescent="0.25">
      <c r="A344" s="3"/>
      <c r="B344" s="3"/>
      <c r="C344" s="3"/>
      <c r="D344" s="3"/>
      <c r="E344" s="3"/>
      <c r="F344" s="3"/>
      <c r="G344" s="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4"/>
      <c r="AE344" s="6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</row>
    <row r="345" spans="1:52" x14ac:dyDescent="0.25">
      <c r="A345" s="3"/>
      <c r="B345" s="3"/>
      <c r="C345" s="3"/>
      <c r="D345" s="3"/>
      <c r="E345" s="3"/>
      <c r="F345" s="3"/>
      <c r="G345" s="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4"/>
      <c r="AE345" s="6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</row>
    <row r="346" spans="1:52" x14ac:dyDescent="0.25">
      <c r="A346" s="3"/>
      <c r="B346" s="3"/>
      <c r="C346" s="3"/>
      <c r="D346" s="3"/>
      <c r="E346" s="3"/>
      <c r="F346" s="3"/>
      <c r="G346" s="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4"/>
      <c r="AE346" s="6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</row>
    <row r="347" spans="1:52" x14ac:dyDescent="0.25">
      <c r="A347" s="3"/>
      <c r="B347" s="3"/>
      <c r="C347" s="3"/>
      <c r="D347" s="3"/>
      <c r="E347" s="3"/>
      <c r="F347" s="3"/>
      <c r="G347" s="4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4"/>
      <c r="AE347" s="6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</row>
    <row r="348" spans="1:52" x14ac:dyDescent="0.25">
      <c r="A348" s="3"/>
      <c r="B348" s="3"/>
      <c r="C348" s="3"/>
      <c r="D348" s="3"/>
      <c r="E348" s="3"/>
      <c r="F348" s="3"/>
      <c r="G348" s="4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4"/>
      <c r="AE348" s="6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</row>
    <row r="349" spans="1:52" x14ac:dyDescent="0.25">
      <c r="A349" s="3"/>
      <c r="B349" s="3"/>
      <c r="C349" s="3"/>
      <c r="D349" s="3"/>
      <c r="E349" s="3"/>
      <c r="F349" s="3"/>
      <c r="G349" s="4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4"/>
      <c r="AE349" s="6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</row>
    <row r="350" spans="1:52" x14ac:dyDescent="0.25">
      <c r="A350" s="3"/>
      <c r="B350" s="3"/>
      <c r="C350" s="3"/>
      <c r="D350" s="3"/>
      <c r="E350" s="3"/>
      <c r="F350" s="3"/>
      <c r="G350" s="4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4"/>
      <c r="AE350" s="6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</row>
    <row r="351" spans="1:52" x14ac:dyDescent="0.25">
      <c r="A351" s="3"/>
      <c r="B351" s="3"/>
      <c r="C351" s="3"/>
      <c r="D351" s="3"/>
      <c r="E351" s="3"/>
      <c r="F351" s="3"/>
      <c r="G351" s="4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4"/>
      <c r="AE351" s="6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</row>
    <row r="352" spans="1:52" x14ac:dyDescent="0.25">
      <c r="A352" s="3"/>
      <c r="B352" s="3"/>
      <c r="C352" s="3"/>
      <c r="D352" s="3"/>
      <c r="E352" s="3"/>
      <c r="F352" s="3"/>
      <c r="G352" s="4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4"/>
      <c r="AE352" s="6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</row>
    <row r="353" spans="1:52" x14ac:dyDescent="0.25">
      <c r="A353" s="3"/>
      <c r="B353" s="3"/>
      <c r="C353" s="3"/>
      <c r="D353" s="3"/>
      <c r="E353" s="3"/>
      <c r="F353" s="3"/>
      <c r="G353" s="4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4"/>
      <c r="AE353" s="6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</row>
    <row r="354" spans="1:52" x14ac:dyDescent="0.25">
      <c r="A354" s="3"/>
      <c r="B354" s="3"/>
      <c r="C354" s="3"/>
      <c r="D354" s="3"/>
      <c r="E354" s="3"/>
      <c r="F354" s="3"/>
      <c r="G354" s="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4"/>
      <c r="AE354" s="6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</row>
    <row r="355" spans="1:52" x14ac:dyDescent="0.25">
      <c r="A355" s="3"/>
      <c r="B355" s="3"/>
      <c r="C355" s="3"/>
      <c r="D355" s="3"/>
      <c r="E355" s="3"/>
      <c r="F355" s="3"/>
      <c r="G355" s="4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4"/>
      <c r="AE355" s="6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</row>
    <row r="356" spans="1:52" x14ac:dyDescent="0.25">
      <c r="A356" s="3"/>
      <c r="B356" s="3"/>
      <c r="C356" s="3"/>
      <c r="D356" s="3"/>
      <c r="E356" s="3"/>
      <c r="F356" s="3"/>
      <c r="G356" s="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4"/>
      <c r="AE356" s="6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</row>
    <row r="357" spans="1:52" x14ac:dyDescent="0.25">
      <c r="A357" s="3"/>
      <c r="B357" s="3"/>
      <c r="C357" s="3"/>
      <c r="D357" s="3"/>
      <c r="E357" s="3"/>
      <c r="F357" s="3"/>
      <c r="G357" s="4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4"/>
      <c r="AE357" s="6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</row>
    <row r="358" spans="1:52" x14ac:dyDescent="0.25">
      <c r="A358" s="3"/>
      <c r="B358" s="3"/>
      <c r="C358" s="3"/>
      <c r="D358" s="3"/>
      <c r="E358" s="3"/>
      <c r="F358" s="3"/>
      <c r="G358" s="4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4"/>
      <c r="AE358" s="6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</row>
    <row r="359" spans="1:52" x14ac:dyDescent="0.25">
      <c r="A359" s="3"/>
      <c r="B359" s="3"/>
      <c r="C359" s="3"/>
      <c r="D359" s="3"/>
      <c r="E359" s="3"/>
      <c r="F359" s="3"/>
      <c r="G359" s="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4"/>
      <c r="AE359" s="6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</row>
    <row r="360" spans="1:52" x14ac:dyDescent="0.25">
      <c r="A360" s="3"/>
      <c r="B360" s="3"/>
      <c r="C360" s="3"/>
      <c r="D360" s="3"/>
      <c r="E360" s="3"/>
      <c r="F360" s="3"/>
      <c r="G360" s="4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4"/>
      <c r="AE360" s="6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</row>
    <row r="361" spans="1:52" x14ac:dyDescent="0.25">
      <c r="A361" s="3"/>
      <c r="B361" s="3"/>
      <c r="C361" s="3"/>
      <c r="D361" s="3"/>
      <c r="E361" s="3"/>
      <c r="F361" s="3"/>
      <c r="G361" s="4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4"/>
      <c r="AE361" s="6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</row>
    <row r="362" spans="1:52" x14ac:dyDescent="0.25">
      <c r="A362" s="3"/>
      <c r="B362" s="3"/>
      <c r="C362" s="3"/>
      <c r="D362" s="3"/>
      <c r="E362" s="3"/>
      <c r="F362" s="3"/>
      <c r="G362" s="4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4"/>
      <c r="AE362" s="6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</row>
    <row r="363" spans="1:52" x14ac:dyDescent="0.25">
      <c r="A363" s="3"/>
      <c r="B363" s="3"/>
      <c r="C363" s="3"/>
      <c r="D363" s="3"/>
      <c r="E363" s="3"/>
      <c r="F363" s="3"/>
      <c r="G363" s="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4"/>
      <c r="AE363" s="6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</row>
    <row r="364" spans="1:52" x14ac:dyDescent="0.25">
      <c r="A364" s="3"/>
      <c r="B364" s="3"/>
      <c r="C364" s="3"/>
      <c r="D364" s="3"/>
      <c r="E364" s="3"/>
      <c r="F364" s="3"/>
      <c r="G364" s="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4"/>
      <c r="AE364" s="6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</row>
    <row r="365" spans="1:52" x14ac:dyDescent="0.25">
      <c r="A365" s="3"/>
      <c r="B365" s="3"/>
      <c r="C365" s="3"/>
      <c r="D365" s="3"/>
      <c r="E365" s="3"/>
      <c r="F365" s="3"/>
      <c r="G365" s="4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4"/>
      <c r="AE365" s="6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</row>
    <row r="366" spans="1:52" x14ac:dyDescent="0.25">
      <c r="A366" s="3"/>
      <c r="B366" s="3"/>
      <c r="C366" s="3"/>
      <c r="D366" s="3"/>
      <c r="E366" s="3"/>
      <c r="F366" s="3"/>
      <c r="G366" s="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4"/>
      <c r="AE366" s="6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</row>
    <row r="367" spans="1:52" x14ac:dyDescent="0.25">
      <c r="A367" s="3"/>
      <c r="B367" s="3"/>
      <c r="C367" s="3"/>
      <c r="D367" s="3"/>
      <c r="E367" s="3"/>
      <c r="F367" s="3"/>
      <c r="G367" s="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4"/>
      <c r="AE367" s="6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</row>
    <row r="368" spans="1:52" x14ac:dyDescent="0.25">
      <c r="A368" s="3"/>
      <c r="B368" s="3"/>
      <c r="C368" s="3"/>
      <c r="D368" s="3"/>
      <c r="E368" s="3"/>
      <c r="F368" s="3"/>
      <c r="G368" s="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4"/>
      <c r="AE368" s="6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</row>
    <row r="369" spans="1:52" x14ac:dyDescent="0.25">
      <c r="A369" s="3"/>
      <c r="B369" s="3"/>
      <c r="C369" s="3"/>
      <c r="D369" s="3"/>
      <c r="E369" s="3"/>
      <c r="F369" s="3"/>
      <c r="G369" s="4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4"/>
      <c r="AE369" s="6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</row>
    <row r="370" spans="1:52" x14ac:dyDescent="0.25">
      <c r="A370" s="3"/>
      <c r="B370" s="3"/>
      <c r="C370" s="3"/>
      <c r="D370" s="3"/>
      <c r="E370" s="3"/>
      <c r="F370" s="3"/>
      <c r="G370" s="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4"/>
      <c r="AE370" s="6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</row>
    <row r="371" spans="1:52" x14ac:dyDescent="0.25">
      <c r="A371" s="3"/>
      <c r="B371" s="3"/>
      <c r="C371" s="3"/>
      <c r="D371" s="3"/>
      <c r="E371" s="3"/>
      <c r="F371" s="3"/>
      <c r="G371" s="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4"/>
      <c r="AE371" s="6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</row>
    <row r="372" spans="1:52" x14ac:dyDescent="0.25">
      <c r="A372" s="3"/>
      <c r="B372" s="3"/>
      <c r="C372" s="3"/>
      <c r="D372" s="3"/>
      <c r="E372" s="3"/>
      <c r="F372" s="3"/>
      <c r="G372" s="4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4"/>
      <c r="AE372" s="6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</row>
    <row r="373" spans="1:52" x14ac:dyDescent="0.25">
      <c r="A373" s="3"/>
      <c r="B373" s="3"/>
      <c r="C373" s="3"/>
      <c r="D373" s="3"/>
      <c r="E373" s="3"/>
      <c r="F373" s="3"/>
      <c r="G373" s="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4"/>
      <c r="AE373" s="6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</row>
    <row r="374" spans="1:52" x14ac:dyDescent="0.25">
      <c r="A374" s="3"/>
      <c r="B374" s="3"/>
      <c r="C374" s="3"/>
      <c r="D374" s="3"/>
      <c r="E374" s="3"/>
      <c r="F374" s="3"/>
      <c r="G374" s="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4"/>
      <c r="AE374" s="6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</row>
    <row r="375" spans="1:52" x14ac:dyDescent="0.25">
      <c r="A375" s="3"/>
      <c r="B375" s="3"/>
      <c r="C375" s="3"/>
      <c r="D375" s="3"/>
      <c r="E375" s="3"/>
      <c r="F375" s="3"/>
      <c r="G375" s="4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4"/>
      <c r="AE375" s="6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</row>
    <row r="376" spans="1:52" x14ac:dyDescent="0.25">
      <c r="A376" s="3"/>
      <c r="B376" s="3"/>
      <c r="C376" s="3"/>
      <c r="D376" s="3"/>
      <c r="E376" s="3"/>
      <c r="F376" s="3"/>
      <c r="G376" s="4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4"/>
      <c r="AE376" s="6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</row>
    <row r="377" spans="1:52" x14ac:dyDescent="0.25">
      <c r="A377" s="3"/>
      <c r="B377" s="3"/>
      <c r="C377" s="3"/>
      <c r="D377" s="3"/>
      <c r="E377" s="3"/>
      <c r="F377" s="3"/>
      <c r="G377" s="4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4"/>
      <c r="AE377" s="6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</row>
    <row r="378" spans="1:52" x14ac:dyDescent="0.25">
      <c r="A378" s="3"/>
      <c r="B378" s="3"/>
      <c r="C378" s="3"/>
      <c r="D378" s="3"/>
      <c r="E378" s="3"/>
      <c r="F378" s="3"/>
      <c r="G378" s="4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4"/>
      <c r="AE378" s="6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</row>
    <row r="379" spans="1:52" x14ac:dyDescent="0.25">
      <c r="A379" s="3"/>
      <c r="B379" s="3"/>
      <c r="C379" s="3"/>
      <c r="D379" s="3"/>
      <c r="E379" s="3"/>
      <c r="F379" s="3"/>
      <c r="G379" s="4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4"/>
      <c r="AE379" s="6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</row>
    <row r="380" spans="1:52" x14ac:dyDescent="0.25">
      <c r="A380" s="3"/>
      <c r="B380" s="3"/>
      <c r="C380" s="3"/>
      <c r="D380" s="3"/>
      <c r="E380" s="3"/>
      <c r="F380" s="3"/>
      <c r="G380" s="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4"/>
      <c r="AE380" s="6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</row>
    <row r="381" spans="1:52" x14ac:dyDescent="0.25">
      <c r="A381" s="3"/>
      <c r="B381" s="3"/>
      <c r="C381" s="3"/>
      <c r="D381" s="3"/>
      <c r="E381" s="3"/>
      <c r="F381" s="3"/>
      <c r="G381" s="4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4"/>
      <c r="AE381" s="6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</row>
    <row r="382" spans="1:52" x14ac:dyDescent="0.25">
      <c r="A382" s="3"/>
      <c r="B382" s="3"/>
      <c r="C382" s="3"/>
      <c r="D382" s="3"/>
      <c r="E382" s="3"/>
      <c r="F382" s="3"/>
      <c r="G382" s="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4"/>
      <c r="AE382" s="6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</row>
    <row r="383" spans="1:52" x14ac:dyDescent="0.25">
      <c r="A383" s="3"/>
      <c r="B383" s="3"/>
      <c r="C383" s="3"/>
      <c r="D383" s="3"/>
      <c r="E383" s="3"/>
      <c r="F383" s="3"/>
      <c r="G383" s="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4"/>
      <c r="AE383" s="6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</row>
    <row r="384" spans="1:52" x14ac:dyDescent="0.25">
      <c r="A384" s="3"/>
      <c r="B384" s="3"/>
      <c r="C384" s="3"/>
      <c r="D384" s="3"/>
      <c r="E384" s="3"/>
      <c r="F384" s="3"/>
      <c r="G384" s="4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4"/>
      <c r="AE384" s="6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</row>
    <row r="385" spans="1:52" x14ac:dyDescent="0.25">
      <c r="A385" s="3"/>
      <c r="B385" s="3"/>
      <c r="C385" s="3"/>
      <c r="D385" s="3"/>
      <c r="E385" s="3"/>
      <c r="F385" s="3"/>
      <c r="G385" s="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4"/>
      <c r="AE385" s="6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</row>
    <row r="386" spans="1:52" x14ac:dyDescent="0.25">
      <c r="A386" s="3"/>
      <c r="B386" s="3"/>
      <c r="C386" s="3"/>
      <c r="D386" s="3"/>
      <c r="E386" s="3"/>
      <c r="F386" s="3"/>
      <c r="G386" s="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4"/>
      <c r="AE386" s="6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</row>
    <row r="387" spans="1:52" x14ac:dyDescent="0.25">
      <c r="A387" s="3"/>
      <c r="B387" s="3"/>
      <c r="C387" s="3"/>
      <c r="D387" s="3"/>
      <c r="E387" s="3"/>
      <c r="F387" s="3"/>
      <c r="G387" s="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4"/>
      <c r="AE387" s="6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</row>
    <row r="388" spans="1:52" x14ac:dyDescent="0.25">
      <c r="A388" s="3"/>
      <c r="B388" s="3"/>
      <c r="C388" s="3"/>
      <c r="D388" s="3"/>
      <c r="E388" s="3"/>
      <c r="F388" s="3"/>
      <c r="G388" s="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4"/>
      <c r="AE388" s="6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</row>
    <row r="389" spans="1:52" x14ac:dyDescent="0.25">
      <c r="A389" s="3"/>
      <c r="B389" s="3"/>
      <c r="C389" s="3"/>
      <c r="D389" s="3"/>
      <c r="E389" s="3"/>
      <c r="F389" s="3"/>
      <c r="G389" s="4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4"/>
      <c r="AE389" s="6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</row>
    <row r="390" spans="1:52" x14ac:dyDescent="0.25">
      <c r="A390" s="3"/>
      <c r="B390" s="3"/>
      <c r="C390" s="3"/>
      <c r="D390" s="3"/>
      <c r="E390" s="3"/>
      <c r="F390" s="3"/>
      <c r="G390" s="4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4"/>
      <c r="AE390" s="6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</row>
    <row r="391" spans="1:52" x14ac:dyDescent="0.25">
      <c r="A391" s="3"/>
      <c r="B391" s="3"/>
      <c r="C391" s="3"/>
      <c r="D391" s="3"/>
      <c r="E391" s="3"/>
      <c r="F391" s="3"/>
      <c r="G391" s="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4"/>
      <c r="AE391" s="6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</row>
    <row r="392" spans="1:52" x14ac:dyDescent="0.25">
      <c r="A392" s="3"/>
      <c r="B392" s="3"/>
      <c r="C392" s="3"/>
      <c r="D392" s="3"/>
      <c r="E392" s="3"/>
      <c r="F392" s="3"/>
      <c r="G392" s="4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4"/>
      <c r="AE392" s="6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</row>
    <row r="393" spans="1:52" x14ac:dyDescent="0.25">
      <c r="A393" s="3"/>
      <c r="B393" s="3"/>
      <c r="C393" s="3"/>
      <c r="D393" s="3"/>
      <c r="E393" s="3"/>
      <c r="F393" s="3"/>
      <c r="G393" s="4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4"/>
      <c r="AE393" s="6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</row>
    <row r="394" spans="1:52" x14ac:dyDescent="0.25">
      <c r="A394" s="3"/>
      <c r="B394" s="3"/>
      <c r="C394" s="3"/>
      <c r="D394" s="3"/>
      <c r="E394" s="3"/>
      <c r="F394" s="3"/>
      <c r="G394" s="4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4"/>
      <c r="AE394" s="6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</row>
    <row r="395" spans="1:52" x14ac:dyDescent="0.25">
      <c r="A395" s="3"/>
      <c r="B395" s="3"/>
      <c r="C395" s="3"/>
      <c r="D395" s="3"/>
      <c r="E395" s="3"/>
      <c r="F395" s="3"/>
      <c r="G395" s="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4"/>
      <c r="AE395" s="6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</row>
    <row r="396" spans="1:52" x14ac:dyDescent="0.25">
      <c r="A396" s="3"/>
      <c r="B396" s="3"/>
      <c r="C396" s="3"/>
      <c r="D396" s="3"/>
      <c r="E396" s="3"/>
      <c r="F396" s="3"/>
      <c r="G396" s="4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4"/>
      <c r="AE396" s="6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</row>
    <row r="397" spans="1:52" x14ac:dyDescent="0.25">
      <c r="A397" s="3"/>
      <c r="B397" s="3"/>
      <c r="C397" s="3"/>
      <c r="D397" s="3"/>
      <c r="E397" s="3"/>
      <c r="F397" s="3"/>
      <c r="G397" s="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4"/>
      <c r="AE397" s="6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</row>
    <row r="398" spans="1:52" x14ac:dyDescent="0.25">
      <c r="A398" s="3"/>
      <c r="B398" s="3"/>
      <c r="C398" s="3"/>
      <c r="D398" s="3"/>
      <c r="E398" s="3"/>
      <c r="F398" s="3"/>
      <c r="G398" s="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4"/>
      <c r="AE398" s="6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</row>
    <row r="399" spans="1:52" x14ac:dyDescent="0.25">
      <c r="A399" s="3"/>
      <c r="B399" s="3"/>
      <c r="C399" s="3"/>
      <c r="D399" s="3"/>
      <c r="E399" s="3"/>
      <c r="F399" s="3"/>
      <c r="G399" s="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4"/>
      <c r="AE399" s="6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</row>
    <row r="400" spans="1:52" x14ac:dyDescent="0.25">
      <c r="A400" s="3"/>
      <c r="B400" s="3"/>
      <c r="C400" s="3"/>
      <c r="D400" s="3"/>
      <c r="E400" s="3"/>
      <c r="F400" s="3"/>
      <c r="G400" s="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4"/>
      <c r="AE400" s="6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</row>
    <row r="401" spans="1:52" x14ac:dyDescent="0.25">
      <c r="A401" s="3"/>
      <c r="B401" s="3"/>
      <c r="C401" s="3"/>
      <c r="D401" s="3"/>
      <c r="E401" s="3"/>
      <c r="F401" s="3"/>
      <c r="G401" s="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4"/>
      <c r="AE401" s="6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</row>
    <row r="402" spans="1:52" x14ac:dyDescent="0.25">
      <c r="A402" s="3"/>
      <c r="B402" s="3"/>
      <c r="C402" s="3"/>
      <c r="D402" s="3"/>
      <c r="E402" s="3"/>
      <c r="F402" s="3"/>
      <c r="G402" s="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4"/>
      <c r="AE402" s="6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</row>
    <row r="403" spans="1:52" x14ac:dyDescent="0.25">
      <c r="A403" s="3"/>
      <c r="B403" s="3"/>
      <c r="C403" s="3"/>
      <c r="D403" s="3"/>
      <c r="E403" s="3"/>
      <c r="F403" s="3"/>
      <c r="G403" s="4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4"/>
      <c r="AE403" s="6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</row>
    <row r="404" spans="1:52" x14ac:dyDescent="0.25">
      <c r="A404" s="3"/>
      <c r="B404" s="3"/>
      <c r="C404" s="3"/>
      <c r="D404" s="3"/>
      <c r="E404" s="3"/>
      <c r="F404" s="3"/>
      <c r="G404" s="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4"/>
      <c r="AE404" s="6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</row>
    <row r="405" spans="1:52" x14ac:dyDescent="0.25">
      <c r="A405" s="3"/>
      <c r="B405" s="3"/>
      <c r="C405" s="3"/>
      <c r="D405" s="3"/>
      <c r="E405" s="3"/>
      <c r="F405" s="3"/>
      <c r="G405" s="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4"/>
      <c r="AE405" s="6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</row>
    <row r="406" spans="1:52" x14ac:dyDescent="0.25">
      <c r="A406" s="3"/>
      <c r="B406" s="3"/>
      <c r="C406" s="3"/>
      <c r="D406" s="3"/>
      <c r="E406" s="3"/>
      <c r="F406" s="3"/>
      <c r="G406" s="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4"/>
      <c r="AE406" s="6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</row>
    <row r="407" spans="1:52" x14ac:dyDescent="0.25">
      <c r="A407" s="3"/>
      <c r="B407" s="3"/>
      <c r="C407" s="3"/>
      <c r="D407" s="3"/>
      <c r="E407" s="3"/>
      <c r="F407" s="3"/>
      <c r="G407" s="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4"/>
      <c r="AE407" s="6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</row>
    <row r="408" spans="1:52" x14ac:dyDescent="0.25">
      <c r="A408" s="3"/>
      <c r="B408" s="3"/>
      <c r="C408" s="3"/>
      <c r="D408" s="3"/>
      <c r="E408" s="3"/>
      <c r="F408" s="3"/>
      <c r="G408" s="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4"/>
      <c r="AE408" s="6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</row>
    <row r="409" spans="1:52" x14ac:dyDescent="0.25">
      <c r="A409" s="3"/>
      <c r="B409" s="3"/>
      <c r="C409" s="3"/>
      <c r="D409" s="3"/>
      <c r="E409" s="3"/>
      <c r="F409" s="3"/>
      <c r="G409" s="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4"/>
      <c r="AE409" s="6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</row>
    <row r="410" spans="1:52" x14ac:dyDescent="0.25">
      <c r="A410" s="3"/>
      <c r="B410" s="3"/>
      <c r="C410" s="3"/>
      <c r="D410" s="3"/>
      <c r="E410" s="3"/>
      <c r="F410" s="3"/>
      <c r="G410" s="4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4"/>
      <c r="AE410" s="6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</row>
    <row r="411" spans="1:52" x14ac:dyDescent="0.25">
      <c r="A411" s="3"/>
      <c r="B411" s="3"/>
      <c r="C411" s="3"/>
      <c r="D411" s="3"/>
      <c r="E411" s="3"/>
      <c r="F411" s="3"/>
      <c r="G411" s="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4"/>
      <c r="AE411" s="6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</row>
    <row r="412" spans="1:52" x14ac:dyDescent="0.25">
      <c r="A412" s="3"/>
      <c r="B412" s="3"/>
      <c r="C412" s="3"/>
      <c r="D412" s="3"/>
      <c r="E412" s="3"/>
      <c r="F412" s="3"/>
      <c r="G412" s="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4"/>
      <c r="AE412" s="6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</row>
    <row r="413" spans="1:52" x14ac:dyDescent="0.25">
      <c r="A413" s="3"/>
      <c r="B413" s="3"/>
      <c r="C413" s="3"/>
      <c r="D413" s="3"/>
      <c r="E413" s="3"/>
      <c r="F413" s="3"/>
      <c r="G413" s="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4"/>
      <c r="AE413" s="6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</row>
    <row r="414" spans="1:52" x14ac:dyDescent="0.25">
      <c r="A414" s="3"/>
      <c r="B414" s="3"/>
      <c r="C414" s="3"/>
      <c r="D414" s="3"/>
      <c r="E414" s="3"/>
      <c r="F414" s="3"/>
      <c r="G414" s="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4"/>
      <c r="AE414" s="6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</row>
    <row r="415" spans="1:52" x14ac:dyDescent="0.25">
      <c r="A415" s="3"/>
      <c r="B415" s="3"/>
      <c r="C415" s="3"/>
      <c r="D415" s="3"/>
      <c r="E415" s="3"/>
      <c r="F415" s="3"/>
      <c r="G415" s="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4"/>
      <c r="AE415" s="6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</row>
    <row r="416" spans="1:52" x14ac:dyDescent="0.25">
      <c r="A416" s="3"/>
      <c r="B416" s="3"/>
      <c r="C416" s="3"/>
      <c r="D416" s="3"/>
      <c r="E416" s="3"/>
      <c r="F416" s="3"/>
      <c r="G416" s="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4"/>
      <c r="AE416" s="6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</row>
    <row r="417" spans="1:52" x14ac:dyDescent="0.25">
      <c r="A417" s="3"/>
      <c r="B417" s="3"/>
      <c r="C417" s="3"/>
      <c r="D417" s="3"/>
      <c r="E417" s="3"/>
      <c r="F417" s="3"/>
      <c r="G417" s="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4"/>
      <c r="AE417" s="6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</row>
    <row r="418" spans="1:52" x14ac:dyDescent="0.25">
      <c r="A418" s="3"/>
      <c r="B418" s="3"/>
      <c r="C418" s="3"/>
      <c r="D418" s="3"/>
      <c r="E418" s="3"/>
      <c r="F418" s="3"/>
      <c r="G418" s="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4"/>
      <c r="AE418" s="6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</row>
    <row r="419" spans="1:52" x14ac:dyDescent="0.25">
      <c r="A419" s="3"/>
      <c r="B419" s="3"/>
      <c r="C419" s="3"/>
      <c r="D419" s="3"/>
      <c r="E419" s="3"/>
      <c r="F419" s="3"/>
      <c r="G419" s="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4"/>
      <c r="AE419" s="6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</row>
    <row r="420" spans="1:52" x14ac:dyDescent="0.25">
      <c r="A420" s="3"/>
      <c r="B420" s="3"/>
      <c r="C420" s="3"/>
      <c r="D420" s="3"/>
      <c r="E420" s="3"/>
      <c r="F420" s="3"/>
      <c r="G420" s="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4"/>
      <c r="AE420" s="6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</row>
    <row r="421" spans="1:52" x14ac:dyDescent="0.25">
      <c r="A421" s="3"/>
      <c r="B421" s="3"/>
      <c r="C421" s="3"/>
      <c r="D421" s="3"/>
      <c r="E421" s="3"/>
      <c r="F421" s="3"/>
      <c r="G421" s="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4"/>
      <c r="AE421" s="6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</row>
    <row r="422" spans="1:52" x14ac:dyDescent="0.25">
      <c r="A422" s="3"/>
      <c r="B422" s="3"/>
      <c r="C422" s="3"/>
      <c r="D422" s="3"/>
      <c r="E422" s="3"/>
      <c r="F422" s="3"/>
      <c r="G422" s="4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4"/>
      <c r="AE422" s="6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</row>
    <row r="423" spans="1:52" x14ac:dyDescent="0.25">
      <c r="A423" s="3"/>
      <c r="B423" s="3"/>
      <c r="C423" s="3"/>
      <c r="D423" s="3"/>
      <c r="E423" s="3"/>
      <c r="F423" s="3"/>
      <c r="G423" s="4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4"/>
      <c r="AE423" s="6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</row>
    <row r="424" spans="1:52" x14ac:dyDescent="0.25">
      <c r="A424" s="3"/>
      <c r="B424" s="3"/>
      <c r="C424" s="3"/>
      <c r="D424" s="3"/>
      <c r="E424" s="3"/>
      <c r="F424" s="3"/>
      <c r="G424" s="4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4"/>
      <c r="AE424" s="6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</row>
    <row r="425" spans="1:52" x14ac:dyDescent="0.25">
      <c r="A425" s="3"/>
      <c r="B425" s="3"/>
      <c r="C425" s="3"/>
      <c r="D425" s="3"/>
      <c r="E425" s="3"/>
      <c r="F425" s="3"/>
      <c r="G425" s="4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4"/>
      <c r="AE425" s="6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</row>
    <row r="426" spans="1:52" x14ac:dyDescent="0.25">
      <c r="A426" s="3"/>
      <c r="B426" s="3"/>
      <c r="C426" s="3"/>
      <c r="D426" s="3"/>
      <c r="E426" s="3"/>
      <c r="F426" s="3"/>
      <c r="G426" s="4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4"/>
      <c r="AE426" s="6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</row>
    <row r="427" spans="1:52" x14ac:dyDescent="0.25">
      <c r="A427" s="3"/>
      <c r="B427" s="3"/>
      <c r="C427" s="3"/>
      <c r="D427" s="3"/>
      <c r="E427" s="3"/>
      <c r="F427" s="3"/>
      <c r="G427" s="4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4"/>
      <c r="AE427" s="6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</row>
    <row r="428" spans="1:52" x14ac:dyDescent="0.25">
      <c r="A428" s="3"/>
      <c r="B428" s="3"/>
      <c r="C428" s="3"/>
      <c r="D428" s="3"/>
      <c r="E428" s="3"/>
      <c r="F428" s="3"/>
      <c r="G428" s="4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4"/>
      <c r="AE428" s="6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</row>
    <row r="429" spans="1:52" x14ac:dyDescent="0.25">
      <c r="A429" s="3"/>
      <c r="B429" s="3"/>
      <c r="C429" s="3"/>
      <c r="D429" s="3"/>
      <c r="E429" s="3"/>
      <c r="F429" s="3"/>
      <c r="G429" s="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4"/>
      <c r="AE429" s="6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</row>
    <row r="430" spans="1:52" x14ac:dyDescent="0.25">
      <c r="A430" s="3"/>
      <c r="B430" s="3"/>
      <c r="C430" s="3"/>
      <c r="D430" s="3"/>
      <c r="E430" s="3"/>
      <c r="F430" s="3"/>
      <c r="G430" s="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4"/>
      <c r="AE430" s="6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</row>
    <row r="431" spans="1:52" x14ac:dyDescent="0.25">
      <c r="A431" s="3"/>
      <c r="B431" s="3"/>
      <c r="C431" s="3"/>
      <c r="D431" s="3"/>
      <c r="E431" s="3"/>
      <c r="F431" s="3"/>
      <c r="G431" s="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4"/>
      <c r="AE431" s="6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</row>
    <row r="432" spans="1:52" x14ac:dyDescent="0.25">
      <c r="A432" s="3"/>
      <c r="B432" s="3"/>
      <c r="C432" s="3"/>
      <c r="D432" s="3"/>
      <c r="E432" s="3"/>
      <c r="F432" s="3"/>
      <c r="G432" s="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4"/>
      <c r="AE432" s="6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</row>
    <row r="433" spans="1:52" x14ac:dyDescent="0.25">
      <c r="A433" s="3"/>
      <c r="B433" s="3"/>
      <c r="C433" s="3"/>
      <c r="D433" s="3"/>
      <c r="E433" s="3"/>
      <c r="F433" s="3"/>
      <c r="G433" s="4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4"/>
      <c r="AE433" s="6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</row>
    <row r="434" spans="1:52" x14ac:dyDescent="0.25">
      <c r="A434" s="3"/>
      <c r="B434" s="3"/>
      <c r="C434" s="3"/>
      <c r="D434" s="3"/>
      <c r="E434" s="3"/>
      <c r="F434" s="3"/>
      <c r="G434" s="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4"/>
      <c r="AE434" s="6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</row>
    <row r="435" spans="1:52" x14ac:dyDescent="0.25">
      <c r="A435" s="3"/>
      <c r="B435" s="3"/>
      <c r="C435" s="3"/>
      <c r="D435" s="3"/>
      <c r="E435" s="3"/>
      <c r="F435" s="3"/>
      <c r="G435" s="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4"/>
      <c r="AE435" s="6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</row>
    <row r="436" spans="1:52" x14ac:dyDescent="0.25">
      <c r="A436" s="3"/>
      <c r="B436" s="3"/>
      <c r="C436" s="3"/>
      <c r="D436" s="3"/>
      <c r="E436" s="3"/>
      <c r="F436" s="3"/>
      <c r="G436" s="4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4"/>
      <c r="AE436" s="6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</row>
    <row r="437" spans="1:52" x14ac:dyDescent="0.25">
      <c r="A437" s="3"/>
      <c r="B437" s="3"/>
      <c r="C437" s="3"/>
      <c r="D437" s="3"/>
      <c r="E437" s="3"/>
      <c r="F437" s="3"/>
      <c r="G437" s="4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4"/>
      <c r="AE437" s="6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</row>
    <row r="438" spans="1:52" x14ac:dyDescent="0.25">
      <c r="A438" s="3"/>
      <c r="B438" s="3"/>
      <c r="C438" s="3"/>
      <c r="D438" s="3"/>
      <c r="E438" s="3"/>
      <c r="F438" s="3"/>
      <c r="G438" s="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4"/>
      <c r="AE438" s="6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</row>
    <row r="439" spans="1:52" x14ac:dyDescent="0.25">
      <c r="A439" s="3"/>
      <c r="B439" s="3"/>
      <c r="C439" s="3"/>
      <c r="D439" s="3"/>
      <c r="E439" s="3"/>
      <c r="F439" s="3"/>
      <c r="G439" s="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4"/>
      <c r="AE439" s="6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</row>
    <row r="440" spans="1:52" x14ac:dyDescent="0.25">
      <c r="A440" s="3"/>
      <c r="B440" s="3"/>
      <c r="C440" s="3"/>
      <c r="D440" s="3"/>
      <c r="E440" s="3"/>
      <c r="F440" s="3"/>
      <c r="G440" s="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4"/>
      <c r="AE440" s="6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</row>
    <row r="441" spans="1:52" x14ac:dyDescent="0.25">
      <c r="A441" s="3"/>
      <c r="B441" s="3"/>
      <c r="C441" s="3"/>
      <c r="D441" s="3"/>
      <c r="E441" s="3"/>
      <c r="F441" s="3"/>
      <c r="G441" s="4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4"/>
      <c r="AE441" s="6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</row>
    <row r="442" spans="1:52" x14ac:dyDescent="0.25">
      <c r="A442" s="3"/>
      <c r="B442" s="3"/>
      <c r="C442" s="3"/>
      <c r="D442" s="3"/>
      <c r="E442" s="3"/>
      <c r="F442" s="3"/>
      <c r="G442" s="4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4"/>
      <c r="AE442" s="6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</row>
    <row r="443" spans="1:52" x14ac:dyDescent="0.25">
      <c r="A443" s="3"/>
      <c r="B443" s="3"/>
      <c r="C443" s="3"/>
      <c r="D443" s="3"/>
      <c r="E443" s="3"/>
      <c r="F443" s="3"/>
      <c r="G443" s="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4"/>
      <c r="AE443" s="6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</row>
    <row r="444" spans="1:52" x14ac:dyDescent="0.25">
      <c r="A444" s="3"/>
      <c r="B444" s="3"/>
      <c r="C444" s="3"/>
      <c r="D444" s="3"/>
      <c r="E444" s="3"/>
      <c r="F444" s="3"/>
      <c r="G444" s="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4"/>
      <c r="AE444" s="6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</row>
    <row r="445" spans="1:52" x14ac:dyDescent="0.25">
      <c r="A445" s="3"/>
      <c r="B445" s="3"/>
      <c r="C445" s="3"/>
      <c r="D445" s="3"/>
      <c r="E445" s="3"/>
      <c r="F445" s="3"/>
      <c r="G445" s="4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4"/>
      <c r="AE445" s="6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</row>
    <row r="446" spans="1:52" x14ac:dyDescent="0.25">
      <c r="A446" s="3"/>
      <c r="B446" s="3"/>
      <c r="C446" s="3"/>
      <c r="D446" s="3"/>
      <c r="E446" s="3"/>
      <c r="F446" s="3"/>
      <c r="G446" s="4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4"/>
      <c r="AE446" s="6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</row>
    <row r="447" spans="1:52" x14ac:dyDescent="0.25">
      <c r="A447" s="3"/>
      <c r="B447" s="3"/>
      <c r="C447" s="3"/>
      <c r="D447" s="3"/>
      <c r="E447" s="3"/>
      <c r="F447" s="3"/>
      <c r="G447" s="4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4"/>
      <c r="AE447" s="6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</row>
    <row r="448" spans="1:52" x14ac:dyDescent="0.25">
      <c r="A448" s="3"/>
      <c r="B448" s="3"/>
      <c r="C448" s="3"/>
      <c r="D448" s="3"/>
      <c r="E448" s="3"/>
      <c r="F448" s="3"/>
      <c r="G448" s="4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4"/>
      <c r="AE448" s="6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</row>
    <row r="449" spans="1:52" x14ac:dyDescent="0.25">
      <c r="A449" s="3"/>
      <c r="B449" s="3"/>
      <c r="C449" s="3"/>
      <c r="D449" s="3"/>
      <c r="E449" s="3"/>
      <c r="F449" s="3"/>
      <c r="G449" s="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4"/>
      <c r="AE449" s="6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</row>
    <row r="450" spans="1:52" x14ac:dyDescent="0.25">
      <c r="A450" s="3"/>
      <c r="B450" s="3"/>
      <c r="C450" s="3"/>
      <c r="D450" s="3"/>
      <c r="E450" s="3"/>
      <c r="F450" s="3"/>
      <c r="G450" s="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4"/>
      <c r="AE450" s="6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</row>
    <row r="451" spans="1:52" x14ac:dyDescent="0.25">
      <c r="A451" s="3"/>
      <c r="B451" s="3"/>
      <c r="C451" s="3"/>
      <c r="D451" s="3"/>
      <c r="E451" s="3"/>
      <c r="F451" s="3"/>
      <c r="G451" s="4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4"/>
      <c r="AE451" s="6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</row>
    <row r="452" spans="1:52" x14ac:dyDescent="0.25">
      <c r="A452" s="3"/>
      <c r="B452" s="3"/>
      <c r="C452" s="3"/>
      <c r="D452" s="3"/>
      <c r="E452" s="3"/>
      <c r="F452" s="3"/>
      <c r="G452" s="4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4"/>
      <c r="AE452" s="6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</row>
    <row r="453" spans="1:52" x14ac:dyDescent="0.25">
      <c r="A453" s="3"/>
      <c r="B453" s="3"/>
      <c r="C453" s="3"/>
      <c r="D453" s="3"/>
      <c r="E453" s="3"/>
      <c r="F453" s="3"/>
      <c r="G453" s="4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4"/>
      <c r="AE453" s="6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</row>
    <row r="454" spans="1:52" x14ac:dyDescent="0.25">
      <c r="A454" s="3"/>
      <c r="B454" s="3"/>
      <c r="C454" s="3"/>
      <c r="D454" s="3"/>
      <c r="E454" s="3"/>
      <c r="F454" s="3"/>
      <c r="G454" s="4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4"/>
      <c r="AE454" s="6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</row>
    <row r="455" spans="1:52" x14ac:dyDescent="0.25">
      <c r="A455" s="3"/>
      <c r="B455" s="3"/>
      <c r="C455" s="3"/>
      <c r="D455" s="3"/>
      <c r="E455" s="3"/>
      <c r="F455" s="3"/>
      <c r="G455" s="4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4"/>
      <c r="AE455" s="6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</row>
    <row r="456" spans="1:52" x14ac:dyDescent="0.25">
      <c r="A456" s="3"/>
      <c r="B456" s="3"/>
      <c r="C456" s="3"/>
      <c r="D456" s="3"/>
      <c r="E456" s="3"/>
      <c r="F456" s="3"/>
      <c r="G456" s="4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4"/>
      <c r="AE456" s="6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</row>
    <row r="457" spans="1:52" x14ac:dyDescent="0.25">
      <c r="A457" s="3"/>
      <c r="B457" s="3"/>
      <c r="C457" s="3"/>
      <c r="D457" s="3"/>
      <c r="E457" s="3"/>
      <c r="F457" s="3"/>
      <c r="G457" s="4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4"/>
      <c r="AE457" s="6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</row>
    <row r="458" spans="1:52" x14ac:dyDescent="0.25">
      <c r="A458" s="3"/>
      <c r="B458" s="3"/>
      <c r="C458" s="3"/>
      <c r="D458" s="3"/>
      <c r="E458" s="3"/>
      <c r="F458" s="3"/>
      <c r="G458" s="4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4"/>
      <c r="AE458" s="6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</row>
    <row r="459" spans="1:52" x14ac:dyDescent="0.25">
      <c r="A459" s="3"/>
      <c r="B459" s="3"/>
      <c r="C459" s="3"/>
      <c r="D459" s="3"/>
      <c r="E459" s="3"/>
      <c r="F459" s="3"/>
      <c r="G459" s="4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4"/>
      <c r="AE459" s="6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</row>
    <row r="460" spans="1:52" x14ac:dyDescent="0.25">
      <c r="A460" s="3"/>
      <c r="B460" s="3"/>
      <c r="C460" s="3"/>
      <c r="D460" s="3"/>
      <c r="E460" s="3"/>
      <c r="F460" s="3"/>
      <c r="G460" s="4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4"/>
      <c r="AE460" s="6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</row>
    <row r="461" spans="1:52" x14ac:dyDescent="0.25">
      <c r="A461" s="3"/>
      <c r="B461" s="3"/>
      <c r="C461" s="3"/>
      <c r="D461" s="3"/>
      <c r="E461" s="3"/>
      <c r="F461" s="3"/>
      <c r="G461" s="4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4"/>
      <c r="AE461" s="6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</row>
    <row r="462" spans="1:52" x14ac:dyDescent="0.25">
      <c r="A462" s="3"/>
      <c r="B462" s="3"/>
      <c r="C462" s="3"/>
      <c r="D462" s="3"/>
      <c r="E462" s="3"/>
      <c r="F462" s="3"/>
      <c r="G462" s="4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4"/>
      <c r="AE462" s="6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</row>
    <row r="463" spans="1:52" x14ac:dyDescent="0.25">
      <c r="A463" s="3"/>
      <c r="B463" s="3"/>
      <c r="C463" s="3"/>
      <c r="D463" s="3"/>
      <c r="E463" s="3"/>
      <c r="F463" s="3"/>
      <c r="G463" s="4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4"/>
      <c r="AE463" s="6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</row>
    <row r="464" spans="1:52" x14ac:dyDescent="0.25">
      <c r="A464" s="3"/>
      <c r="B464" s="3"/>
      <c r="C464" s="3"/>
      <c r="D464" s="3"/>
      <c r="E464" s="3"/>
      <c r="F464" s="3"/>
      <c r="G464" s="4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4"/>
      <c r="AE464" s="6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</row>
    <row r="465" spans="1:52" x14ac:dyDescent="0.25">
      <c r="A465" s="3"/>
      <c r="B465" s="3"/>
      <c r="C465" s="3"/>
      <c r="D465" s="3"/>
      <c r="E465" s="3"/>
      <c r="F465" s="3"/>
      <c r="G465" s="4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4"/>
      <c r="AE465" s="6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</row>
    <row r="466" spans="1:52" x14ac:dyDescent="0.25">
      <c r="A466" s="3"/>
      <c r="B466" s="3"/>
      <c r="C466" s="3"/>
      <c r="D466" s="3"/>
      <c r="E466" s="3"/>
      <c r="F466" s="3"/>
      <c r="G466" s="4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4"/>
      <c r="AE466" s="6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</row>
    <row r="467" spans="1:52" x14ac:dyDescent="0.25">
      <c r="A467" s="3"/>
      <c r="B467" s="3"/>
      <c r="C467" s="3"/>
      <c r="D467" s="3"/>
      <c r="E467" s="3"/>
      <c r="F467" s="3"/>
      <c r="G467" s="4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4"/>
      <c r="AE467" s="6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</row>
    <row r="468" spans="1:52" x14ac:dyDescent="0.25">
      <c r="A468" s="3"/>
      <c r="B468" s="3"/>
      <c r="C468" s="3"/>
      <c r="D468" s="3"/>
      <c r="E468" s="3"/>
      <c r="F468" s="3"/>
      <c r="G468" s="4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4"/>
      <c r="AE468" s="6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</row>
    <row r="469" spans="1:52" x14ac:dyDescent="0.25">
      <c r="A469" s="3"/>
      <c r="B469" s="3"/>
      <c r="C469" s="3"/>
      <c r="D469" s="3"/>
      <c r="E469" s="3"/>
      <c r="F469" s="3"/>
      <c r="G469" s="4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4"/>
      <c r="AE469" s="6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</row>
    <row r="470" spans="1:52" x14ac:dyDescent="0.25">
      <c r="A470" s="3"/>
      <c r="B470" s="3"/>
      <c r="C470" s="3"/>
      <c r="D470" s="3"/>
      <c r="E470" s="3"/>
      <c r="F470" s="3"/>
      <c r="G470" s="4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4"/>
      <c r="AE470" s="6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</row>
    <row r="471" spans="1:52" x14ac:dyDescent="0.25">
      <c r="A471" s="3"/>
      <c r="B471" s="3"/>
      <c r="C471" s="3"/>
      <c r="D471" s="3"/>
      <c r="E471" s="3"/>
      <c r="F471" s="3"/>
      <c r="G471" s="4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4"/>
      <c r="AE471" s="6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</row>
    <row r="472" spans="1:52" x14ac:dyDescent="0.25">
      <c r="A472" s="3"/>
      <c r="B472" s="3"/>
      <c r="C472" s="3"/>
      <c r="D472" s="3"/>
      <c r="E472" s="3"/>
      <c r="F472" s="3"/>
      <c r="G472" s="4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4"/>
      <c r="AE472" s="6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</row>
    <row r="473" spans="1:52" x14ac:dyDescent="0.25">
      <c r="A473" s="3"/>
      <c r="B473" s="3"/>
      <c r="C473" s="3"/>
      <c r="D473" s="3"/>
      <c r="E473" s="3"/>
      <c r="F473" s="3"/>
      <c r="G473" s="4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4"/>
      <c r="AE473" s="6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</row>
    <row r="474" spans="1:52" x14ac:dyDescent="0.25">
      <c r="A474" s="3"/>
      <c r="B474" s="3"/>
      <c r="C474" s="3"/>
      <c r="D474" s="3"/>
      <c r="E474" s="3"/>
      <c r="F474" s="3"/>
      <c r="G474" s="4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4"/>
      <c r="AE474" s="6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</row>
    <row r="475" spans="1:52" x14ac:dyDescent="0.25">
      <c r="A475" s="3"/>
      <c r="B475" s="3"/>
      <c r="C475" s="3"/>
      <c r="D475" s="3"/>
      <c r="E475" s="3"/>
      <c r="F475" s="3"/>
      <c r="G475" s="4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4"/>
      <c r="AE475" s="6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</row>
    <row r="476" spans="1:52" x14ac:dyDescent="0.25">
      <c r="A476" s="3"/>
      <c r="B476" s="3"/>
      <c r="C476" s="3"/>
      <c r="D476" s="3"/>
      <c r="E476" s="3"/>
      <c r="F476" s="3"/>
      <c r="G476" s="4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4"/>
      <c r="AE476" s="6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</row>
    <row r="477" spans="1:52" x14ac:dyDescent="0.25">
      <c r="A477" s="3"/>
      <c r="B477" s="3"/>
      <c r="C477" s="3"/>
      <c r="D477" s="3"/>
      <c r="E477" s="3"/>
      <c r="F477" s="3"/>
      <c r="G477" s="4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4"/>
      <c r="AE477" s="6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</row>
    <row r="478" spans="1:52" x14ac:dyDescent="0.25">
      <c r="A478" s="3"/>
      <c r="B478" s="3"/>
      <c r="C478" s="3"/>
      <c r="D478" s="3"/>
      <c r="E478" s="3"/>
      <c r="F478" s="3"/>
      <c r="G478" s="4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4"/>
      <c r="AE478" s="6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</row>
    <row r="479" spans="1:52" x14ac:dyDescent="0.25">
      <c r="A479" s="3"/>
      <c r="B479" s="3"/>
      <c r="C479" s="3"/>
      <c r="D479" s="3"/>
      <c r="E479" s="3"/>
      <c r="F479" s="3"/>
      <c r="G479" s="4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4"/>
      <c r="AE479" s="6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</row>
    <row r="480" spans="1:52" x14ac:dyDescent="0.25">
      <c r="A480" s="3"/>
      <c r="B480" s="3"/>
      <c r="C480" s="3"/>
      <c r="D480" s="3"/>
      <c r="E480" s="3"/>
      <c r="F480" s="3"/>
      <c r="G480" s="4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4"/>
      <c r="AE480" s="6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</row>
    <row r="481" spans="1:52" x14ac:dyDescent="0.25">
      <c r="A481" s="3"/>
      <c r="B481" s="3"/>
      <c r="C481" s="3"/>
      <c r="D481" s="3"/>
      <c r="E481" s="3"/>
      <c r="F481" s="3"/>
      <c r="G481" s="4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4"/>
      <c r="AE481" s="6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</row>
    <row r="482" spans="1:52" x14ac:dyDescent="0.25">
      <c r="A482" s="3"/>
      <c r="B482" s="3"/>
      <c r="C482" s="3"/>
      <c r="D482" s="3"/>
      <c r="E482" s="3"/>
      <c r="F482" s="3"/>
      <c r="G482" s="4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4"/>
      <c r="AE482" s="6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</row>
    <row r="483" spans="1:52" x14ac:dyDescent="0.25">
      <c r="A483" s="3"/>
      <c r="B483" s="3"/>
      <c r="C483" s="3"/>
      <c r="D483" s="3"/>
      <c r="E483" s="3"/>
      <c r="F483" s="3"/>
      <c r="G483" s="4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4"/>
      <c r="AE483" s="6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</row>
    <row r="484" spans="1:52" x14ac:dyDescent="0.25">
      <c r="A484" s="3"/>
      <c r="B484" s="3"/>
      <c r="C484" s="3"/>
      <c r="D484" s="3"/>
      <c r="E484" s="3"/>
      <c r="F484" s="3"/>
      <c r="G484" s="4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4"/>
      <c r="AE484" s="6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</row>
    <row r="485" spans="1:52" x14ac:dyDescent="0.25">
      <c r="A485" s="3"/>
      <c r="B485" s="3"/>
      <c r="C485" s="3"/>
      <c r="D485" s="3"/>
      <c r="E485" s="3"/>
      <c r="F485" s="3"/>
      <c r="G485" s="4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4"/>
      <c r="AE485" s="6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</row>
    <row r="486" spans="1:52" x14ac:dyDescent="0.25">
      <c r="A486" s="3"/>
      <c r="B486" s="3"/>
      <c r="C486" s="3"/>
      <c r="D486" s="3"/>
      <c r="E486" s="3"/>
      <c r="F486" s="3"/>
      <c r="G486" s="4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4"/>
      <c r="AE486" s="6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</row>
    <row r="487" spans="1:52" x14ac:dyDescent="0.25">
      <c r="A487" s="3"/>
      <c r="B487" s="3"/>
      <c r="C487" s="3"/>
      <c r="D487" s="3"/>
      <c r="E487" s="3"/>
      <c r="F487" s="3"/>
      <c r="G487" s="4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4"/>
      <c r="AE487" s="6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</row>
    <row r="488" spans="1:52" x14ac:dyDescent="0.25">
      <c r="A488" s="3"/>
      <c r="B488" s="3"/>
      <c r="C488" s="3"/>
      <c r="D488" s="3"/>
      <c r="E488" s="3"/>
      <c r="F488" s="3"/>
      <c r="G488" s="4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4"/>
      <c r="AE488" s="6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</row>
    <row r="489" spans="1:52" x14ac:dyDescent="0.25">
      <c r="A489" s="3"/>
      <c r="B489" s="3"/>
      <c r="C489" s="3"/>
      <c r="D489" s="3"/>
      <c r="E489" s="3"/>
      <c r="F489" s="3"/>
      <c r="G489" s="4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4"/>
      <c r="AE489" s="6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</row>
    <row r="490" spans="1:52" x14ac:dyDescent="0.25">
      <c r="A490" s="3"/>
      <c r="B490" s="3"/>
      <c r="C490" s="3"/>
      <c r="D490" s="3"/>
      <c r="E490" s="3"/>
      <c r="F490" s="3"/>
      <c r="G490" s="4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4"/>
      <c r="AE490" s="6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</row>
    <row r="491" spans="1:52" x14ac:dyDescent="0.25">
      <c r="A491" s="3"/>
      <c r="B491" s="3"/>
      <c r="C491" s="3"/>
      <c r="D491" s="3"/>
      <c r="E491" s="3"/>
      <c r="F491" s="3"/>
      <c r="G491" s="4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4"/>
      <c r="AE491" s="6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</row>
    <row r="492" spans="1:52" x14ac:dyDescent="0.25">
      <c r="A492" s="3"/>
      <c r="B492" s="3"/>
      <c r="C492" s="3"/>
      <c r="D492" s="3"/>
      <c r="E492" s="3"/>
      <c r="F492" s="3"/>
      <c r="G492" s="4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4"/>
      <c r="AE492" s="6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</row>
    <row r="493" spans="1:52" x14ac:dyDescent="0.25">
      <c r="A493" s="3"/>
      <c r="B493" s="3"/>
      <c r="C493" s="3"/>
      <c r="D493" s="3"/>
      <c r="E493" s="3"/>
      <c r="F493" s="3"/>
      <c r="G493" s="4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4"/>
      <c r="AE493" s="6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</row>
    <row r="494" spans="1:52" x14ac:dyDescent="0.25">
      <c r="A494" s="3"/>
      <c r="B494" s="3"/>
      <c r="C494" s="3"/>
      <c r="D494" s="3"/>
      <c r="E494" s="3"/>
      <c r="F494" s="3"/>
      <c r="G494" s="4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4"/>
      <c r="AE494" s="6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</row>
    <row r="495" spans="1:52" x14ac:dyDescent="0.25">
      <c r="A495" s="3"/>
      <c r="B495" s="3"/>
      <c r="C495" s="3"/>
      <c r="D495" s="3"/>
      <c r="E495" s="3"/>
      <c r="F495" s="3"/>
      <c r="G495" s="4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4"/>
      <c r="AE495" s="6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</row>
  </sheetData>
  <autoFilter ref="A3:AH80" xr:uid="{00000000-0009-0000-0000-000000000000}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Uaer4</cp:lastModifiedBy>
  <cp:revision>1</cp:revision>
  <dcterms:created xsi:type="dcterms:W3CDTF">2024-10-17T08:38:49Z</dcterms:created>
  <dcterms:modified xsi:type="dcterms:W3CDTF">2024-10-24T12:23:47Z</dcterms:modified>
  <dc:language>ru-RU</dc:language>
</cp:coreProperties>
</file>