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definedNames>
    <definedName function="false" hidden="true" localSheetId="0" name="_xlnm._FilterDatabase" vbProcedure="false">Sheet!$A$3:$AD$500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<sst xmlns="http://schemas.openxmlformats.org/spreadsheetml/2006/main" count="379" uniqueCount="155">
  <si>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</si>
  <si>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</si>
  <si>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</si>
  <si>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</si>
  <si>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</si>
  <si>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</si>
  <si>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</si>
  <si>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</si>
  <si>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</si>
  <si>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</si>
  <si>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</si>
  <si>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</si>
  <si>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</si>
  <si>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</si>
  <si>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</si>
  <si>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расчет</t>
  </si>
  <si>
    <t xml:space="preserve">заказ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</si>
  <si>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</si>
  <si>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</si>
  <si>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</si>
  <si>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</si>
  <si>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</si>
  <si>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</si>
  <si>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</si>
  <si>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21,10,</t>
  </si>
  <si>
    <t xml:space="preserve">23,10,</t>
  </si>
  <si>
    <t xml:space="preserve">26,10,(1)</t>
  </si>
  <si>
    <t xml:space="preserve">26,10,(2)</t>
  </si>
  <si>
    <t xml:space="preserve">17,10,</t>
  </si>
  <si>
    <t xml:space="preserve">16,10,</t>
  </si>
  <si>
    <t xml:space="preserve">10,10,</t>
  </si>
  <si>
    <t xml:space="preserve">09,10,</t>
  </si>
  <si>
    <t xml:space="preserve">03,10,</t>
  </si>
  <si>
    <t xml:space="preserve">02,10,</t>
  </si>
  <si>
    <t xml:space="preserve"> 005  Колбаса Докторская ГОСТ, Вязанка вектор,ВЕС. ПОКОМ</t>
  </si>
  <si>
    <t xml:space="preserve">кг</t>
  </si>
  <si>
    <t xml:space="preserve"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</si>
  <si>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</si>
  <si>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</si>
  <si>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</si>
  <si>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</si>
  <si>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</si>
  <si>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 xml:space="preserve"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</si>
  <si>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</si>
  <si>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</si>
  <si>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</si>
  <si>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</si>
  <si>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</si>
  <si>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</si>
  <si>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</si>
  <si>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</si>
  <si>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</si>
  <si>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</si>
  <si>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</si>
  <si>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новинка / ТМА октябрь</t>
  </si>
  <si>
    <t xml:space="preserve"> 217  Колбаса Докторская Дугушка, ВЕС, НЕ ГОСТ, ТМ Стародворье ПОКОМ</t>
  </si>
  <si>
    <t xml:space="preserve"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</si>
  <si>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</si>
  <si>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</si>
  <si>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</si>
  <si>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</si>
  <si>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</si>
  <si>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</si>
  <si>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</si>
  <si>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</si>
  <si>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</si>
  <si>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r>
      <rPr>
        <b val="true"/>
        <sz val="10"/>
        <color rgb="FFFF0000"/>
        <rFont val="Arial"/>
        <family val="2"/>
        <charset val="204"/>
      </rPr>
      <t xml:space="preserve">нужно продавать</t>
    </r>
    <r>
      <rPr>
        <sz val="10"/>
        <rFont val="Arial"/>
        <family val="0"/>
        <charset val="1"/>
      </rPr>
      <t xml:space="preserve"> / нет потребности / перемещение из Мелитополя (ЗАЧЕМ?)</t>
    </r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</si>
  <si>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</si>
  <si>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</si>
  <si>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</si>
  <si>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</si>
  <si>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</si>
  <si>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</si>
  <si>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</si>
  <si>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</si>
  <si>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</si>
  <si>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</si>
  <si>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</si>
  <si>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</si>
  <si>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</si>
  <si>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</si>
  <si>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</si>
  <si>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</si>
  <si>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</si>
  <si>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</si>
  <si>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</si>
  <si>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</si>
  <si>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</si>
  <si>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</si>
  <si>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</si>
  <si>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</si>
  <si>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</si>
  <si>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</si>
  <si>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</si>
  <si>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</si>
  <si>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вывод</t>
  </si>
  <si>
    <t xml:space="preserve"> 318  Сосиски Датские ТМ Зареченские, ВЕС  ПОКОМ</t>
  </si>
  <si>
    <t xml:space="preserve">матрица / Общий прайс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</si>
  <si>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</si>
  <si>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</si>
  <si>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</si>
  <si>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</si>
  <si>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нужно увеличить продажи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</si>
  <si>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</si>
  <si>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</si>
  <si>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</si>
  <si>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</si>
  <si>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</si>
  <si>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</si>
  <si>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</si>
  <si>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</si>
  <si>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</si>
  <si>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</si>
  <si>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</si>
  <si>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</si>
  <si>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нужно увеличить продажи!!!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</si>
  <si>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</si>
  <si>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</si>
  <si>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</si>
  <si>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</si>
  <si>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</si>
  <si>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</si>
  <si>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Нет в бланке / 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</si>
  <si>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</si>
  <si>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</si>
  <si>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</si>
  <si>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</si>
  <si>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02,10,24 119кг перемещено в уценку</t>
    </r>
  </si>
  <si>
    <t xml:space="preserve"> 429  Колбаса Нежная со шпиком.ТС Зареченские продукты в оболочке полиамид ВЕС ПОКОМ</t>
  </si>
  <si>
    <t xml:space="preserve">Общий прайс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</si>
  <si>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0"/>
        <charset val="1"/>
      </rPr>
      <t xml:space="preserve"> / ВЫВЕСТИ</t>
    </r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</si>
  <si>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</si>
  <si>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</si>
  <si>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09,10,24 72кг в уценку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</si>
  <si>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</si>
  <si>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</si>
  <si>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</si>
  <si>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</si>
  <si>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</si>
  <si>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</si>
  <si>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</si>
  <si>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</si>
  <si>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</si>
  <si>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ТМА октябрь / 05,10,24 - недогруз 500кг</t>
  </si>
  <si>
    <t xml:space="preserve"> 457  Колбаса Молочная ТМ Особый рецепт ВЕС большой батон  ПОКОМ</t>
  </si>
  <si>
    <t xml:space="preserve">ТМА октябрь / 05,10,24 - недогруз 480кг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</si>
  <si>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</si>
  <si>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</si>
  <si>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</si>
  <si>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</si>
  <si>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</si>
  <si>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ВЫВЕСТИ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</si>
  <si>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</si>
  <si>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</si>
  <si>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501 Сосиски Филейские по-ганноверски ТМ Вязанка.в оболочке амицел в м.г.с ВЕС. ПОКОМ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</si>
</sst>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_ ;[RED]\-0\ "/>
  </numFmts>
  <fonts count="10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 val="true"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3D69B"/>
      </patternFill>
    </fill>
    <fill>
      <patternFill patternType="solid">
        <fgColor rgb="FF758CE0"/>
        <bgColor rgb="FF969696"/>
      </patternFill>
    </fill>
    <fill>
      <patternFill patternType="solid">
        <fgColor theme="8" tint="0.599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6" tint="0.3999"/>
        <bgColor rgb="FFD9D9D9"/>
      </patternFill>
    </fill>
    <fill>
      <patternFill patternType="solid">
        <fgColor theme="0" tint="-0.5"/>
        <bgColor rgb="FF969696"/>
      </patternFill>
    </fill>
    <fill>
      <patternFill patternType="solid">
        <fgColor theme="0" tint="-0.15"/>
        <bgColor rgb="FFB7DEE8"/>
      </patternFill>
    </fill>
    <fill>
      <patternFill patternType="solid">
        <fgColor rgb="FFFF7B59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dxfs count="11">
    <dxf>
      <fill>
        <patternFill patternType="solid">
          <fgColor rgb="FF808080"/>
          <bgColor rgb="FF000000"/>
        </patternFill>
      </fill>
    </dxf>
    <dxf>
      <fill>
        <patternFill patternType="solid">
          <fgColor rgb="FFB7DEE8"/>
          <bgColor rgb="FF000000"/>
        </patternFill>
      </fill>
    </dxf>
    <dxf>
      <fill>
        <patternFill patternType="solid">
          <fgColor rgb="FFC3D69B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7B59"/>
          <bgColor rgb="FF000000"/>
        </patternFill>
      </fill>
    </dxf>
    <dxf>
      <fill>
        <patternFill patternType="solid">
          <fgColor rgb="FFFFF4C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758CE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758CE0"/>
      <rgbColor rgb="FF993366"/>
      <rgbColor rgb="FFFFF4C5"/>
      <rgbColor rgb="FFCCFFFF"/>
      <rgbColor rgb="FF660066"/>
      <rgbColor rgb="FFFF7B59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0" activePane="bottomRight" state="frozen"/>
      <selection pane="topLeft" activeCell="A1" activeCellId="0" sqref="A1"/>
      <selection pane="topRight" activeCell="C1" activeCellId="0" sqref="C1"/>
      <selection pane="bottomLeft" activeCell="A60" activeCellId="0" sqref="A60"/>
      <selection pane="bottomRight" activeCell="T76" activeCellId="0" sqref="T7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60"/>
    <col collapsed="false" customWidth="true" hidden="false" outlineLevel="0" max="2" min="2" style="1" width="4"/>
    <col collapsed="false" customWidth="true" hidden="false" outlineLevel="0" max="6" min="3" style="1" width="6.43"/>
    <col collapsed="false" customWidth="true" hidden="false" outlineLevel="0" max="7" min="7" style="2" width="5.14"/>
    <col collapsed="false" customWidth="true" hidden="false" outlineLevel="0" max="8" min="8" style="1" width="5.14"/>
    <col collapsed="false" customWidth="true" hidden="false" outlineLevel="0" max="9" min="9" style="1" width="12.57"/>
    <col collapsed="false" customWidth="true" hidden="false" outlineLevel="0" max="11" min="10" style="1" width="6.43"/>
    <col collapsed="false" customWidth="true" hidden="false" outlineLevel="0" max="13" min="12" style="1" width="1"/>
    <col collapsed="false" customWidth="true" hidden="false" outlineLevel="0" max="19" min="14" style="1" width="6.43"/>
    <col collapsed="false" customWidth="true" hidden="false" outlineLevel="0" max="20" min="20" style="1" width="21.71"/>
    <col collapsed="false" customWidth="true" hidden="false" outlineLevel="0" max="22" min="21" style="1" width="5.29"/>
    <col collapsed="false" customWidth="true" hidden="false" outlineLevel="0" max="28" min="23" style="1" width="6"/>
    <col collapsed="false" customWidth="true" hidden="false" outlineLevel="0" max="29" min="29" style="1" width="38.45"/>
    <col collapsed="false" customWidth="true" hidden="false" outlineLevel="0" max="52" min="30" style="1" width="8"/>
  </cols>
  <sheetData>
    <row r="1" customFormat="false" ht="12.8" hidden="false" customHeight="false" outlineLevel="0" collapsed="false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customFormat="false" ht="13.8" hidden="false" customHeight="false" outlineLevel="0" collapsed="false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7" t="s">
        <v>15</v>
      </c>
      <c r="Q3" s="7" t="s">
        <v>16</v>
      </c>
      <c r="R3" s="7" t="s">
        <v>16</v>
      </c>
      <c r="S3" s="8" t="s">
        <v>17</v>
      </c>
      <c r="T3" s="8" t="s">
        <v>18</v>
      </c>
      <c r="U3" s="5" t="s">
        <v>19</v>
      </c>
      <c r="V3" s="5" t="s">
        <v>20</v>
      </c>
      <c r="W3" s="5" t="s">
        <v>21</v>
      </c>
      <c r="X3" s="5" t="s">
        <v>21</v>
      </c>
      <c r="Y3" s="5" t="s">
        <v>21</v>
      </c>
      <c r="Z3" s="5" t="s">
        <v>21</v>
      </c>
      <c r="AA3" s="5" t="s">
        <v>21</v>
      </c>
      <c r="AB3" s="5" t="s">
        <v>21</v>
      </c>
      <c r="AC3" s="5" t="s">
        <v>22</v>
      </c>
      <c r="AD3" s="5" t="s">
        <v>23</v>
      </c>
      <c r="AE3" s="5" t="s">
        <v>23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customFormat="false" ht="12.8" hidden="false" customHeight="false" outlineLevel="0" collapsed="false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24</v>
      </c>
      <c r="O4" s="3" t="s">
        <v>25</v>
      </c>
      <c r="P4" s="3"/>
      <c r="Q4" s="3" t="s">
        <v>26</v>
      </c>
      <c r="R4" s="3" t="s">
        <v>27</v>
      </c>
      <c r="S4" s="3"/>
      <c r="T4" s="3"/>
      <c r="U4" s="3"/>
      <c r="V4" s="3"/>
      <c r="W4" s="3" t="s">
        <v>28</v>
      </c>
      <c r="X4" s="3" t="s">
        <v>29</v>
      </c>
      <c r="Y4" s="3" t="s">
        <v>30</v>
      </c>
      <c r="Z4" s="3" t="s">
        <v>31</v>
      </c>
      <c r="AA4" s="3" t="s">
        <v>32</v>
      </c>
      <c r="AB4" s="3" t="s">
        <v>33</v>
      </c>
      <c r="AC4" s="3"/>
      <c r="AD4" s="3" t="s">
        <v>26</v>
      </c>
      <c r="AE4" s="3" t="s">
        <v>27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customFormat="false" ht="12.8" hidden="false" customHeight="false" outlineLevel="0" collapsed="false">
      <c r="A5" s="3"/>
      <c r="B5" s="3"/>
      <c r="C5" s="3"/>
      <c r="D5" s="3"/>
      <c r="E5" s="9" t="n">
        <f aca="false">SUM(E6:E500)</f>
        <v>13307.253</v>
      </c>
      <c r="F5" s="9" t="n">
        <f aca="false">SUM(F6:F500)</f>
        <v>16463.294</v>
      </c>
      <c r="G5" s="4"/>
      <c r="H5" s="3"/>
      <c r="I5" s="3"/>
      <c r="J5" s="9" t="n">
        <f aca="false">SUM(J6:J500)</f>
        <v>13186.558</v>
      </c>
      <c r="K5" s="9" t="n">
        <f aca="false">SUM(K6:K500)</f>
        <v>120.695</v>
      </c>
      <c r="L5" s="9" t="n">
        <f aca="false">SUM(L6:L500)</f>
        <v>0</v>
      </c>
      <c r="M5" s="9" t="n">
        <f aca="false">SUM(M6:M500)</f>
        <v>0</v>
      </c>
      <c r="N5" s="9" t="n">
        <f aca="false">SUM(N6:N500)</f>
        <v>2174.4998</v>
      </c>
      <c r="O5" s="9" t="n">
        <f aca="false">SUM(O6:O500)</f>
        <v>2661.4506</v>
      </c>
      <c r="P5" s="9" t="n">
        <f aca="false">SUM(P6:P500)</f>
        <v>8569.95398</v>
      </c>
      <c r="Q5" s="9" t="n">
        <f aca="false">SUM(Q6:Q500)</f>
        <v>4119.95398</v>
      </c>
      <c r="R5" s="9" t="n">
        <f aca="false">SUM(R6:R500)</f>
        <v>4450</v>
      </c>
      <c r="S5" s="9" t="n">
        <f aca="false">SUM(S6:S500)</f>
        <v>0</v>
      </c>
      <c r="T5" s="3"/>
      <c r="U5" s="3"/>
      <c r="V5" s="3"/>
      <c r="W5" s="9" t="n">
        <f aca="false">SUM(W6:W500)</f>
        <v>2340.7526</v>
      </c>
      <c r="X5" s="9" t="n">
        <f aca="false">SUM(X6:X500)</f>
        <v>2545.3982</v>
      </c>
      <c r="Y5" s="9" t="n">
        <f aca="false">SUM(Y6:Y500)</f>
        <v>2775.8258</v>
      </c>
      <c r="Z5" s="9" t="n">
        <f aca="false">SUM(Z6:Z500)</f>
        <v>2591.6622</v>
      </c>
      <c r="AA5" s="9" t="n">
        <f aca="false">SUM(AA6:AA500)</f>
        <v>2460.7646</v>
      </c>
      <c r="AB5" s="9" t="n">
        <f aca="false">SUM(AB6:AB500)</f>
        <v>2538.1958</v>
      </c>
      <c r="AC5" s="3"/>
      <c r="AD5" s="9" t="n">
        <f aca="false">SUM(AD6:AD500)</f>
        <v>3332</v>
      </c>
      <c r="AE5" s="9" t="n">
        <f aca="false">SUM(AE6:AE500)</f>
        <v>3500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customFormat="false" ht="12.8" hidden="false" customHeight="false" outlineLevel="0" collapsed="false">
      <c r="A6" s="3" t="s">
        <v>34</v>
      </c>
      <c r="B6" s="3" t="s">
        <v>35</v>
      </c>
      <c r="C6" s="3" t="n">
        <v>185.509</v>
      </c>
      <c r="D6" s="3" t="n">
        <v>69.524</v>
      </c>
      <c r="E6" s="3" t="n">
        <v>112.738</v>
      </c>
      <c r="F6" s="3" t="n">
        <v>107.686</v>
      </c>
      <c r="G6" s="4" t="n">
        <v>1</v>
      </c>
      <c r="H6" s="3" t="n">
        <v>50</v>
      </c>
      <c r="I6" s="3" t="s">
        <v>36</v>
      </c>
      <c r="J6" s="3" t="n">
        <v>104.4</v>
      </c>
      <c r="K6" s="3" t="n">
        <f aca="false">E6-J6</f>
        <v>8.33799999999999</v>
      </c>
      <c r="L6" s="3"/>
      <c r="M6" s="3"/>
      <c r="N6" s="3" t="n">
        <v>19.8328</v>
      </c>
      <c r="O6" s="3" t="n">
        <f aca="false">E6/5</f>
        <v>22.5476</v>
      </c>
      <c r="P6" s="10" t="n">
        <f aca="false">10.4*O6-N6-F6</f>
        <v>106.97624</v>
      </c>
      <c r="Q6" s="10" t="n">
        <f aca="false">P6-R6</f>
        <v>106.97624</v>
      </c>
      <c r="R6" s="10"/>
      <c r="S6" s="10"/>
      <c r="T6" s="3"/>
      <c r="U6" s="3" t="n">
        <f aca="false">(F6+N6+P6)/O6</f>
        <v>10.4</v>
      </c>
      <c r="V6" s="3" t="n">
        <f aca="false">(F6+N6)/O6</f>
        <v>5.6555376181944</v>
      </c>
      <c r="W6" s="3" t="n">
        <v>20.4808</v>
      </c>
      <c r="X6" s="3" t="n">
        <v>21.0756</v>
      </c>
      <c r="Y6" s="3" t="n">
        <v>12.7782</v>
      </c>
      <c r="Z6" s="3" t="n">
        <v>15.1686</v>
      </c>
      <c r="AA6" s="3" t="n">
        <v>25.548</v>
      </c>
      <c r="AB6" s="3" t="n">
        <v>26.4512</v>
      </c>
      <c r="AC6" s="3"/>
      <c r="AD6" s="3" t="n">
        <f aca="false">ROUND(Q6*G6,0)</f>
        <v>107</v>
      </c>
      <c r="AE6" s="3" t="n">
        <f aca="false">ROUND(R6*G6,0)</f>
        <v>0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customFormat="false" ht="12.8" hidden="false" customHeight="false" outlineLevel="0" collapsed="false">
      <c r="A7" s="3" t="s">
        <v>37</v>
      </c>
      <c r="B7" s="3" t="s">
        <v>35</v>
      </c>
      <c r="C7" s="3" t="n">
        <v>71.806</v>
      </c>
      <c r="D7" s="3" t="n">
        <v>70.254</v>
      </c>
      <c r="E7" s="3" t="n">
        <v>55.985</v>
      </c>
      <c r="F7" s="3" t="n">
        <v>75.712</v>
      </c>
      <c r="G7" s="4" t="n">
        <v>1</v>
      </c>
      <c r="H7" s="3" t="n">
        <v>45</v>
      </c>
      <c r="I7" s="3" t="s">
        <v>36</v>
      </c>
      <c r="J7" s="3" t="n">
        <v>49.5</v>
      </c>
      <c r="K7" s="3" t="n">
        <f aca="false">E7-J7</f>
        <v>6.485</v>
      </c>
      <c r="L7" s="3"/>
      <c r="M7" s="3"/>
      <c r="N7" s="3" t="n">
        <v>21.7116</v>
      </c>
      <c r="O7" s="3" t="n">
        <f aca="false">E7/5</f>
        <v>11.197</v>
      </c>
      <c r="P7" s="10" t="n">
        <f aca="false">10.4*O7-N7-F7</f>
        <v>19.0252</v>
      </c>
      <c r="Q7" s="10" t="n">
        <f aca="false">P7-R7</f>
        <v>19.0252</v>
      </c>
      <c r="R7" s="10"/>
      <c r="S7" s="10"/>
      <c r="T7" s="3"/>
      <c r="U7" s="3" t="n">
        <f aca="false">(F7+N7+P7)/O7</f>
        <v>10.4</v>
      </c>
      <c r="V7" s="3" t="n">
        <f aca="false">(F7+N7)/O7</f>
        <v>8.70086630347415</v>
      </c>
      <c r="W7" s="3" t="n">
        <v>13.2876</v>
      </c>
      <c r="X7" s="3" t="n">
        <v>12.726</v>
      </c>
      <c r="Y7" s="3" t="n">
        <v>9.2454</v>
      </c>
      <c r="Z7" s="3" t="n">
        <v>9.2454</v>
      </c>
      <c r="AA7" s="3" t="n">
        <v>11.012</v>
      </c>
      <c r="AB7" s="3" t="n">
        <v>12.4668</v>
      </c>
      <c r="AC7" s="3"/>
      <c r="AD7" s="3" t="n">
        <f aca="false">ROUND(Q7*G7,0)</f>
        <v>19</v>
      </c>
      <c r="AE7" s="3" t="n">
        <f aca="false">ROUND(R7*G7,0)</f>
        <v>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customFormat="false" ht="12.8" hidden="false" customHeight="false" outlineLevel="0" collapsed="false">
      <c r="A8" s="11" t="s">
        <v>38</v>
      </c>
      <c r="B8" s="11" t="s">
        <v>35</v>
      </c>
      <c r="C8" s="11" t="n">
        <v>20.07</v>
      </c>
      <c r="D8" s="11" t="n">
        <v>274.714</v>
      </c>
      <c r="E8" s="11" t="n">
        <v>135.965</v>
      </c>
      <c r="F8" s="11" t="n">
        <v>139.183</v>
      </c>
      <c r="G8" s="12" t="n">
        <v>1</v>
      </c>
      <c r="H8" s="11" t="n">
        <v>45</v>
      </c>
      <c r="I8" s="11" t="s">
        <v>36</v>
      </c>
      <c r="J8" s="11" t="n">
        <v>126.1</v>
      </c>
      <c r="K8" s="11" t="n">
        <f aca="false">E8-J8</f>
        <v>9.86500000000001</v>
      </c>
      <c r="L8" s="11"/>
      <c r="M8" s="11"/>
      <c r="N8" s="11"/>
      <c r="O8" s="11" t="n">
        <f aca="false">E8/5</f>
        <v>27.193</v>
      </c>
      <c r="P8" s="13" t="n">
        <f aca="false">8*O8-N8-F8</f>
        <v>78.361</v>
      </c>
      <c r="Q8" s="10" t="n">
        <f aca="false">P8-R8</f>
        <v>78.361</v>
      </c>
      <c r="R8" s="13"/>
      <c r="S8" s="13"/>
      <c r="T8" s="11"/>
      <c r="U8" s="11" t="n">
        <f aca="false">(F8+N8+P8)/O8</f>
        <v>8</v>
      </c>
      <c r="V8" s="11" t="n">
        <f aca="false">(F8+N8)/O8</f>
        <v>5.11833927849079</v>
      </c>
      <c r="W8" s="11" t="n">
        <v>22.7624</v>
      </c>
      <c r="X8" s="11" t="n">
        <v>23.83</v>
      </c>
      <c r="Y8" s="11" t="n">
        <v>31.2908</v>
      </c>
      <c r="Z8" s="11" t="n">
        <v>29.1824</v>
      </c>
      <c r="AA8" s="11" t="n">
        <v>20.0634</v>
      </c>
      <c r="AB8" s="11" t="n">
        <v>18.5834</v>
      </c>
      <c r="AC8" s="11" t="s">
        <v>39</v>
      </c>
      <c r="AD8" s="11" t="n">
        <f aca="false">ROUND(Q8*G8,0)</f>
        <v>78</v>
      </c>
      <c r="AE8" s="11" t="n">
        <f aca="false">ROUND(R8*G8,0)</f>
        <v>0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customFormat="false" ht="12.8" hidden="false" customHeight="false" outlineLevel="0" collapsed="false">
      <c r="A9" s="3" t="s">
        <v>40</v>
      </c>
      <c r="B9" s="3" t="s">
        <v>35</v>
      </c>
      <c r="C9" s="3" t="n">
        <v>53.12</v>
      </c>
      <c r="D9" s="3"/>
      <c r="E9" s="3" t="n">
        <v>16.055</v>
      </c>
      <c r="F9" s="3" t="n">
        <v>31.799</v>
      </c>
      <c r="G9" s="4" t="n">
        <v>1</v>
      </c>
      <c r="H9" s="3" t="n">
        <v>40</v>
      </c>
      <c r="I9" s="3" t="s">
        <v>36</v>
      </c>
      <c r="J9" s="3" t="n">
        <v>14.1</v>
      </c>
      <c r="K9" s="3" t="n">
        <f aca="false">E9-J9</f>
        <v>1.955</v>
      </c>
      <c r="L9" s="3"/>
      <c r="M9" s="3"/>
      <c r="N9" s="3"/>
      <c r="O9" s="3" t="n">
        <f aca="false">E9/5</f>
        <v>3.211</v>
      </c>
      <c r="P9" s="10"/>
      <c r="Q9" s="10" t="n">
        <f aca="false">P9-R9</f>
        <v>0</v>
      </c>
      <c r="R9" s="10"/>
      <c r="S9" s="10"/>
      <c r="T9" s="3"/>
      <c r="U9" s="3" t="n">
        <f aca="false">(F9+N9+P9)/O9</f>
        <v>9.90314543755839</v>
      </c>
      <c r="V9" s="3" t="n">
        <f aca="false">(F9+N9)/O9</f>
        <v>9.90314543755839</v>
      </c>
      <c r="W9" s="3" t="n">
        <v>1.5402</v>
      </c>
      <c r="X9" s="3" t="n">
        <v>1.5434</v>
      </c>
      <c r="Y9" s="3" t="n">
        <v>1.8524</v>
      </c>
      <c r="Z9" s="3" t="n">
        <v>1.5228</v>
      </c>
      <c r="AA9" s="3" t="n">
        <v>-1.018</v>
      </c>
      <c r="AB9" s="3" t="n">
        <v>-0.6626</v>
      </c>
      <c r="AC9" s="3"/>
      <c r="AD9" s="3" t="n">
        <f aca="false">ROUND(Q9*G9,0)</f>
        <v>0</v>
      </c>
      <c r="AE9" s="3" t="n">
        <f aca="false">ROUND(R9*G9,0)</f>
        <v>0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customFormat="false" ht="12.8" hidden="false" customHeight="false" outlineLevel="0" collapsed="false">
      <c r="A10" s="3" t="s">
        <v>41</v>
      </c>
      <c r="B10" s="3" t="s">
        <v>42</v>
      </c>
      <c r="C10" s="3" t="n">
        <v>78</v>
      </c>
      <c r="D10" s="3" t="n">
        <v>210</v>
      </c>
      <c r="E10" s="3" t="n">
        <v>140</v>
      </c>
      <c r="F10" s="3" t="n">
        <v>115</v>
      </c>
      <c r="G10" s="4" t="n">
        <v>0.45</v>
      </c>
      <c r="H10" s="3" t="n">
        <v>45</v>
      </c>
      <c r="I10" s="3" t="s">
        <v>36</v>
      </c>
      <c r="J10" s="3" t="n">
        <v>146</v>
      </c>
      <c r="K10" s="3" t="n">
        <f aca="false">E10-J10</f>
        <v>-6</v>
      </c>
      <c r="L10" s="3"/>
      <c r="M10" s="3"/>
      <c r="N10" s="3" t="n">
        <v>20</v>
      </c>
      <c r="O10" s="3" t="n">
        <f aca="false">E10/5</f>
        <v>28</v>
      </c>
      <c r="P10" s="10" t="n">
        <f aca="false">10.4*O10-N10-F10</f>
        <v>156.2</v>
      </c>
      <c r="Q10" s="10" t="n">
        <f aca="false">P10-R10</f>
        <v>56.2</v>
      </c>
      <c r="R10" s="10" t="n">
        <v>100</v>
      </c>
      <c r="S10" s="10"/>
      <c r="T10" s="3"/>
      <c r="U10" s="3" t="n">
        <f aca="false">(F10+N10+P10)/O10</f>
        <v>10.4</v>
      </c>
      <c r="V10" s="3" t="n">
        <f aca="false">(F10+N10)/O10</f>
        <v>4.82142857142857</v>
      </c>
      <c r="W10" s="3" t="n">
        <v>24</v>
      </c>
      <c r="X10" s="3" t="n">
        <v>24.6</v>
      </c>
      <c r="Y10" s="3" t="n">
        <v>24.8</v>
      </c>
      <c r="Z10" s="3" t="n">
        <v>25.6</v>
      </c>
      <c r="AA10" s="3" t="n">
        <v>24.8</v>
      </c>
      <c r="AB10" s="3" t="n">
        <v>26.4</v>
      </c>
      <c r="AC10" s="3"/>
      <c r="AD10" s="3" t="n">
        <f aca="false">ROUND(Q10*G10,0)</f>
        <v>25</v>
      </c>
      <c r="AE10" s="3" t="n">
        <f aca="false">ROUND(R10*G10,0)</f>
        <v>45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customFormat="false" ht="12.8" hidden="false" customHeight="false" outlineLevel="0" collapsed="false">
      <c r="A11" s="3" t="s">
        <v>43</v>
      </c>
      <c r="B11" s="3" t="s">
        <v>42</v>
      </c>
      <c r="C11" s="3" t="n">
        <v>37</v>
      </c>
      <c r="D11" s="3" t="n">
        <v>357</v>
      </c>
      <c r="E11" s="3" t="n">
        <v>178</v>
      </c>
      <c r="F11" s="3" t="n">
        <v>178</v>
      </c>
      <c r="G11" s="4" t="n">
        <v>0.45</v>
      </c>
      <c r="H11" s="3" t="n">
        <v>45</v>
      </c>
      <c r="I11" s="3" t="s">
        <v>36</v>
      </c>
      <c r="J11" s="3" t="n">
        <v>177</v>
      </c>
      <c r="K11" s="3" t="n">
        <f aca="false">E11-J11</f>
        <v>1</v>
      </c>
      <c r="L11" s="3"/>
      <c r="M11" s="3"/>
      <c r="N11" s="3" t="n">
        <v>18.4</v>
      </c>
      <c r="O11" s="3" t="n">
        <f aca="false">E11/5</f>
        <v>35.6</v>
      </c>
      <c r="P11" s="10" t="n">
        <f aca="false">10.4*O11-N11-F11</f>
        <v>173.84</v>
      </c>
      <c r="Q11" s="10" t="n">
        <f aca="false">P11-R11</f>
        <v>73.84</v>
      </c>
      <c r="R11" s="10" t="n">
        <v>100</v>
      </c>
      <c r="S11" s="10"/>
      <c r="T11" s="3"/>
      <c r="U11" s="3" t="n">
        <f aca="false">(F11+N11+P11)/O11</f>
        <v>10.4</v>
      </c>
      <c r="V11" s="3" t="n">
        <f aca="false">(F11+N11)/O11</f>
        <v>5.51685393258427</v>
      </c>
      <c r="W11" s="3" t="n">
        <v>33.4</v>
      </c>
      <c r="X11" s="3" t="n">
        <v>34.4</v>
      </c>
      <c r="Y11" s="3" t="n">
        <v>36</v>
      </c>
      <c r="Z11" s="3" t="n">
        <v>43.4</v>
      </c>
      <c r="AA11" s="3" t="n">
        <v>28.8</v>
      </c>
      <c r="AB11" s="3" t="n">
        <v>30</v>
      </c>
      <c r="AC11" s="3"/>
      <c r="AD11" s="3" t="n">
        <f aca="false">ROUND(Q11*G11,0)</f>
        <v>33</v>
      </c>
      <c r="AE11" s="3" t="n">
        <f aca="false">ROUND(R11*G11,0)</f>
        <v>45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customFormat="false" ht="12.8" hidden="false" customHeight="false" outlineLevel="0" collapsed="false">
      <c r="A12" s="3" t="s">
        <v>44</v>
      </c>
      <c r="B12" s="3" t="s">
        <v>42</v>
      </c>
      <c r="C12" s="3" t="n">
        <v>76</v>
      </c>
      <c r="D12" s="3"/>
      <c r="E12" s="3" t="n">
        <v>23</v>
      </c>
      <c r="F12" s="3" t="n">
        <v>43</v>
      </c>
      <c r="G12" s="4" t="n">
        <v>0.17</v>
      </c>
      <c r="H12" s="3" t="n">
        <v>180</v>
      </c>
      <c r="I12" s="3" t="s">
        <v>36</v>
      </c>
      <c r="J12" s="3" t="n">
        <v>25</v>
      </c>
      <c r="K12" s="3" t="n">
        <f aca="false">E12-J12</f>
        <v>-2</v>
      </c>
      <c r="L12" s="3"/>
      <c r="M12" s="3"/>
      <c r="N12" s="3"/>
      <c r="O12" s="3" t="n">
        <f aca="false">E12/5</f>
        <v>4.6</v>
      </c>
      <c r="P12" s="10" t="n">
        <v>10</v>
      </c>
      <c r="Q12" s="10" t="n">
        <f aca="false">P12-R12</f>
        <v>10</v>
      </c>
      <c r="R12" s="10"/>
      <c r="S12" s="10"/>
      <c r="T12" s="3"/>
      <c r="U12" s="3" t="n">
        <f aca="false">(F12+N12+P12)/O12</f>
        <v>11.5217391304348</v>
      </c>
      <c r="V12" s="3" t="n">
        <f aca="false">(F12+N12)/O12</f>
        <v>9.34782608695652</v>
      </c>
      <c r="W12" s="3" t="n">
        <v>5.6</v>
      </c>
      <c r="X12" s="3" t="n">
        <v>5.8</v>
      </c>
      <c r="Y12" s="3" t="n">
        <v>4</v>
      </c>
      <c r="Z12" s="3" t="n">
        <v>4</v>
      </c>
      <c r="AA12" s="3" t="n">
        <v>3.6</v>
      </c>
      <c r="AB12" s="3" t="n">
        <v>2.8</v>
      </c>
      <c r="AC12" s="3"/>
      <c r="AD12" s="3" t="n">
        <f aca="false">ROUND(Q12*G12,0)</f>
        <v>2</v>
      </c>
      <c r="AE12" s="3" t="n">
        <f aca="false">ROUND(R12*G12,0)</f>
        <v>0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customFormat="false" ht="12.8" hidden="false" customHeight="false" outlineLevel="0" collapsed="false">
      <c r="A13" s="3" t="s">
        <v>45</v>
      </c>
      <c r="B13" s="3" t="s">
        <v>42</v>
      </c>
      <c r="C13" s="3" t="n">
        <v>19</v>
      </c>
      <c r="D13" s="3" t="n">
        <v>66</v>
      </c>
      <c r="E13" s="3" t="n">
        <v>10</v>
      </c>
      <c r="F13" s="3" t="n">
        <v>66</v>
      </c>
      <c r="G13" s="4" t="n">
        <v>0.3</v>
      </c>
      <c r="H13" s="3" t="n">
        <v>40</v>
      </c>
      <c r="I13" s="3" t="s">
        <v>36</v>
      </c>
      <c r="J13" s="3" t="n">
        <v>22</v>
      </c>
      <c r="K13" s="3" t="n">
        <f aca="false">E13-J13</f>
        <v>-12</v>
      </c>
      <c r="L13" s="3"/>
      <c r="M13" s="3"/>
      <c r="N13" s="3" t="n">
        <v>14.7</v>
      </c>
      <c r="O13" s="3" t="n">
        <f aca="false">E13/5</f>
        <v>2</v>
      </c>
      <c r="P13" s="10"/>
      <c r="Q13" s="10" t="n">
        <f aca="false">P13-R13</f>
        <v>0</v>
      </c>
      <c r="R13" s="10"/>
      <c r="S13" s="10"/>
      <c r="T13" s="3"/>
      <c r="U13" s="3" t="n">
        <f aca="false">(F13+N13+P13)/O13</f>
        <v>40.35</v>
      </c>
      <c r="V13" s="3" t="n">
        <f aca="false">(F13+N13)/O13</f>
        <v>40.35</v>
      </c>
      <c r="W13" s="3" t="n">
        <v>7.8</v>
      </c>
      <c r="X13" s="3" t="n">
        <v>7.8</v>
      </c>
      <c r="Y13" s="3" t="n">
        <v>3.8</v>
      </c>
      <c r="Z13" s="3" t="n">
        <v>2.8</v>
      </c>
      <c r="AA13" s="3" t="n">
        <v>6.2</v>
      </c>
      <c r="AB13" s="3" t="n">
        <v>5.2</v>
      </c>
      <c r="AC13" s="3"/>
      <c r="AD13" s="3" t="n">
        <f aca="false">ROUND(Q13*G13,0)</f>
        <v>0</v>
      </c>
      <c r="AE13" s="3" t="n">
        <f aca="false">ROUND(R13*G13,0)</f>
        <v>0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customFormat="false" ht="12.8" hidden="false" customHeight="false" outlineLevel="0" collapsed="false">
      <c r="A14" s="3" t="s">
        <v>46</v>
      </c>
      <c r="B14" s="3" t="s">
        <v>42</v>
      </c>
      <c r="C14" s="3" t="n">
        <v>139</v>
      </c>
      <c r="D14" s="3"/>
      <c r="E14" s="3" t="n">
        <v>35</v>
      </c>
      <c r="F14" s="3" t="n">
        <v>99</v>
      </c>
      <c r="G14" s="4" t="n">
        <v>0.17</v>
      </c>
      <c r="H14" s="3" t="n">
        <v>180</v>
      </c>
      <c r="I14" s="3" t="s">
        <v>36</v>
      </c>
      <c r="J14" s="3" t="n">
        <v>35</v>
      </c>
      <c r="K14" s="3" t="n">
        <f aca="false">E14-J14</f>
        <v>0</v>
      </c>
      <c r="L14" s="3"/>
      <c r="M14" s="3"/>
      <c r="N14" s="3"/>
      <c r="O14" s="3" t="n">
        <f aca="false">E14/5</f>
        <v>7</v>
      </c>
      <c r="P14" s="10"/>
      <c r="Q14" s="10" t="n">
        <f aca="false">P14-R14</f>
        <v>0</v>
      </c>
      <c r="R14" s="10"/>
      <c r="S14" s="10"/>
      <c r="T14" s="3"/>
      <c r="U14" s="3" t="n">
        <f aca="false">(F14+N14+P14)/O14</f>
        <v>14.1428571428571</v>
      </c>
      <c r="V14" s="3" t="n">
        <f aca="false">(F14+N14)/O14</f>
        <v>14.1428571428571</v>
      </c>
      <c r="W14" s="3" t="n">
        <v>6.2</v>
      </c>
      <c r="X14" s="3" t="n">
        <v>6.8</v>
      </c>
      <c r="Y14" s="3" t="n">
        <v>7.2</v>
      </c>
      <c r="Z14" s="3" t="n">
        <v>9.8</v>
      </c>
      <c r="AA14" s="3" t="n">
        <v>7.2</v>
      </c>
      <c r="AB14" s="3" t="n">
        <v>6.2</v>
      </c>
      <c r="AC14" s="14" t="s">
        <v>47</v>
      </c>
      <c r="AD14" s="3" t="n">
        <f aca="false">ROUND(Q14*G14,0)</f>
        <v>0</v>
      </c>
      <c r="AE14" s="3" t="n">
        <f aca="false">ROUND(R14*G14,0)</f>
        <v>0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customFormat="false" ht="12.8" hidden="false" customHeight="false" outlineLevel="0" collapsed="false">
      <c r="A15" s="3" t="s">
        <v>48</v>
      </c>
      <c r="B15" s="3" t="s">
        <v>42</v>
      </c>
      <c r="C15" s="3" t="n">
        <v>18</v>
      </c>
      <c r="D15" s="3" t="n">
        <v>54</v>
      </c>
      <c r="E15" s="3" t="n">
        <v>12</v>
      </c>
      <c r="F15" s="3" t="n">
        <v>54</v>
      </c>
      <c r="G15" s="4" t="n">
        <v>0.35</v>
      </c>
      <c r="H15" s="3" t="n">
        <v>50</v>
      </c>
      <c r="I15" s="3" t="s">
        <v>36</v>
      </c>
      <c r="J15" s="3" t="n">
        <v>16</v>
      </c>
      <c r="K15" s="3" t="n">
        <f aca="false">E15-J15</f>
        <v>-4</v>
      </c>
      <c r="L15" s="3"/>
      <c r="M15" s="3"/>
      <c r="N15" s="3" t="n">
        <v>32.6</v>
      </c>
      <c r="O15" s="3" t="n">
        <f aca="false">E15/5</f>
        <v>2.4</v>
      </c>
      <c r="P15" s="10"/>
      <c r="Q15" s="10" t="n">
        <f aca="false">P15-R15</f>
        <v>0</v>
      </c>
      <c r="R15" s="10"/>
      <c r="S15" s="10"/>
      <c r="T15" s="3"/>
      <c r="U15" s="3" t="n">
        <f aca="false">(F15+N15+P15)/O15</f>
        <v>36.0833333333333</v>
      </c>
      <c r="V15" s="3" t="n">
        <f aca="false">(F15+N15)/O15</f>
        <v>36.0833333333333</v>
      </c>
      <c r="W15" s="3" t="n">
        <v>7.6</v>
      </c>
      <c r="X15" s="3" t="n">
        <v>6</v>
      </c>
      <c r="Y15" s="3" t="n">
        <v>3</v>
      </c>
      <c r="Z15" s="3" t="n">
        <v>3.2</v>
      </c>
      <c r="AA15" s="3" t="n">
        <v>4.8</v>
      </c>
      <c r="AB15" s="3" t="n">
        <v>4.8</v>
      </c>
      <c r="AC15" s="3"/>
      <c r="AD15" s="3" t="n">
        <f aca="false">ROUND(Q15*G15,0)</f>
        <v>0</v>
      </c>
      <c r="AE15" s="3" t="n">
        <f aca="false">ROUND(R15*G15,0)</f>
        <v>0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customFormat="false" ht="12.8" hidden="false" customHeight="false" outlineLevel="0" collapsed="false">
      <c r="A16" s="3" t="s">
        <v>49</v>
      </c>
      <c r="B16" s="3" t="s">
        <v>42</v>
      </c>
      <c r="C16" s="3" t="n">
        <v>9</v>
      </c>
      <c r="D16" s="3" t="n">
        <v>60</v>
      </c>
      <c r="E16" s="3" t="n">
        <v>19</v>
      </c>
      <c r="F16" s="3" t="n">
        <v>41</v>
      </c>
      <c r="G16" s="4" t="n">
        <v>0.35</v>
      </c>
      <c r="H16" s="3" t="n">
        <v>50</v>
      </c>
      <c r="I16" s="3" t="s">
        <v>36</v>
      </c>
      <c r="J16" s="3" t="n">
        <v>23</v>
      </c>
      <c r="K16" s="3" t="n">
        <f aca="false">E16-J16</f>
        <v>-4</v>
      </c>
      <c r="L16" s="3"/>
      <c r="M16" s="3"/>
      <c r="N16" s="3" t="n">
        <v>28.4</v>
      </c>
      <c r="O16" s="3" t="n">
        <f aca="false">E16/5</f>
        <v>3.8</v>
      </c>
      <c r="P16" s="10"/>
      <c r="Q16" s="10" t="n">
        <f aca="false">P16-R16</f>
        <v>0</v>
      </c>
      <c r="R16" s="10"/>
      <c r="S16" s="10"/>
      <c r="T16" s="3"/>
      <c r="U16" s="3" t="n">
        <f aca="false">(F16+N16+P16)/O16</f>
        <v>18.2631578947368</v>
      </c>
      <c r="V16" s="3" t="n">
        <f aca="false">(F16+N16)/O16</f>
        <v>18.2631578947368</v>
      </c>
      <c r="W16" s="3" t="n">
        <v>7.4</v>
      </c>
      <c r="X16" s="3" t="n">
        <v>5.6</v>
      </c>
      <c r="Y16" s="3" t="n">
        <v>4.8</v>
      </c>
      <c r="Z16" s="3" t="n">
        <v>6.2</v>
      </c>
      <c r="AA16" s="3" t="n">
        <v>4.4</v>
      </c>
      <c r="AB16" s="3" t="n">
        <v>2.6</v>
      </c>
      <c r="AC16" s="3"/>
      <c r="AD16" s="3" t="n">
        <f aca="false">ROUND(Q16*G16,0)</f>
        <v>0</v>
      </c>
      <c r="AE16" s="3" t="n">
        <f aca="false">ROUND(R16*G16,0)</f>
        <v>0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customFormat="false" ht="12.8" hidden="false" customHeight="false" outlineLevel="0" collapsed="false">
      <c r="A17" s="15" t="s">
        <v>50</v>
      </c>
      <c r="B17" s="15" t="s">
        <v>35</v>
      </c>
      <c r="C17" s="15" t="n">
        <v>21.973</v>
      </c>
      <c r="D17" s="15" t="n">
        <v>348.194</v>
      </c>
      <c r="E17" s="15" t="n">
        <v>172.903</v>
      </c>
      <c r="F17" s="15" t="n">
        <v>176.511</v>
      </c>
      <c r="G17" s="16" t="n">
        <v>1</v>
      </c>
      <c r="H17" s="15" t="n">
        <v>55</v>
      </c>
      <c r="I17" s="15" t="s">
        <v>36</v>
      </c>
      <c r="J17" s="15" t="n">
        <v>164.3</v>
      </c>
      <c r="K17" s="15" t="n">
        <f aca="false">E17-J17</f>
        <v>8.60299999999998</v>
      </c>
      <c r="L17" s="15"/>
      <c r="M17" s="15"/>
      <c r="N17" s="15" t="n">
        <v>53.1089999999999</v>
      </c>
      <c r="O17" s="15" t="n">
        <f aca="false">E17/5</f>
        <v>34.5806</v>
      </c>
      <c r="P17" s="17" t="n">
        <f aca="false">13*O17-N17-F17</f>
        <v>219.9278</v>
      </c>
      <c r="Q17" s="10" t="n">
        <f aca="false">P17-R17</f>
        <v>119.9278</v>
      </c>
      <c r="R17" s="17" t="n">
        <v>100</v>
      </c>
      <c r="S17" s="17"/>
      <c r="T17" s="15"/>
      <c r="U17" s="15" t="n">
        <f aca="false">(F17+N17+P17)/O17</f>
        <v>13</v>
      </c>
      <c r="V17" s="15" t="n">
        <f aca="false">(F17+N17)/O17</f>
        <v>6.64013926883859</v>
      </c>
      <c r="W17" s="15" t="n">
        <v>34.4632</v>
      </c>
      <c r="X17" s="15" t="n">
        <v>33.4012</v>
      </c>
      <c r="Y17" s="15" t="n">
        <v>35.1262</v>
      </c>
      <c r="Z17" s="15" t="n">
        <v>33.8922</v>
      </c>
      <c r="AA17" s="15" t="n">
        <v>43.3502</v>
      </c>
      <c r="AB17" s="15" t="n">
        <v>44.59</v>
      </c>
      <c r="AC17" s="18" t="s">
        <v>51</v>
      </c>
      <c r="AD17" s="15" t="n">
        <f aca="false">ROUND(Q17*G17,0)</f>
        <v>120</v>
      </c>
      <c r="AE17" s="15" t="n">
        <f aca="false">ROUND(R17*G17,0)</f>
        <v>100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customFormat="false" ht="12.8" hidden="false" customHeight="false" outlineLevel="0" collapsed="false">
      <c r="A18" s="11" t="s">
        <v>52</v>
      </c>
      <c r="B18" s="11" t="s">
        <v>35</v>
      </c>
      <c r="C18" s="11" t="n">
        <v>1115.6</v>
      </c>
      <c r="D18" s="11" t="n">
        <v>2901.534</v>
      </c>
      <c r="E18" s="11" t="n">
        <v>1707.806</v>
      </c>
      <c r="F18" s="11" t="n">
        <v>2027.034</v>
      </c>
      <c r="G18" s="12" t="n">
        <v>1</v>
      </c>
      <c r="H18" s="11" t="n">
        <v>50</v>
      </c>
      <c r="I18" s="11" t="s">
        <v>36</v>
      </c>
      <c r="J18" s="11" t="n">
        <v>1695.52</v>
      </c>
      <c r="K18" s="11" t="n">
        <f aca="false">E18-J18</f>
        <v>12.2860000000001</v>
      </c>
      <c r="L18" s="11"/>
      <c r="M18" s="11"/>
      <c r="N18" s="11" t="n">
        <v>378.382560000001</v>
      </c>
      <c r="O18" s="11" t="n">
        <f aca="false">E18/5</f>
        <v>341.5612</v>
      </c>
      <c r="P18" s="13" t="n">
        <f aca="false">8*O18-N18-F18</f>
        <v>327.073039999999</v>
      </c>
      <c r="Q18" s="10" t="n">
        <f aca="false">P18-R18</f>
        <v>127.073039999999</v>
      </c>
      <c r="R18" s="13" t="n">
        <v>200</v>
      </c>
      <c r="S18" s="13"/>
      <c r="T18" s="11"/>
      <c r="U18" s="11" t="n">
        <f aca="false">(F18+N18+P18)/O18</f>
        <v>8</v>
      </c>
      <c r="V18" s="11" t="n">
        <f aca="false">(F18+N18)/O18</f>
        <v>7.04241746427873</v>
      </c>
      <c r="W18" s="11" t="n">
        <v>317.9014</v>
      </c>
      <c r="X18" s="11" t="n">
        <v>339.3368</v>
      </c>
      <c r="Y18" s="11" t="n">
        <v>336.7836</v>
      </c>
      <c r="Z18" s="11" t="n">
        <v>318.9852</v>
      </c>
      <c r="AA18" s="11" t="n">
        <v>300.5816</v>
      </c>
      <c r="AB18" s="11" t="n">
        <v>298.6254</v>
      </c>
      <c r="AC18" s="11" t="s">
        <v>39</v>
      </c>
      <c r="AD18" s="11" t="n">
        <f aca="false">ROUND(Q18*G18,0)</f>
        <v>127</v>
      </c>
      <c r="AE18" s="11" t="n">
        <f aca="false">ROUND(R18*G18,0)</f>
        <v>200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customFormat="false" ht="12.8" hidden="false" customHeight="false" outlineLevel="0" collapsed="false">
      <c r="A19" s="11" t="s">
        <v>53</v>
      </c>
      <c r="B19" s="11" t="s">
        <v>35</v>
      </c>
      <c r="C19" s="11" t="n">
        <v>3.694</v>
      </c>
      <c r="D19" s="11" t="n">
        <v>136.971</v>
      </c>
      <c r="E19" s="11" t="n">
        <v>61.611</v>
      </c>
      <c r="F19" s="11" t="n">
        <v>75.36</v>
      </c>
      <c r="G19" s="12" t="n">
        <v>1</v>
      </c>
      <c r="H19" s="11" t="n">
        <v>60</v>
      </c>
      <c r="I19" s="11" t="s">
        <v>36</v>
      </c>
      <c r="J19" s="11" t="n">
        <v>62.765</v>
      </c>
      <c r="K19" s="11" t="n">
        <f aca="false">E19-J19</f>
        <v>-1.154</v>
      </c>
      <c r="L19" s="11"/>
      <c r="M19" s="11"/>
      <c r="N19" s="11"/>
      <c r="O19" s="11" t="n">
        <f aca="false">E19/5</f>
        <v>12.3222</v>
      </c>
      <c r="P19" s="13" t="n">
        <f aca="false">8*O19-N19-F19</f>
        <v>23.2176</v>
      </c>
      <c r="Q19" s="10" t="n">
        <f aca="false">P19-R19</f>
        <v>23.2176</v>
      </c>
      <c r="R19" s="13"/>
      <c r="S19" s="13"/>
      <c r="T19" s="11"/>
      <c r="U19" s="11" t="n">
        <f aca="false">(F19+N19+P19)/O19</f>
        <v>8</v>
      </c>
      <c r="V19" s="11" t="n">
        <f aca="false">(F19+N19)/O19</f>
        <v>6.11579101134538</v>
      </c>
      <c r="W19" s="11" t="n">
        <v>10.5806</v>
      </c>
      <c r="X19" s="11" t="n">
        <v>12.5264</v>
      </c>
      <c r="Y19" s="11" t="n">
        <v>12.8774</v>
      </c>
      <c r="Z19" s="11" t="n">
        <v>10.9324</v>
      </c>
      <c r="AA19" s="11" t="n">
        <v>0.5276</v>
      </c>
      <c r="AB19" s="11" t="n">
        <v>0</v>
      </c>
      <c r="AC19" s="11" t="s">
        <v>54</v>
      </c>
      <c r="AD19" s="11" t="n">
        <f aca="false">ROUND(Q19*G19,0)</f>
        <v>23</v>
      </c>
      <c r="AE19" s="11" t="n">
        <f aca="false">ROUND(R19*G19,0)</f>
        <v>0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customFormat="false" ht="12.8" hidden="false" customHeight="false" outlineLevel="0" collapsed="false">
      <c r="A20" s="19" t="s">
        <v>55</v>
      </c>
      <c r="B20" s="19" t="s">
        <v>35</v>
      </c>
      <c r="C20" s="19" t="n">
        <v>-4.424</v>
      </c>
      <c r="D20" s="19" t="n">
        <v>4.424</v>
      </c>
      <c r="E20" s="19"/>
      <c r="F20" s="19"/>
      <c r="G20" s="20" t="n">
        <v>0</v>
      </c>
      <c r="H20" s="19" t="e">
        <f aca="false">#N/A</f>
        <v>#N/A</v>
      </c>
      <c r="I20" s="19" t="s">
        <v>56</v>
      </c>
      <c r="J20" s="19"/>
      <c r="K20" s="19" t="n">
        <f aca="false">E20-J20</f>
        <v>0</v>
      </c>
      <c r="L20" s="19"/>
      <c r="M20" s="19"/>
      <c r="N20" s="19"/>
      <c r="O20" s="19" t="n">
        <f aca="false">E20/5</f>
        <v>0</v>
      </c>
      <c r="P20" s="21"/>
      <c r="Q20" s="21"/>
      <c r="R20" s="21"/>
      <c r="S20" s="21"/>
      <c r="T20" s="19"/>
      <c r="U20" s="19" t="e">
        <f aca="false">(F20+N20+P20)/O20</f>
        <v>#DIV/0!</v>
      </c>
      <c r="V20" s="19" t="e">
        <f aca="false">(F20+N20)/O20</f>
        <v>#DIV/0!</v>
      </c>
      <c r="W20" s="19" t="n">
        <v>0</v>
      </c>
      <c r="X20" s="19" t="n">
        <v>0</v>
      </c>
      <c r="Y20" s="19" t="n">
        <v>0.8848</v>
      </c>
      <c r="Z20" s="19" t="n">
        <v>0.8848</v>
      </c>
      <c r="AA20" s="19" t="n">
        <v>0</v>
      </c>
      <c r="AB20" s="19" t="n">
        <v>0</v>
      </c>
      <c r="AC20" s="19"/>
      <c r="AD20" s="19" t="n">
        <f aca="false">ROUND(Q20*G20,0)</f>
        <v>0</v>
      </c>
      <c r="AE20" s="19" t="n">
        <f aca="false">ROUND(R20*G20,0)</f>
        <v>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customFormat="false" ht="12.8" hidden="false" customHeight="false" outlineLevel="0" collapsed="false">
      <c r="A21" s="3" t="s">
        <v>57</v>
      </c>
      <c r="B21" s="3" t="s">
        <v>35</v>
      </c>
      <c r="C21" s="3" t="n">
        <v>48.6</v>
      </c>
      <c r="D21" s="3" t="n">
        <v>47.374</v>
      </c>
      <c r="E21" s="3" t="n">
        <v>31.825</v>
      </c>
      <c r="F21" s="3" t="n">
        <v>56.225</v>
      </c>
      <c r="G21" s="4" t="n">
        <v>1</v>
      </c>
      <c r="H21" s="3" t="n">
        <v>60</v>
      </c>
      <c r="I21" s="3" t="s">
        <v>36</v>
      </c>
      <c r="J21" s="3" t="n">
        <v>32.3</v>
      </c>
      <c r="K21" s="3" t="n">
        <f aca="false">E21-J21</f>
        <v>-0.474999999999998</v>
      </c>
      <c r="L21" s="3"/>
      <c r="M21" s="3"/>
      <c r="N21" s="3" t="n">
        <v>10</v>
      </c>
      <c r="O21" s="3" t="n">
        <f aca="false">E21/5</f>
        <v>6.365</v>
      </c>
      <c r="P21" s="10"/>
      <c r="Q21" s="10" t="n">
        <f aca="false">P21-R21</f>
        <v>0</v>
      </c>
      <c r="R21" s="10"/>
      <c r="S21" s="10"/>
      <c r="T21" s="3"/>
      <c r="U21" s="3" t="n">
        <f aca="false">(F21+N21+P21)/O21</f>
        <v>10.4045561665357</v>
      </c>
      <c r="V21" s="3" t="n">
        <f aca="false">(F21+N21)/O21</f>
        <v>10.4045561665357</v>
      </c>
      <c r="W21" s="3" t="n">
        <v>7.5492</v>
      </c>
      <c r="X21" s="3" t="n">
        <v>7.5504</v>
      </c>
      <c r="Y21" s="3" t="n">
        <v>8.6448</v>
      </c>
      <c r="Z21" s="3" t="n">
        <v>8.8172</v>
      </c>
      <c r="AA21" s="3" t="n">
        <v>5.958</v>
      </c>
      <c r="AB21" s="3" t="n">
        <v>8.2464</v>
      </c>
      <c r="AC21" s="3"/>
      <c r="AD21" s="3" t="n">
        <f aca="false">ROUND(Q21*G21,0)</f>
        <v>0</v>
      </c>
      <c r="AE21" s="3" t="n">
        <f aca="false">ROUND(R21*G21,0)</f>
        <v>0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customFormat="false" ht="12.8" hidden="false" customHeight="false" outlineLevel="0" collapsed="false">
      <c r="A22" s="15" t="s">
        <v>58</v>
      </c>
      <c r="B22" s="15" t="s">
        <v>35</v>
      </c>
      <c r="C22" s="15" t="n">
        <v>15.497</v>
      </c>
      <c r="D22" s="15" t="n">
        <v>405.91</v>
      </c>
      <c r="E22" s="15" t="n">
        <v>237.414</v>
      </c>
      <c r="F22" s="15" t="n">
        <v>175.197</v>
      </c>
      <c r="G22" s="16" t="n">
        <v>1</v>
      </c>
      <c r="H22" s="15" t="n">
        <v>60</v>
      </c>
      <c r="I22" s="15" t="s">
        <v>36</v>
      </c>
      <c r="J22" s="15" t="n">
        <v>222.5</v>
      </c>
      <c r="K22" s="15" t="n">
        <f aca="false">E22-J22</f>
        <v>14.914</v>
      </c>
      <c r="L22" s="15"/>
      <c r="M22" s="15"/>
      <c r="N22" s="15" t="n">
        <v>40.5896000000001</v>
      </c>
      <c r="O22" s="15" t="n">
        <f aca="false">E22/5</f>
        <v>47.4828</v>
      </c>
      <c r="P22" s="17" t="n">
        <f aca="false">13*O22-N22-F22</f>
        <v>401.4898</v>
      </c>
      <c r="Q22" s="10" t="n">
        <f aca="false">P22-R22</f>
        <v>101.4898</v>
      </c>
      <c r="R22" s="17" t="n">
        <v>300</v>
      </c>
      <c r="S22" s="17"/>
      <c r="T22" s="15"/>
      <c r="U22" s="15" t="n">
        <f aca="false">(F22+N22+P22)/O22</f>
        <v>13</v>
      </c>
      <c r="V22" s="15" t="n">
        <f aca="false">(F22+N22)/O22</f>
        <v>4.54452138458558</v>
      </c>
      <c r="W22" s="15" t="n">
        <v>38.7184</v>
      </c>
      <c r="X22" s="15" t="n">
        <v>38.7332</v>
      </c>
      <c r="Y22" s="15" t="n">
        <v>39.4218</v>
      </c>
      <c r="Z22" s="15" t="n">
        <v>38.5318</v>
      </c>
      <c r="AA22" s="15" t="n">
        <v>48.85</v>
      </c>
      <c r="AB22" s="15" t="n">
        <v>52.1744</v>
      </c>
      <c r="AC22" s="18" t="s">
        <v>51</v>
      </c>
      <c r="AD22" s="15" t="n">
        <f aca="false">ROUND(Q22*G22,0)</f>
        <v>101</v>
      </c>
      <c r="AE22" s="15" t="n">
        <f aca="false">ROUND(R22*G22,0)</f>
        <v>300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customFormat="false" ht="12.8" hidden="false" customHeight="false" outlineLevel="0" collapsed="false">
      <c r="A23" s="19" t="s">
        <v>59</v>
      </c>
      <c r="B23" s="19" t="s">
        <v>35</v>
      </c>
      <c r="C23" s="19" t="n">
        <v>-2.584</v>
      </c>
      <c r="D23" s="19" t="n">
        <v>2.584</v>
      </c>
      <c r="E23" s="22" t="n">
        <v>89.62</v>
      </c>
      <c r="F23" s="22" t="n">
        <v>-89.62</v>
      </c>
      <c r="G23" s="20" t="n">
        <v>0</v>
      </c>
      <c r="H23" s="19" t="n">
        <v>60</v>
      </c>
      <c r="I23" s="19" t="s">
        <v>56</v>
      </c>
      <c r="J23" s="19" t="n">
        <v>89.62</v>
      </c>
      <c r="K23" s="19" t="n">
        <f aca="false">E23-J23</f>
        <v>0</v>
      </c>
      <c r="L23" s="19"/>
      <c r="M23" s="19"/>
      <c r="N23" s="19"/>
      <c r="O23" s="19" t="n">
        <f aca="false">E23/5</f>
        <v>17.924</v>
      </c>
      <c r="P23" s="21"/>
      <c r="Q23" s="21"/>
      <c r="R23" s="21"/>
      <c r="S23" s="21"/>
      <c r="T23" s="19"/>
      <c r="U23" s="19" t="n">
        <f aca="false">(F23+N23+P23)/O23</f>
        <v>-5</v>
      </c>
      <c r="V23" s="19" t="n">
        <f aca="false">(F23+N23)/O23</f>
        <v>-5</v>
      </c>
      <c r="W23" s="19" t="n">
        <v>0</v>
      </c>
      <c r="X23" s="19" t="n">
        <v>17.924</v>
      </c>
      <c r="Y23" s="19" t="n">
        <v>0.0036</v>
      </c>
      <c r="Z23" s="19" t="n">
        <v>-0.1044</v>
      </c>
      <c r="AA23" s="19" t="n">
        <v>-0.108</v>
      </c>
      <c r="AB23" s="19" t="n">
        <v>0</v>
      </c>
      <c r="AC23" s="19" t="s">
        <v>60</v>
      </c>
      <c r="AD23" s="19" t="n">
        <f aca="false">ROUND(Q23*G23,0)</f>
        <v>0</v>
      </c>
      <c r="AE23" s="19" t="n">
        <f aca="false">ROUND(R23*G23,0)</f>
        <v>0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customFormat="false" ht="12.8" hidden="false" customHeight="false" outlineLevel="0" collapsed="false">
      <c r="A24" s="11" t="s">
        <v>61</v>
      </c>
      <c r="B24" s="11" t="s">
        <v>35</v>
      </c>
      <c r="C24" s="11" t="n">
        <v>86.667</v>
      </c>
      <c r="D24" s="11" t="n">
        <v>283.92</v>
      </c>
      <c r="E24" s="11" t="n">
        <v>167.212</v>
      </c>
      <c r="F24" s="11" t="n">
        <v>177.056</v>
      </c>
      <c r="G24" s="12" t="n">
        <v>1</v>
      </c>
      <c r="H24" s="11" t="n">
        <v>60</v>
      </c>
      <c r="I24" s="11" t="s">
        <v>36</v>
      </c>
      <c r="J24" s="11" t="n">
        <v>158.8</v>
      </c>
      <c r="K24" s="11" t="n">
        <f aca="false">E24-J24</f>
        <v>8.41199999999998</v>
      </c>
      <c r="L24" s="11"/>
      <c r="M24" s="11"/>
      <c r="N24" s="11" t="n">
        <v>39.43102</v>
      </c>
      <c r="O24" s="11" t="n">
        <f aca="false">E24/5</f>
        <v>33.4424</v>
      </c>
      <c r="P24" s="13" t="n">
        <f aca="false">8*O24-N24-F24</f>
        <v>51.05218</v>
      </c>
      <c r="Q24" s="10" t="n">
        <f aca="false">P24-R24</f>
        <v>51.05218</v>
      </c>
      <c r="R24" s="13"/>
      <c r="S24" s="13"/>
      <c r="T24" s="11"/>
      <c r="U24" s="11" t="n">
        <f aca="false">(F24+N24+P24)/O24</f>
        <v>8</v>
      </c>
      <c r="V24" s="11" t="n">
        <f aca="false">(F24+N24)/O24</f>
        <v>6.47342953854987</v>
      </c>
      <c r="W24" s="11" t="n">
        <v>32.0104</v>
      </c>
      <c r="X24" s="11" t="n">
        <v>31.832</v>
      </c>
      <c r="Y24" s="11" t="n">
        <v>31.2198</v>
      </c>
      <c r="Z24" s="11" t="n">
        <v>28.4168</v>
      </c>
      <c r="AA24" s="11" t="n">
        <v>25.601</v>
      </c>
      <c r="AB24" s="11" t="n">
        <v>25.769</v>
      </c>
      <c r="AC24" s="11" t="s">
        <v>39</v>
      </c>
      <c r="AD24" s="11" t="n">
        <f aca="false">ROUND(Q24*G24,0)</f>
        <v>51</v>
      </c>
      <c r="AE24" s="11" t="n">
        <f aca="false">ROUND(R24*G24,0)</f>
        <v>0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customFormat="false" ht="12.8" hidden="false" customHeight="false" outlineLevel="0" collapsed="false">
      <c r="A25" s="3" t="s">
        <v>62</v>
      </c>
      <c r="B25" s="3" t="s">
        <v>35</v>
      </c>
      <c r="C25" s="3" t="n">
        <v>13.147</v>
      </c>
      <c r="D25" s="3" t="n">
        <v>173.967</v>
      </c>
      <c r="E25" s="3" t="n">
        <v>96.427</v>
      </c>
      <c r="F25" s="3" t="n">
        <v>78.471</v>
      </c>
      <c r="G25" s="4" t="n">
        <v>1</v>
      </c>
      <c r="H25" s="3" t="n">
        <v>60</v>
      </c>
      <c r="I25" s="3" t="s">
        <v>36</v>
      </c>
      <c r="J25" s="3" t="n">
        <v>89.5</v>
      </c>
      <c r="K25" s="3" t="n">
        <f aca="false">E25-J25</f>
        <v>6.92700000000001</v>
      </c>
      <c r="L25" s="3"/>
      <c r="M25" s="3"/>
      <c r="N25" s="3" t="n">
        <v>17.0244</v>
      </c>
      <c r="O25" s="3" t="n">
        <f aca="false">E25/5</f>
        <v>19.2854</v>
      </c>
      <c r="P25" s="10" t="n">
        <f aca="false">10.4*O25-N25-F25</f>
        <v>105.07276</v>
      </c>
      <c r="Q25" s="10" t="n">
        <f aca="false">P25-R25</f>
        <v>55.07276</v>
      </c>
      <c r="R25" s="10" t="n">
        <v>50</v>
      </c>
      <c r="S25" s="10"/>
      <c r="T25" s="3"/>
      <c r="U25" s="3" t="n">
        <f aca="false">(F25+N25+P25)/O25</f>
        <v>10.4</v>
      </c>
      <c r="V25" s="3" t="n">
        <f aca="false">(F25+N25)/O25</f>
        <v>4.95169402760638</v>
      </c>
      <c r="W25" s="3" t="n">
        <v>16.307</v>
      </c>
      <c r="X25" s="3" t="n">
        <v>15.778</v>
      </c>
      <c r="Y25" s="3" t="n">
        <v>17.0396</v>
      </c>
      <c r="Z25" s="3" t="n">
        <v>15.9888</v>
      </c>
      <c r="AA25" s="3" t="n">
        <v>20.563</v>
      </c>
      <c r="AB25" s="3" t="n">
        <v>20.3822</v>
      </c>
      <c r="AC25" s="3"/>
      <c r="AD25" s="3" t="n">
        <f aca="false">ROUND(Q25*G25,0)</f>
        <v>55</v>
      </c>
      <c r="AE25" s="3" t="n">
        <f aca="false">ROUND(R25*G25,0)</f>
        <v>50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customFormat="false" ht="12.8" hidden="false" customHeight="false" outlineLevel="0" collapsed="false">
      <c r="A26" s="15" t="s">
        <v>63</v>
      </c>
      <c r="B26" s="15" t="s">
        <v>35</v>
      </c>
      <c r="C26" s="15" t="n">
        <v>18.932</v>
      </c>
      <c r="D26" s="15" t="n">
        <v>226.638</v>
      </c>
      <c r="E26" s="15" t="n">
        <v>92.082</v>
      </c>
      <c r="F26" s="15" t="n">
        <v>134.086</v>
      </c>
      <c r="G26" s="16" t="n">
        <v>1</v>
      </c>
      <c r="H26" s="15" t="n">
        <v>60</v>
      </c>
      <c r="I26" s="15" t="s">
        <v>36</v>
      </c>
      <c r="J26" s="15" t="n">
        <v>88.277</v>
      </c>
      <c r="K26" s="15" t="n">
        <f aca="false">E26-J26</f>
        <v>3.80499999999999</v>
      </c>
      <c r="L26" s="15"/>
      <c r="M26" s="15"/>
      <c r="N26" s="15"/>
      <c r="O26" s="15" t="n">
        <f aca="false">E26/5</f>
        <v>18.4164</v>
      </c>
      <c r="P26" s="17" t="n">
        <f aca="false">13*O26-N26-F26</f>
        <v>105.3272</v>
      </c>
      <c r="Q26" s="10" t="n">
        <f aca="false">P26-R26</f>
        <v>55.3272</v>
      </c>
      <c r="R26" s="17" t="n">
        <v>50</v>
      </c>
      <c r="S26" s="17"/>
      <c r="T26" s="15"/>
      <c r="U26" s="15" t="n">
        <f aca="false">(F26+N26+P26)/O26</f>
        <v>13</v>
      </c>
      <c r="V26" s="15" t="n">
        <f aca="false">(F26+N26)/O26</f>
        <v>7.28079320605547</v>
      </c>
      <c r="W26" s="15" t="n">
        <v>19.2334</v>
      </c>
      <c r="X26" s="15" t="n">
        <v>20.8076</v>
      </c>
      <c r="Y26" s="15" t="n">
        <v>18.9318</v>
      </c>
      <c r="Z26" s="15" t="n">
        <v>17.006</v>
      </c>
      <c r="AA26" s="15" t="n">
        <v>22.7392</v>
      </c>
      <c r="AB26" s="15" t="n">
        <v>25.0116</v>
      </c>
      <c r="AC26" s="18" t="s">
        <v>51</v>
      </c>
      <c r="AD26" s="15" t="n">
        <f aca="false">ROUND(Q26*G26,0)</f>
        <v>55</v>
      </c>
      <c r="AE26" s="15" t="n">
        <f aca="false">ROUND(R26*G26,0)</f>
        <v>50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customFormat="false" ht="12.8" hidden="false" customHeight="false" outlineLevel="0" collapsed="false">
      <c r="A27" s="3" t="s">
        <v>64</v>
      </c>
      <c r="B27" s="3" t="s">
        <v>35</v>
      </c>
      <c r="C27" s="3" t="n">
        <v>7.219</v>
      </c>
      <c r="D27" s="3" t="n">
        <v>28.845</v>
      </c>
      <c r="E27" s="3" t="n">
        <v>24.788</v>
      </c>
      <c r="F27" s="3" t="n">
        <v>2.698</v>
      </c>
      <c r="G27" s="4" t="n">
        <v>1</v>
      </c>
      <c r="H27" s="3" t="n">
        <v>35</v>
      </c>
      <c r="I27" s="3" t="s">
        <v>36</v>
      </c>
      <c r="J27" s="3" t="n">
        <v>26.7</v>
      </c>
      <c r="K27" s="3" t="n">
        <f aca="false">E27-J27</f>
        <v>-1.912</v>
      </c>
      <c r="L27" s="3"/>
      <c r="M27" s="3"/>
      <c r="N27" s="3"/>
      <c r="O27" s="3" t="n">
        <f aca="false">E27/5</f>
        <v>4.9576</v>
      </c>
      <c r="P27" s="10" t="n">
        <f aca="false">8*O27-N27-F27</f>
        <v>36.9628</v>
      </c>
      <c r="Q27" s="10" t="n">
        <f aca="false">P27-R27</f>
        <v>36.9628</v>
      </c>
      <c r="R27" s="10"/>
      <c r="S27" s="10"/>
      <c r="T27" s="3"/>
      <c r="U27" s="3" t="n">
        <f aca="false">(F27+N27+P27)/O27</f>
        <v>8</v>
      </c>
      <c r="V27" s="3" t="n">
        <f aca="false">(F27+N27)/O27</f>
        <v>0.544214942714217</v>
      </c>
      <c r="W27" s="3" t="n">
        <v>1.6732</v>
      </c>
      <c r="X27" s="3" t="n">
        <v>2.2346</v>
      </c>
      <c r="Y27" s="3" t="n">
        <v>3.6094</v>
      </c>
      <c r="Z27" s="3" t="n">
        <v>3.0494</v>
      </c>
      <c r="AA27" s="3" t="n">
        <v>2.4948</v>
      </c>
      <c r="AB27" s="3" t="n">
        <v>2.7798</v>
      </c>
      <c r="AC27" s="3"/>
      <c r="AD27" s="3" t="n">
        <f aca="false">ROUND(Q27*G27,0)</f>
        <v>37</v>
      </c>
      <c r="AE27" s="3" t="n">
        <f aca="false">ROUND(R27*G27,0)</f>
        <v>0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customFormat="false" ht="12.8" hidden="false" customHeight="false" outlineLevel="0" collapsed="false">
      <c r="A28" s="23" t="s">
        <v>65</v>
      </c>
      <c r="B28" s="23" t="s">
        <v>35</v>
      </c>
      <c r="C28" s="23" t="n">
        <v>19.17</v>
      </c>
      <c r="D28" s="23"/>
      <c r="E28" s="23" t="n">
        <v>-2.843</v>
      </c>
      <c r="F28" s="23" t="n">
        <v>19.17</v>
      </c>
      <c r="G28" s="24" t="n">
        <v>0</v>
      </c>
      <c r="H28" s="23" t="n">
        <v>30</v>
      </c>
      <c r="I28" s="23" t="s">
        <v>36</v>
      </c>
      <c r="J28" s="23" t="n">
        <v>18.2</v>
      </c>
      <c r="K28" s="23" t="n">
        <f aca="false">E28-J28</f>
        <v>-21.043</v>
      </c>
      <c r="L28" s="23"/>
      <c r="M28" s="23"/>
      <c r="N28" s="23"/>
      <c r="O28" s="23" t="n">
        <f aca="false">E28/5</f>
        <v>-0.5686</v>
      </c>
      <c r="P28" s="25"/>
      <c r="Q28" s="25"/>
      <c r="R28" s="25"/>
      <c r="S28" s="25"/>
      <c r="T28" s="23"/>
      <c r="U28" s="23" t="n">
        <f aca="false">(F28+N28+P28)/O28</f>
        <v>-33.7143862117482</v>
      </c>
      <c r="V28" s="23" t="n">
        <f aca="false">(F28+N28)/O28</f>
        <v>-33.7143862117482</v>
      </c>
      <c r="W28" s="23" t="n">
        <v>-0.5854</v>
      </c>
      <c r="X28" s="23" t="n">
        <v>-0.0134</v>
      </c>
      <c r="Y28" s="23" t="n">
        <v>4.5512</v>
      </c>
      <c r="Z28" s="23" t="n">
        <v>4.264</v>
      </c>
      <c r="AA28" s="23" t="n">
        <v>0.8524</v>
      </c>
      <c r="AB28" s="23" t="n">
        <v>1.1386</v>
      </c>
      <c r="AC28" s="26" t="s">
        <v>66</v>
      </c>
      <c r="AD28" s="23" t="n">
        <f aca="false">ROUND(Q28*G28,0)</f>
        <v>0</v>
      </c>
      <c r="AE28" s="23" t="n">
        <f aca="false">ROUND(R28*G28,0)</f>
        <v>0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customFormat="false" ht="12.8" hidden="false" customHeight="false" outlineLevel="0" collapsed="false">
      <c r="A29" s="3" t="s">
        <v>67</v>
      </c>
      <c r="B29" s="3" t="s">
        <v>35</v>
      </c>
      <c r="C29" s="3" t="n">
        <v>106.636</v>
      </c>
      <c r="D29" s="3" t="n">
        <v>140.499</v>
      </c>
      <c r="E29" s="3" t="n">
        <v>90.476</v>
      </c>
      <c r="F29" s="3" t="n">
        <v>134.34</v>
      </c>
      <c r="G29" s="4" t="n">
        <v>1</v>
      </c>
      <c r="H29" s="3" t="n">
        <v>30</v>
      </c>
      <c r="I29" s="3" t="s">
        <v>36</v>
      </c>
      <c r="J29" s="3" t="n">
        <v>91.1</v>
      </c>
      <c r="K29" s="3" t="n">
        <f aca="false">E29-J29</f>
        <v>-0.623999999999995</v>
      </c>
      <c r="L29" s="3"/>
      <c r="M29" s="3"/>
      <c r="N29" s="3" t="n">
        <v>90.3366</v>
      </c>
      <c r="O29" s="3" t="n">
        <f aca="false">E29/5</f>
        <v>18.0952</v>
      </c>
      <c r="P29" s="10"/>
      <c r="Q29" s="10" t="n">
        <f aca="false">P29-R29</f>
        <v>0</v>
      </c>
      <c r="R29" s="10"/>
      <c r="S29" s="10"/>
      <c r="T29" s="3"/>
      <c r="U29" s="3" t="n">
        <f aca="false">(F29+N29+P29)/O29</f>
        <v>12.4163645607675</v>
      </c>
      <c r="V29" s="3" t="n">
        <f aca="false">(F29+N29)/O29</f>
        <v>12.4163645607675</v>
      </c>
      <c r="W29" s="3" t="n">
        <v>25.7596</v>
      </c>
      <c r="X29" s="3" t="n">
        <v>22.3304</v>
      </c>
      <c r="Y29" s="3" t="n">
        <v>13.2548</v>
      </c>
      <c r="Z29" s="3" t="n">
        <v>15.1396</v>
      </c>
      <c r="AA29" s="3" t="n">
        <v>21.72</v>
      </c>
      <c r="AB29" s="3" t="n">
        <v>21.3944</v>
      </c>
      <c r="AC29" s="3"/>
      <c r="AD29" s="3" t="n">
        <f aca="false">ROUND(Q29*G29,0)</f>
        <v>0</v>
      </c>
      <c r="AE29" s="3" t="n">
        <f aca="false">ROUND(R29*G29,0)</f>
        <v>0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customFormat="false" ht="12.8" hidden="false" customHeight="false" outlineLevel="0" collapsed="false">
      <c r="A30" s="11" t="s">
        <v>68</v>
      </c>
      <c r="B30" s="11" t="s">
        <v>35</v>
      </c>
      <c r="C30" s="11" t="n">
        <v>62.844</v>
      </c>
      <c r="D30" s="11" t="n">
        <v>326.649</v>
      </c>
      <c r="E30" s="11" t="n">
        <v>127.047</v>
      </c>
      <c r="F30" s="11" t="n">
        <v>229.177</v>
      </c>
      <c r="G30" s="12" t="n">
        <v>1</v>
      </c>
      <c r="H30" s="11" t="n">
        <v>30</v>
      </c>
      <c r="I30" s="11" t="s">
        <v>36</v>
      </c>
      <c r="J30" s="11" t="n">
        <v>137.4</v>
      </c>
      <c r="K30" s="11" t="n">
        <f aca="false">E30-J30</f>
        <v>-10.353</v>
      </c>
      <c r="L30" s="11"/>
      <c r="M30" s="11"/>
      <c r="N30" s="11" t="n">
        <v>29.42798</v>
      </c>
      <c r="O30" s="11" t="n">
        <f aca="false">E30/5</f>
        <v>25.4094</v>
      </c>
      <c r="P30" s="13"/>
      <c r="Q30" s="10" t="n">
        <f aca="false">P30-R30</f>
        <v>0</v>
      </c>
      <c r="R30" s="13"/>
      <c r="S30" s="13"/>
      <c r="T30" s="11"/>
      <c r="U30" s="11" t="n">
        <f aca="false">(F30+N30+P30)/O30</f>
        <v>10.1775319369997</v>
      </c>
      <c r="V30" s="11" t="n">
        <f aca="false">(F30+N30)/O30</f>
        <v>10.1775319369997</v>
      </c>
      <c r="W30" s="11" t="n">
        <v>33.018</v>
      </c>
      <c r="X30" s="11" t="n">
        <v>33.5184</v>
      </c>
      <c r="Y30" s="11" t="n">
        <v>32.0352</v>
      </c>
      <c r="Z30" s="11" t="n">
        <v>30.2068</v>
      </c>
      <c r="AA30" s="11" t="n">
        <v>25.5926</v>
      </c>
      <c r="AB30" s="11" t="n">
        <v>22.9692</v>
      </c>
      <c r="AC30" s="11" t="s">
        <v>39</v>
      </c>
      <c r="AD30" s="11" t="n">
        <f aca="false">ROUND(Q30*G30,0)</f>
        <v>0</v>
      </c>
      <c r="AE30" s="11" t="n">
        <f aca="false">ROUND(R30*G30,0)</f>
        <v>0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customFormat="false" ht="12.8" hidden="false" customHeight="false" outlineLevel="0" collapsed="false">
      <c r="A31" s="23" t="s">
        <v>69</v>
      </c>
      <c r="B31" s="23" t="s">
        <v>35</v>
      </c>
      <c r="C31" s="23"/>
      <c r="D31" s="23"/>
      <c r="E31" s="23"/>
      <c r="F31" s="23"/>
      <c r="G31" s="24" t="n">
        <v>0</v>
      </c>
      <c r="H31" s="23" t="n">
        <v>45</v>
      </c>
      <c r="I31" s="23" t="s">
        <v>36</v>
      </c>
      <c r="J31" s="23"/>
      <c r="K31" s="23" t="n">
        <f aca="false">E31-J31</f>
        <v>0</v>
      </c>
      <c r="L31" s="23"/>
      <c r="M31" s="23"/>
      <c r="N31" s="23"/>
      <c r="O31" s="23" t="n">
        <f aca="false">E31/5</f>
        <v>0</v>
      </c>
      <c r="P31" s="25"/>
      <c r="Q31" s="25"/>
      <c r="R31" s="25"/>
      <c r="S31" s="25"/>
      <c r="T31" s="23"/>
      <c r="U31" s="23" t="e">
        <f aca="false">(F31+N31+P31)/O31</f>
        <v>#DIV/0!</v>
      </c>
      <c r="V31" s="23" t="e">
        <f aca="false">(F31+N31)/O31</f>
        <v>#DIV/0!</v>
      </c>
      <c r="W31" s="23" t="n">
        <v>0</v>
      </c>
      <c r="X31" s="23" t="n">
        <v>0</v>
      </c>
      <c r="Y31" s="23" t="n">
        <v>0</v>
      </c>
      <c r="Z31" s="23" t="n">
        <v>0</v>
      </c>
      <c r="AA31" s="23" t="n">
        <v>0</v>
      </c>
      <c r="AB31" s="23" t="n">
        <v>0</v>
      </c>
      <c r="AC31" s="23" t="s">
        <v>70</v>
      </c>
      <c r="AD31" s="23" t="n">
        <f aca="false">ROUND(Q31*G31,0)</f>
        <v>0</v>
      </c>
      <c r="AE31" s="23" t="n">
        <f aca="false">ROUND(R31*G31,0)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customFormat="false" ht="12.8" hidden="false" customHeight="false" outlineLevel="0" collapsed="false">
      <c r="A32" s="15" t="s">
        <v>71</v>
      </c>
      <c r="B32" s="15" t="s">
        <v>35</v>
      </c>
      <c r="C32" s="15" t="n">
        <v>8.613</v>
      </c>
      <c r="D32" s="15" t="n">
        <v>649.316</v>
      </c>
      <c r="E32" s="15" t="n">
        <v>491.845</v>
      </c>
      <c r="F32" s="15" t="n">
        <v>155.823</v>
      </c>
      <c r="G32" s="16" t="n">
        <v>1</v>
      </c>
      <c r="H32" s="15" t="n">
        <v>40</v>
      </c>
      <c r="I32" s="15" t="s">
        <v>36</v>
      </c>
      <c r="J32" s="15" t="n">
        <v>491.3</v>
      </c>
      <c r="K32" s="15" t="n">
        <f aca="false">E32-J32</f>
        <v>0.545000000000016</v>
      </c>
      <c r="L32" s="15"/>
      <c r="M32" s="15"/>
      <c r="N32" s="15"/>
      <c r="O32" s="15" t="n">
        <f aca="false">E32/5</f>
        <v>98.369</v>
      </c>
      <c r="P32" s="17" t="n">
        <f aca="false">13*O32-N32-F32</f>
        <v>1122.974</v>
      </c>
      <c r="Q32" s="10" t="n">
        <f aca="false">P32-R32</f>
        <v>322.974</v>
      </c>
      <c r="R32" s="17" t="n">
        <v>800</v>
      </c>
      <c r="S32" s="17"/>
      <c r="T32" s="15"/>
      <c r="U32" s="15" t="n">
        <f aca="false">(F32+N32+P32)/O32</f>
        <v>13</v>
      </c>
      <c r="V32" s="15" t="n">
        <f aca="false">(F32+N32)/O32</f>
        <v>1.58406611839096</v>
      </c>
      <c r="W32" s="15" t="n">
        <v>16.422</v>
      </c>
      <c r="X32" s="15" t="n">
        <v>34.9482</v>
      </c>
      <c r="Y32" s="15" t="n">
        <v>76.1196</v>
      </c>
      <c r="Z32" s="15" t="n">
        <v>67.1534</v>
      </c>
      <c r="AA32" s="15" t="n">
        <v>82.3772</v>
      </c>
      <c r="AB32" s="15" t="n">
        <v>87.584</v>
      </c>
      <c r="AC32" s="18" t="s">
        <v>51</v>
      </c>
      <c r="AD32" s="15" t="n">
        <f aca="false">ROUND(Q32*G32,0)</f>
        <v>323</v>
      </c>
      <c r="AE32" s="15" t="n">
        <f aca="false">ROUND(R32*G32,0)</f>
        <v>800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customFormat="false" ht="12.8" hidden="false" customHeight="false" outlineLevel="0" collapsed="false">
      <c r="A33" s="3" t="s">
        <v>72</v>
      </c>
      <c r="B33" s="3" t="s">
        <v>35</v>
      </c>
      <c r="C33" s="3" t="n">
        <v>8.114</v>
      </c>
      <c r="D33" s="3" t="n">
        <v>120.699</v>
      </c>
      <c r="E33" s="3" t="n">
        <v>73.089</v>
      </c>
      <c r="F33" s="3" t="n">
        <v>47.61</v>
      </c>
      <c r="G33" s="4" t="n">
        <v>1</v>
      </c>
      <c r="H33" s="3" t="n">
        <v>40</v>
      </c>
      <c r="I33" s="3" t="s">
        <v>36</v>
      </c>
      <c r="J33" s="3" t="n">
        <v>70.5</v>
      </c>
      <c r="K33" s="3" t="n">
        <f aca="false">E33-J33</f>
        <v>2.589</v>
      </c>
      <c r="L33" s="3"/>
      <c r="M33" s="3"/>
      <c r="N33" s="3"/>
      <c r="O33" s="3" t="n">
        <f aca="false">E33/5</f>
        <v>14.6178</v>
      </c>
      <c r="P33" s="10" t="n">
        <f aca="false">10.4*O33-N33-F33</f>
        <v>104.41512</v>
      </c>
      <c r="Q33" s="10" t="n">
        <f aca="false">P33-R33</f>
        <v>104.41512</v>
      </c>
      <c r="R33" s="10"/>
      <c r="S33" s="10"/>
      <c r="T33" s="3"/>
      <c r="U33" s="3" t="n">
        <f aca="false">(F33+N33+P33)/O33</f>
        <v>10.4</v>
      </c>
      <c r="V33" s="3" t="n">
        <f aca="false">(F33+N33)/O33</f>
        <v>3.25698805565817</v>
      </c>
      <c r="W33" s="3" t="n">
        <v>7.596</v>
      </c>
      <c r="X33" s="3" t="n">
        <v>4.9056</v>
      </c>
      <c r="Y33" s="3" t="n">
        <v>11.6418</v>
      </c>
      <c r="Z33" s="3" t="n">
        <v>11.5032</v>
      </c>
      <c r="AA33" s="3" t="n">
        <v>5.803</v>
      </c>
      <c r="AB33" s="3" t="n">
        <v>7.1544</v>
      </c>
      <c r="AC33" s="3"/>
      <c r="AD33" s="3" t="n">
        <f aca="false">ROUND(Q33*G33,0)</f>
        <v>104</v>
      </c>
      <c r="AE33" s="3" t="n">
        <f aca="false">ROUND(R33*G33,0)</f>
        <v>0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customFormat="false" ht="12.8" hidden="false" customHeight="false" outlineLevel="0" collapsed="false">
      <c r="A34" s="19" t="s">
        <v>73</v>
      </c>
      <c r="B34" s="19" t="s">
        <v>35</v>
      </c>
      <c r="C34" s="19" t="n">
        <v>13.279</v>
      </c>
      <c r="D34" s="19"/>
      <c r="E34" s="19"/>
      <c r="F34" s="19" t="n">
        <v>13.279</v>
      </c>
      <c r="G34" s="20" t="n">
        <v>0</v>
      </c>
      <c r="H34" s="19" t="n">
        <v>45</v>
      </c>
      <c r="I34" s="19" t="s">
        <v>56</v>
      </c>
      <c r="J34" s="19" t="n">
        <v>2.8</v>
      </c>
      <c r="K34" s="19" t="n">
        <f aca="false">E34-J34</f>
        <v>-2.8</v>
      </c>
      <c r="L34" s="19"/>
      <c r="M34" s="19"/>
      <c r="N34" s="19"/>
      <c r="O34" s="19" t="n">
        <f aca="false">E34/5</f>
        <v>0</v>
      </c>
      <c r="P34" s="21"/>
      <c r="Q34" s="21"/>
      <c r="R34" s="21"/>
      <c r="S34" s="21"/>
      <c r="T34" s="19"/>
      <c r="U34" s="19" t="e">
        <f aca="false">(F34+N34+P34)/O34</f>
        <v>#DIV/0!</v>
      </c>
      <c r="V34" s="19" t="e">
        <f aca="false">(F34+N34)/O34</f>
        <v>#DIV/0!</v>
      </c>
      <c r="W34" s="19" t="n">
        <v>0</v>
      </c>
      <c r="X34" s="19" t="n">
        <v>0</v>
      </c>
      <c r="Y34" s="19" t="n">
        <v>0.8112</v>
      </c>
      <c r="Z34" s="19" t="n">
        <v>0.8112</v>
      </c>
      <c r="AA34" s="19" t="n">
        <v>0.5286</v>
      </c>
      <c r="AB34" s="19" t="n">
        <v>0.7972</v>
      </c>
      <c r="AC34" s="26" t="s">
        <v>74</v>
      </c>
      <c r="AD34" s="19" t="n">
        <f aca="false">ROUND(Q34*G34,0)</f>
        <v>0</v>
      </c>
      <c r="AE34" s="19" t="n">
        <f aca="false">ROUND(R34*G34,0)</f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customFormat="false" ht="12.8" hidden="false" customHeight="false" outlineLevel="0" collapsed="false">
      <c r="A35" s="3" t="s">
        <v>75</v>
      </c>
      <c r="B35" s="3" t="s">
        <v>35</v>
      </c>
      <c r="C35" s="3" t="n">
        <v>42.165</v>
      </c>
      <c r="D35" s="3"/>
      <c r="E35" s="3" t="n">
        <v>16.814</v>
      </c>
      <c r="F35" s="3" t="n">
        <v>21.48</v>
      </c>
      <c r="G35" s="4" t="n">
        <v>1</v>
      </c>
      <c r="H35" s="3" t="n">
        <v>30</v>
      </c>
      <c r="I35" s="3" t="s">
        <v>36</v>
      </c>
      <c r="J35" s="3" t="n">
        <v>19.6</v>
      </c>
      <c r="K35" s="3" t="n">
        <f aca="false">E35-J35</f>
        <v>-2.786</v>
      </c>
      <c r="L35" s="3"/>
      <c r="M35" s="3"/>
      <c r="N35" s="3" t="n">
        <v>7.524</v>
      </c>
      <c r="O35" s="3" t="n">
        <f aca="false">E35/5</f>
        <v>3.3628</v>
      </c>
      <c r="P35" s="10" t="n">
        <f aca="false">10.4*O35-N35-F35</f>
        <v>5.96912</v>
      </c>
      <c r="Q35" s="10" t="n">
        <f aca="false">P35-R35</f>
        <v>5.96912</v>
      </c>
      <c r="R35" s="10"/>
      <c r="S35" s="10"/>
      <c r="T35" s="3"/>
      <c r="U35" s="3" t="n">
        <f aca="false">(F35+N35+P35)/O35</f>
        <v>10.4</v>
      </c>
      <c r="V35" s="3" t="n">
        <f aca="false">(F35+N35)/O35</f>
        <v>8.62495539431426</v>
      </c>
      <c r="W35" s="3" t="n">
        <v>3.8108</v>
      </c>
      <c r="X35" s="3" t="n">
        <v>2.2026</v>
      </c>
      <c r="Y35" s="3" t="n">
        <v>1.8252</v>
      </c>
      <c r="Z35" s="3" t="n">
        <v>1.8668</v>
      </c>
      <c r="AA35" s="3" t="n">
        <v>3.2668</v>
      </c>
      <c r="AB35" s="3" t="n">
        <v>3.8938</v>
      </c>
      <c r="AC35" s="3"/>
      <c r="AD35" s="3" t="n">
        <f aca="false">ROUND(Q35*G35,0)</f>
        <v>6</v>
      </c>
      <c r="AE35" s="3" t="n">
        <f aca="false">ROUND(R35*G35,0)</f>
        <v>0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customFormat="false" ht="12.8" hidden="false" customHeight="false" outlineLevel="0" collapsed="false">
      <c r="A36" s="3" t="s">
        <v>76</v>
      </c>
      <c r="B36" s="3" t="s">
        <v>35</v>
      </c>
      <c r="C36" s="3" t="n">
        <v>379.367</v>
      </c>
      <c r="D36" s="3" t="n">
        <v>46.641</v>
      </c>
      <c r="E36" s="3" t="n">
        <v>151.201</v>
      </c>
      <c r="F36" s="3" t="n">
        <v>243.116</v>
      </c>
      <c r="G36" s="4" t="n">
        <v>1</v>
      </c>
      <c r="H36" s="3" t="n">
        <v>50</v>
      </c>
      <c r="I36" s="3" t="s">
        <v>36</v>
      </c>
      <c r="J36" s="3" t="n">
        <v>141.1</v>
      </c>
      <c r="K36" s="3" t="n">
        <f aca="false">E36-J36</f>
        <v>10.101</v>
      </c>
      <c r="L36" s="3"/>
      <c r="M36" s="3"/>
      <c r="N36" s="3"/>
      <c r="O36" s="3" t="n">
        <f aca="false">E36/5</f>
        <v>30.2402</v>
      </c>
      <c r="P36" s="10" t="n">
        <f aca="false">10.4*O36-N36-F36</f>
        <v>71.38208</v>
      </c>
      <c r="Q36" s="10" t="n">
        <f aca="false">P36-R36</f>
        <v>71.38208</v>
      </c>
      <c r="R36" s="10"/>
      <c r="S36" s="10"/>
      <c r="T36" s="3"/>
      <c r="U36" s="3" t="n">
        <f aca="false">(F36+N36+P36)/O36</f>
        <v>10.4</v>
      </c>
      <c r="V36" s="3" t="n">
        <f aca="false">(F36+N36)/O36</f>
        <v>8.03949709327319</v>
      </c>
      <c r="W36" s="3" t="n">
        <v>31.4652</v>
      </c>
      <c r="X36" s="3" t="n">
        <v>35.2628</v>
      </c>
      <c r="Y36" s="3" t="n">
        <v>48.3106</v>
      </c>
      <c r="Z36" s="3" t="n">
        <v>47.9204</v>
      </c>
      <c r="AA36" s="3" t="n">
        <v>64.691</v>
      </c>
      <c r="AB36" s="3" t="n">
        <v>67.3232</v>
      </c>
      <c r="AC36" s="3"/>
      <c r="AD36" s="3" t="n">
        <f aca="false">ROUND(Q36*G36,0)</f>
        <v>71</v>
      </c>
      <c r="AE36" s="3" t="n">
        <f aca="false">ROUND(R36*G36,0)</f>
        <v>0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customFormat="false" ht="12.8" hidden="false" customHeight="false" outlineLevel="0" collapsed="false">
      <c r="A37" s="3" t="s">
        <v>77</v>
      </c>
      <c r="B37" s="3" t="s">
        <v>35</v>
      </c>
      <c r="C37" s="3" t="n">
        <v>71.471</v>
      </c>
      <c r="D37" s="3" t="n">
        <v>332.19</v>
      </c>
      <c r="E37" s="3" t="n">
        <v>107.24</v>
      </c>
      <c r="F37" s="3" t="n">
        <v>258.187</v>
      </c>
      <c r="G37" s="4" t="n">
        <v>1</v>
      </c>
      <c r="H37" s="3" t="n">
        <v>50</v>
      </c>
      <c r="I37" s="3" t="s">
        <v>36</v>
      </c>
      <c r="J37" s="3" t="n">
        <v>101.5</v>
      </c>
      <c r="K37" s="3" t="n">
        <f aca="false">E37-J37</f>
        <v>5.74</v>
      </c>
      <c r="L37" s="3"/>
      <c r="M37" s="3"/>
      <c r="N37" s="3"/>
      <c r="O37" s="3" t="n">
        <f aca="false">E37/5</f>
        <v>21.448</v>
      </c>
      <c r="P37" s="10"/>
      <c r="Q37" s="10" t="n">
        <f aca="false">P37-R37</f>
        <v>0</v>
      </c>
      <c r="R37" s="10"/>
      <c r="S37" s="10"/>
      <c r="T37" s="3"/>
      <c r="U37" s="3" t="n">
        <f aca="false">(F37+N37+P37)/O37</f>
        <v>12.037812383439</v>
      </c>
      <c r="V37" s="3" t="n">
        <f aca="false">(F37+N37)/O37</f>
        <v>12.037812383439</v>
      </c>
      <c r="W37" s="3" t="n">
        <v>21.8104</v>
      </c>
      <c r="X37" s="3" t="n">
        <v>22.4688</v>
      </c>
      <c r="Y37" s="3" t="n">
        <v>40.7016</v>
      </c>
      <c r="Z37" s="3" t="n">
        <v>41.7186</v>
      </c>
      <c r="AA37" s="3" t="n">
        <v>42.6288</v>
      </c>
      <c r="AB37" s="3" t="n">
        <v>43.8016</v>
      </c>
      <c r="AC37" s="3"/>
      <c r="AD37" s="3" t="n">
        <f aca="false">ROUND(Q37*G37,0)</f>
        <v>0</v>
      </c>
      <c r="AE37" s="3" t="n">
        <f aca="false">ROUND(R37*G37,0)</f>
        <v>0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customFormat="false" ht="12.8" hidden="false" customHeight="false" outlineLevel="0" collapsed="false">
      <c r="A38" s="3" t="s">
        <v>78</v>
      </c>
      <c r="B38" s="3" t="s">
        <v>35</v>
      </c>
      <c r="C38" s="3" t="n">
        <v>36.202</v>
      </c>
      <c r="D38" s="3" t="n">
        <v>68.326</v>
      </c>
      <c r="E38" s="3" t="n">
        <v>27.267</v>
      </c>
      <c r="F38" s="3" t="n">
        <v>67.193</v>
      </c>
      <c r="G38" s="4" t="n">
        <v>1</v>
      </c>
      <c r="H38" s="3" t="n">
        <v>50</v>
      </c>
      <c r="I38" s="3" t="s">
        <v>36</v>
      </c>
      <c r="J38" s="3" t="n">
        <v>40.3</v>
      </c>
      <c r="K38" s="3" t="n">
        <f aca="false">E38-J38</f>
        <v>-13.033</v>
      </c>
      <c r="L38" s="3"/>
      <c r="M38" s="3"/>
      <c r="N38" s="3" t="n">
        <v>20.6294</v>
      </c>
      <c r="O38" s="3" t="n">
        <f aca="false">E38/5</f>
        <v>5.4534</v>
      </c>
      <c r="P38" s="10"/>
      <c r="Q38" s="10" t="n">
        <f aca="false">P38-R38</f>
        <v>0</v>
      </c>
      <c r="R38" s="10"/>
      <c r="S38" s="10"/>
      <c r="T38" s="3"/>
      <c r="U38" s="3" t="n">
        <f aca="false">(F38+N38+P38)/O38</f>
        <v>16.1041552059266</v>
      </c>
      <c r="V38" s="3" t="n">
        <f aca="false">(F38+N38)/O38</f>
        <v>16.1041552059266</v>
      </c>
      <c r="W38" s="3" t="n">
        <v>9.8894</v>
      </c>
      <c r="X38" s="3" t="n">
        <v>9.3188</v>
      </c>
      <c r="Y38" s="3" t="n">
        <v>5.8844</v>
      </c>
      <c r="Z38" s="3" t="n">
        <v>6.0232</v>
      </c>
      <c r="AA38" s="3" t="n">
        <v>6.0414</v>
      </c>
      <c r="AB38" s="3" t="n">
        <v>6.1878</v>
      </c>
      <c r="AC38" s="3"/>
      <c r="AD38" s="3" t="n">
        <f aca="false">ROUND(Q38*G38,0)</f>
        <v>0</v>
      </c>
      <c r="AE38" s="3" t="n">
        <f aca="false">ROUND(R38*G38,0)</f>
        <v>0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customFormat="false" ht="12.8" hidden="false" customHeight="false" outlineLevel="0" collapsed="false">
      <c r="A39" s="3" t="s">
        <v>79</v>
      </c>
      <c r="B39" s="3" t="s">
        <v>42</v>
      </c>
      <c r="C39" s="3" t="n">
        <v>437</v>
      </c>
      <c r="D39" s="3" t="n">
        <v>876</v>
      </c>
      <c r="E39" s="3" t="n">
        <v>477</v>
      </c>
      <c r="F39" s="3" t="n">
        <v>668</v>
      </c>
      <c r="G39" s="4" t="n">
        <v>0.4</v>
      </c>
      <c r="H39" s="3" t="n">
        <v>45</v>
      </c>
      <c r="I39" s="3" t="s">
        <v>36</v>
      </c>
      <c r="J39" s="3" t="n">
        <v>494</v>
      </c>
      <c r="K39" s="3" t="n">
        <f aca="false">E39-J39</f>
        <v>-17</v>
      </c>
      <c r="L39" s="3"/>
      <c r="M39" s="3"/>
      <c r="N39" s="3" t="n">
        <v>118.6</v>
      </c>
      <c r="O39" s="3" t="n">
        <f aca="false">E39/5</f>
        <v>95.4</v>
      </c>
      <c r="P39" s="10" t="n">
        <f aca="false">10.4*O39-N39-F39</f>
        <v>205.56</v>
      </c>
      <c r="Q39" s="10" t="n">
        <f aca="false">P39-R39</f>
        <v>105.56</v>
      </c>
      <c r="R39" s="10" t="n">
        <v>100</v>
      </c>
      <c r="S39" s="10"/>
      <c r="T39" s="3"/>
      <c r="U39" s="3" t="n">
        <f aca="false">(F39+N39+P39)/O39</f>
        <v>10.4</v>
      </c>
      <c r="V39" s="3" t="n">
        <f aca="false">(F39+N39)/O39</f>
        <v>8.24528301886793</v>
      </c>
      <c r="W39" s="3" t="n">
        <v>110.4</v>
      </c>
      <c r="X39" s="3" t="n">
        <v>114.8</v>
      </c>
      <c r="Y39" s="3" t="n">
        <v>109.4</v>
      </c>
      <c r="Z39" s="3" t="n">
        <v>106.2</v>
      </c>
      <c r="AA39" s="3" t="n">
        <v>119.2</v>
      </c>
      <c r="AB39" s="3" t="n">
        <v>118.6</v>
      </c>
      <c r="AC39" s="3"/>
      <c r="AD39" s="3" t="n">
        <f aca="false">ROUND(Q39*G39,0)</f>
        <v>42</v>
      </c>
      <c r="AE39" s="3" t="n">
        <f aca="false">ROUND(R39*G39,0)</f>
        <v>40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customFormat="false" ht="12.8" hidden="false" customHeight="false" outlineLevel="0" collapsed="false">
      <c r="A40" s="3" t="s">
        <v>80</v>
      </c>
      <c r="B40" s="3" t="s">
        <v>42</v>
      </c>
      <c r="C40" s="3" t="n">
        <v>1</v>
      </c>
      <c r="D40" s="3" t="n">
        <v>110</v>
      </c>
      <c r="E40" s="3" t="n">
        <v>26</v>
      </c>
      <c r="F40" s="3" t="n">
        <v>84</v>
      </c>
      <c r="G40" s="4" t="n">
        <v>0.45</v>
      </c>
      <c r="H40" s="3" t="n">
        <v>50</v>
      </c>
      <c r="I40" s="3" t="s">
        <v>36</v>
      </c>
      <c r="J40" s="3" t="n">
        <v>28</v>
      </c>
      <c r="K40" s="3" t="n">
        <f aca="false">E40-J40</f>
        <v>-2</v>
      </c>
      <c r="L40" s="3"/>
      <c r="M40" s="3"/>
      <c r="N40" s="3"/>
      <c r="O40" s="3" t="n">
        <f aca="false">E40/5</f>
        <v>5.2</v>
      </c>
      <c r="P40" s="10"/>
      <c r="Q40" s="10" t="n">
        <f aca="false">P40-R40</f>
        <v>0</v>
      </c>
      <c r="R40" s="10"/>
      <c r="S40" s="10"/>
      <c r="T40" s="3"/>
      <c r="U40" s="3" t="n">
        <f aca="false">(F40+N40+P40)/O40</f>
        <v>16.1538461538462</v>
      </c>
      <c r="V40" s="3" t="n">
        <f aca="false">(F40+N40)/O40</f>
        <v>16.1538461538462</v>
      </c>
      <c r="W40" s="3" t="n">
        <v>3.4</v>
      </c>
      <c r="X40" s="3" t="n">
        <v>5.2</v>
      </c>
      <c r="Y40" s="3" t="n">
        <v>10.4</v>
      </c>
      <c r="Z40" s="3" t="n">
        <v>8.8</v>
      </c>
      <c r="AA40" s="3" t="n">
        <v>6.2</v>
      </c>
      <c r="AB40" s="3" t="n">
        <v>6.2</v>
      </c>
      <c r="AC40" s="3"/>
      <c r="AD40" s="3" t="n">
        <f aca="false">ROUND(Q40*G40,0)</f>
        <v>0</v>
      </c>
      <c r="AE40" s="3" t="n">
        <f aca="false">ROUND(R40*G40,0)</f>
        <v>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customFormat="false" ht="12.8" hidden="false" customHeight="false" outlineLevel="0" collapsed="false">
      <c r="A41" s="3" t="s">
        <v>81</v>
      </c>
      <c r="B41" s="3" t="s">
        <v>42</v>
      </c>
      <c r="C41" s="3" t="n">
        <v>298</v>
      </c>
      <c r="D41" s="3" t="n">
        <v>972</v>
      </c>
      <c r="E41" s="3" t="n">
        <v>442</v>
      </c>
      <c r="F41" s="3" t="n">
        <v>706</v>
      </c>
      <c r="G41" s="4" t="n">
        <v>0.4</v>
      </c>
      <c r="H41" s="3" t="n">
        <v>45</v>
      </c>
      <c r="I41" s="3" t="s">
        <v>36</v>
      </c>
      <c r="J41" s="3" t="n">
        <v>446</v>
      </c>
      <c r="K41" s="3" t="n">
        <f aca="false">E41-J41</f>
        <v>-4</v>
      </c>
      <c r="L41" s="3"/>
      <c r="M41" s="3"/>
      <c r="N41" s="3" t="n">
        <v>111</v>
      </c>
      <c r="O41" s="3" t="n">
        <f aca="false">E41/5</f>
        <v>88.4</v>
      </c>
      <c r="P41" s="10" t="n">
        <f aca="false">10.4*O41-N41-F41</f>
        <v>102.36</v>
      </c>
      <c r="Q41" s="10" t="n">
        <f aca="false">P41-R41</f>
        <v>102.36</v>
      </c>
      <c r="R41" s="10"/>
      <c r="S41" s="10"/>
      <c r="T41" s="3"/>
      <c r="U41" s="3" t="n">
        <f aca="false">(F41+N41+P41)/O41</f>
        <v>10.4</v>
      </c>
      <c r="V41" s="3" t="n">
        <f aca="false">(F41+N41)/O41</f>
        <v>9.2420814479638</v>
      </c>
      <c r="W41" s="3" t="n">
        <v>109.4</v>
      </c>
      <c r="X41" s="3" t="n">
        <v>114.2</v>
      </c>
      <c r="Y41" s="3" t="n">
        <v>95</v>
      </c>
      <c r="Z41" s="3" t="n">
        <v>93.4</v>
      </c>
      <c r="AA41" s="3" t="n">
        <v>102.4</v>
      </c>
      <c r="AB41" s="3" t="n">
        <v>107.4</v>
      </c>
      <c r="AC41" s="3"/>
      <c r="AD41" s="3" t="n">
        <f aca="false">ROUND(Q41*G41,0)</f>
        <v>41</v>
      </c>
      <c r="AE41" s="3" t="n">
        <f aca="false">ROUND(R41*G41,0)</f>
        <v>0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customFormat="false" ht="12.8" hidden="false" customHeight="false" outlineLevel="0" collapsed="false">
      <c r="A42" s="3" t="s">
        <v>82</v>
      </c>
      <c r="B42" s="3" t="s">
        <v>35</v>
      </c>
      <c r="C42" s="3" t="n">
        <v>42.88</v>
      </c>
      <c r="D42" s="3" t="n">
        <v>26.514</v>
      </c>
      <c r="E42" s="3" t="n">
        <v>34.924</v>
      </c>
      <c r="F42" s="3" t="n">
        <v>34.029</v>
      </c>
      <c r="G42" s="4" t="n">
        <v>1</v>
      </c>
      <c r="H42" s="3" t="n">
        <v>45</v>
      </c>
      <c r="I42" s="3" t="s">
        <v>36</v>
      </c>
      <c r="J42" s="3" t="n">
        <v>32.5</v>
      </c>
      <c r="K42" s="3" t="n">
        <f aca="false">E42-J42</f>
        <v>2.424</v>
      </c>
      <c r="L42" s="3"/>
      <c r="M42" s="3"/>
      <c r="N42" s="3"/>
      <c r="O42" s="3" t="n">
        <f aca="false">E42/5</f>
        <v>6.9848</v>
      </c>
      <c r="P42" s="10" t="n">
        <f aca="false">10.4*O42-N42-F42</f>
        <v>38.61292</v>
      </c>
      <c r="Q42" s="10" t="n">
        <f aca="false">P42-R42</f>
        <v>38.61292</v>
      </c>
      <c r="R42" s="10"/>
      <c r="S42" s="10"/>
      <c r="T42" s="3"/>
      <c r="U42" s="3" t="n">
        <f aca="false">(F42+N42+P42)/O42</f>
        <v>10.4</v>
      </c>
      <c r="V42" s="3" t="n">
        <f aca="false">(F42+N42)/O42</f>
        <v>4.87186462031841</v>
      </c>
      <c r="W42" s="3" t="n">
        <v>4.1202</v>
      </c>
      <c r="X42" s="3" t="n">
        <v>3.872</v>
      </c>
      <c r="Y42" s="3" t="n">
        <v>4.892</v>
      </c>
      <c r="Z42" s="3" t="n">
        <v>5.2428</v>
      </c>
      <c r="AA42" s="3" t="n">
        <v>7.8938</v>
      </c>
      <c r="AB42" s="3" t="n">
        <v>7.3178</v>
      </c>
      <c r="AC42" s="3"/>
      <c r="AD42" s="3" t="n">
        <f aca="false">ROUND(Q42*G42,0)</f>
        <v>39</v>
      </c>
      <c r="AE42" s="3" t="n">
        <f aca="false">ROUND(R42*G42,0)</f>
        <v>0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customFormat="false" ht="12.8" hidden="false" customHeight="false" outlineLevel="0" collapsed="false">
      <c r="A43" s="3" t="s">
        <v>83</v>
      </c>
      <c r="B43" s="3" t="s">
        <v>42</v>
      </c>
      <c r="C43" s="3"/>
      <c r="D43" s="3" t="n">
        <v>72</v>
      </c>
      <c r="E43" s="3" t="n">
        <v>27</v>
      </c>
      <c r="F43" s="3" t="n">
        <v>44</v>
      </c>
      <c r="G43" s="4" t="n">
        <v>0.45</v>
      </c>
      <c r="H43" s="3" t="n">
        <v>45</v>
      </c>
      <c r="I43" s="3" t="s">
        <v>36</v>
      </c>
      <c r="J43" s="3" t="n">
        <v>28</v>
      </c>
      <c r="K43" s="3" t="n">
        <f aca="false">E43-J43</f>
        <v>-1</v>
      </c>
      <c r="L43" s="3"/>
      <c r="M43" s="3"/>
      <c r="N43" s="3"/>
      <c r="O43" s="3" t="n">
        <f aca="false">E43/5</f>
        <v>5.4</v>
      </c>
      <c r="P43" s="10" t="n">
        <f aca="false">10.4*O43-N43-F43</f>
        <v>12.16</v>
      </c>
      <c r="Q43" s="10" t="n">
        <f aca="false">P43-R43</f>
        <v>12.16</v>
      </c>
      <c r="R43" s="10"/>
      <c r="S43" s="10"/>
      <c r="T43" s="3"/>
      <c r="U43" s="3" t="n">
        <f aca="false">(F43+N43+P43)/O43</f>
        <v>10.4</v>
      </c>
      <c r="V43" s="3" t="n">
        <f aca="false">(F43+N43)/O43</f>
        <v>8.14814814814815</v>
      </c>
      <c r="W43" s="3" t="n">
        <v>1.2</v>
      </c>
      <c r="X43" s="3" t="n">
        <v>2.2</v>
      </c>
      <c r="Y43" s="3" t="n">
        <v>6.6</v>
      </c>
      <c r="Z43" s="3" t="n">
        <v>5.6</v>
      </c>
      <c r="AA43" s="3" t="n">
        <v>2.4</v>
      </c>
      <c r="AB43" s="3" t="n">
        <v>3.6</v>
      </c>
      <c r="AC43" s="3"/>
      <c r="AD43" s="3" t="n">
        <f aca="false">ROUND(Q43*G43,0)</f>
        <v>5</v>
      </c>
      <c r="AE43" s="3" t="n">
        <f aca="false">ROUND(R43*G43,0)</f>
        <v>0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customFormat="false" ht="12.8" hidden="false" customHeight="false" outlineLevel="0" collapsed="false">
      <c r="A44" s="3" t="s">
        <v>84</v>
      </c>
      <c r="B44" s="3" t="s">
        <v>42</v>
      </c>
      <c r="C44" s="3" t="n">
        <v>49</v>
      </c>
      <c r="D44" s="3" t="n">
        <v>78</v>
      </c>
      <c r="E44" s="3" t="n">
        <v>58</v>
      </c>
      <c r="F44" s="3" t="n">
        <v>56</v>
      </c>
      <c r="G44" s="4" t="n">
        <v>0.35</v>
      </c>
      <c r="H44" s="3" t="n">
        <v>40</v>
      </c>
      <c r="I44" s="3" t="s">
        <v>36</v>
      </c>
      <c r="J44" s="3" t="n">
        <v>59</v>
      </c>
      <c r="K44" s="3" t="n">
        <f aca="false">E44-J44</f>
        <v>-1</v>
      </c>
      <c r="L44" s="3"/>
      <c r="M44" s="3"/>
      <c r="N44" s="3" t="n">
        <v>28.6</v>
      </c>
      <c r="O44" s="3" t="n">
        <f aca="false">E44/5</f>
        <v>11.6</v>
      </c>
      <c r="P44" s="10" t="n">
        <f aca="false">10.4*O44-N44-F44</f>
        <v>36.04</v>
      </c>
      <c r="Q44" s="10" t="n">
        <f aca="false">P44-R44</f>
        <v>36.04</v>
      </c>
      <c r="R44" s="10"/>
      <c r="S44" s="10"/>
      <c r="T44" s="3"/>
      <c r="U44" s="3" t="n">
        <f aca="false">(F44+N44+P44)/O44</f>
        <v>10.4</v>
      </c>
      <c r="V44" s="3" t="n">
        <f aca="false">(F44+N44)/O44</f>
        <v>7.29310344827586</v>
      </c>
      <c r="W44" s="3" t="n">
        <v>11.6</v>
      </c>
      <c r="X44" s="3" t="n">
        <v>10.4</v>
      </c>
      <c r="Y44" s="3" t="n">
        <v>13.6</v>
      </c>
      <c r="Z44" s="3" t="n">
        <v>13.8</v>
      </c>
      <c r="AA44" s="3" t="n">
        <v>12.8</v>
      </c>
      <c r="AB44" s="3" t="n">
        <v>9.4</v>
      </c>
      <c r="AC44" s="3"/>
      <c r="AD44" s="3" t="n">
        <f aca="false">ROUND(Q44*G44,0)</f>
        <v>13</v>
      </c>
      <c r="AE44" s="3" t="n">
        <f aca="false">ROUND(R44*G44,0)</f>
        <v>0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customFormat="false" ht="12.8" hidden="false" customHeight="false" outlineLevel="0" collapsed="false">
      <c r="A45" s="3" t="s">
        <v>85</v>
      </c>
      <c r="B45" s="3" t="s">
        <v>35</v>
      </c>
      <c r="C45" s="3" t="n">
        <v>73.173</v>
      </c>
      <c r="D45" s="3" t="n">
        <v>211.213</v>
      </c>
      <c r="E45" s="3" t="n">
        <v>65.635</v>
      </c>
      <c r="F45" s="3" t="n">
        <v>183.866</v>
      </c>
      <c r="G45" s="4" t="n">
        <v>1</v>
      </c>
      <c r="H45" s="3" t="n">
        <v>40</v>
      </c>
      <c r="I45" s="3" t="s">
        <v>36</v>
      </c>
      <c r="J45" s="3" t="n">
        <v>96.5</v>
      </c>
      <c r="K45" s="3" t="n">
        <f aca="false">E45-J45</f>
        <v>-30.865</v>
      </c>
      <c r="L45" s="3"/>
      <c r="M45" s="3"/>
      <c r="N45" s="3" t="n">
        <v>98.1919999999999</v>
      </c>
      <c r="O45" s="3" t="n">
        <f aca="false">E45/5</f>
        <v>13.127</v>
      </c>
      <c r="P45" s="10"/>
      <c r="Q45" s="10" t="n">
        <f aca="false">P45-R45</f>
        <v>0</v>
      </c>
      <c r="R45" s="10"/>
      <c r="S45" s="10"/>
      <c r="T45" s="3"/>
      <c r="U45" s="3" t="n">
        <f aca="false">(F45+N45+P45)/O45</f>
        <v>21.4868591452731</v>
      </c>
      <c r="V45" s="3" t="n">
        <f aca="false">(F45+N45)/O45</f>
        <v>21.4868591452731</v>
      </c>
      <c r="W45" s="3" t="n">
        <v>29.2914</v>
      </c>
      <c r="X45" s="3" t="n">
        <v>24.4472</v>
      </c>
      <c r="Y45" s="3" t="n">
        <v>15.1758</v>
      </c>
      <c r="Z45" s="3" t="n">
        <v>18.2726</v>
      </c>
      <c r="AA45" s="3" t="n">
        <v>21.5324</v>
      </c>
      <c r="AB45" s="3" t="n">
        <v>19.6876</v>
      </c>
      <c r="AC45" s="14" t="s">
        <v>47</v>
      </c>
      <c r="AD45" s="3" t="n">
        <f aca="false">ROUND(Q45*G45,0)</f>
        <v>0</v>
      </c>
      <c r="AE45" s="3" t="n">
        <f aca="false">ROUND(R45*G45,0)</f>
        <v>0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customFormat="false" ht="12.8" hidden="false" customHeight="false" outlineLevel="0" collapsed="false">
      <c r="A46" s="3" t="s">
        <v>86</v>
      </c>
      <c r="B46" s="3" t="s">
        <v>42</v>
      </c>
      <c r="C46" s="3" t="n">
        <v>123</v>
      </c>
      <c r="D46" s="3" t="n">
        <v>306</v>
      </c>
      <c r="E46" s="3" t="n">
        <v>157</v>
      </c>
      <c r="F46" s="3" t="n">
        <v>208</v>
      </c>
      <c r="G46" s="4" t="n">
        <v>0.4</v>
      </c>
      <c r="H46" s="3" t="n">
        <v>40</v>
      </c>
      <c r="I46" s="3" t="s">
        <v>36</v>
      </c>
      <c r="J46" s="3" t="n">
        <v>201</v>
      </c>
      <c r="K46" s="3" t="n">
        <f aca="false">E46-J46</f>
        <v>-44</v>
      </c>
      <c r="L46" s="3"/>
      <c r="M46" s="3"/>
      <c r="N46" s="3" t="n">
        <v>40.8</v>
      </c>
      <c r="O46" s="3" t="n">
        <f aca="false">E46/5</f>
        <v>31.4</v>
      </c>
      <c r="P46" s="10" t="n">
        <f aca="false">10.4*O46-N46-F46</f>
        <v>77.76</v>
      </c>
      <c r="Q46" s="10" t="n">
        <f aca="false">P46-R46</f>
        <v>77.76</v>
      </c>
      <c r="R46" s="10"/>
      <c r="S46" s="10"/>
      <c r="T46" s="3"/>
      <c r="U46" s="3" t="n">
        <f aca="false">(F46+N46+P46)/O46</f>
        <v>10.4</v>
      </c>
      <c r="V46" s="3" t="n">
        <f aca="false">(F46+N46)/O46</f>
        <v>7.92356687898089</v>
      </c>
      <c r="W46" s="3" t="n">
        <v>36.2</v>
      </c>
      <c r="X46" s="3" t="n">
        <v>36.4</v>
      </c>
      <c r="Y46" s="3" t="n">
        <v>29</v>
      </c>
      <c r="Z46" s="3" t="n">
        <v>29.8</v>
      </c>
      <c r="AA46" s="3" t="n">
        <v>32.4</v>
      </c>
      <c r="AB46" s="3" t="n">
        <v>32.6</v>
      </c>
      <c r="AC46" s="3"/>
      <c r="AD46" s="3" t="n">
        <f aca="false">ROUND(Q46*G46,0)</f>
        <v>31</v>
      </c>
      <c r="AE46" s="3" t="n">
        <f aca="false">ROUND(R46*G46,0)</f>
        <v>0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customFormat="false" ht="12.8" hidden="false" customHeight="false" outlineLevel="0" collapsed="false">
      <c r="A47" s="3" t="s">
        <v>87</v>
      </c>
      <c r="B47" s="3" t="s">
        <v>42</v>
      </c>
      <c r="C47" s="3" t="n">
        <v>521</v>
      </c>
      <c r="D47" s="3" t="n">
        <v>60</v>
      </c>
      <c r="E47" s="3" t="n">
        <v>260</v>
      </c>
      <c r="F47" s="3" t="n">
        <v>263</v>
      </c>
      <c r="G47" s="4" t="n">
        <v>0.4</v>
      </c>
      <c r="H47" s="3" t="n">
        <v>45</v>
      </c>
      <c r="I47" s="3" t="s">
        <v>36</v>
      </c>
      <c r="J47" s="3" t="n">
        <v>258</v>
      </c>
      <c r="K47" s="3" t="n">
        <f aca="false">E47-J47</f>
        <v>2</v>
      </c>
      <c r="L47" s="3"/>
      <c r="M47" s="3"/>
      <c r="N47" s="3"/>
      <c r="O47" s="3" t="n">
        <f aca="false">E47/5</f>
        <v>52</v>
      </c>
      <c r="P47" s="10" t="n">
        <f aca="false">10.4*O47-N47-F47</f>
        <v>277.8</v>
      </c>
      <c r="Q47" s="10" t="n">
        <f aca="false">P47-R47</f>
        <v>127.8</v>
      </c>
      <c r="R47" s="10" t="n">
        <v>150</v>
      </c>
      <c r="S47" s="10"/>
      <c r="T47" s="3"/>
      <c r="U47" s="3" t="n">
        <f aca="false">(F47+N47+P47)/O47</f>
        <v>10.4</v>
      </c>
      <c r="V47" s="3" t="n">
        <f aca="false">(F47+N47)/O47</f>
        <v>5.05769230769231</v>
      </c>
      <c r="W47" s="3" t="n">
        <v>28.6</v>
      </c>
      <c r="X47" s="3" t="n">
        <v>53.6</v>
      </c>
      <c r="Y47" s="3" t="n">
        <v>53.6</v>
      </c>
      <c r="Z47" s="3" t="n">
        <v>29.4</v>
      </c>
      <c r="AA47" s="3" t="n">
        <v>33.6</v>
      </c>
      <c r="AB47" s="3" t="n">
        <v>67.2</v>
      </c>
      <c r="AC47" s="27" t="s">
        <v>88</v>
      </c>
      <c r="AD47" s="3" t="n">
        <f aca="false">ROUND(Q47*G47,0)</f>
        <v>51</v>
      </c>
      <c r="AE47" s="3" t="n">
        <f aca="false">ROUND(R47*G47,0)</f>
        <v>60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customFormat="false" ht="12.8" hidden="false" customHeight="false" outlineLevel="0" collapsed="false">
      <c r="A48" s="3" t="s">
        <v>89</v>
      </c>
      <c r="B48" s="3" t="s">
        <v>35</v>
      </c>
      <c r="C48" s="3" t="n">
        <v>25.229</v>
      </c>
      <c r="D48" s="3" t="n">
        <v>246.956</v>
      </c>
      <c r="E48" s="3" t="n">
        <v>128.362</v>
      </c>
      <c r="F48" s="3" t="n">
        <v>116.404</v>
      </c>
      <c r="G48" s="4" t="n">
        <v>1</v>
      </c>
      <c r="H48" s="3" t="n">
        <v>40</v>
      </c>
      <c r="I48" s="3" t="s">
        <v>36</v>
      </c>
      <c r="J48" s="3" t="n">
        <v>128.3</v>
      </c>
      <c r="K48" s="3" t="n">
        <f aca="false">E48-J48</f>
        <v>0.0619999999999834</v>
      </c>
      <c r="L48" s="3"/>
      <c r="M48" s="3"/>
      <c r="N48" s="3" t="n">
        <v>23.6614</v>
      </c>
      <c r="O48" s="3" t="n">
        <f aca="false">E48/5</f>
        <v>25.6724</v>
      </c>
      <c r="P48" s="10" t="n">
        <f aca="false">10.4*O48-N48-F48</f>
        <v>126.92756</v>
      </c>
      <c r="Q48" s="10" t="n">
        <f aca="false">P48-R48</f>
        <v>126.92756</v>
      </c>
      <c r="R48" s="10"/>
      <c r="S48" s="10"/>
      <c r="T48" s="3"/>
      <c r="U48" s="3" t="n">
        <f aca="false">(F48+N48+P48)/O48</f>
        <v>10.4</v>
      </c>
      <c r="V48" s="3" t="n">
        <f aca="false">(F48+N48)/O48</f>
        <v>5.45587479160499</v>
      </c>
      <c r="W48" s="3" t="n">
        <v>22.4814</v>
      </c>
      <c r="X48" s="3" t="n">
        <v>23.2098</v>
      </c>
      <c r="Y48" s="3" t="n">
        <v>24.2252</v>
      </c>
      <c r="Z48" s="3" t="n">
        <v>21.6154</v>
      </c>
      <c r="AA48" s="3" t="n">
        <v>18.2062</v>
      </c>
      <c r="AB48" s="3" t="n">
        <v>18.9372</v>
      </c>
      <c r="AC48" s="3"/>
      <c r="AD48" s="3" t="n">
        <f aca="false">ROUND(Q48*G48,0)</f>
        <v>127</v>
      </c>
      <c r="AE48" s="3" t="n">
        <f aca="false">ROUND(R48*G48,0)</f>
        <v>0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customFormat="false" ht="12.8" hidden="false" customHeight="false" outlineLevel="0" collapsed="false">
      <c r="A49" s="3" t="s">
        <v>90</v>
      </c>
      <c r="B49" s="3" t="s">
        <v>42</v>
      </c>
      <c r="C49" s="3" t="n">
        <v>71</v>
      </c>
      <c r="D49" s="3" t="n">
        <v>96</v>
      </c>
      <c r="E49" s="3" t="n">
        <v>67</v>
      </c>
      <c r="F49" s="3" t="n">
        <v>80</v>
      </c>
      <c r="G49" s="4" t="n">
        <v>0.35</v>
      </c>
      <c r="H49" s="3" t="n">
        <v>40</v>
      </c>
      <c r="I49" s="3" t="s">
        <v>36</v>
      </c>
      <c r="J49" s="3" t="n">
        <v>68</v>
      </c>
      <c r="K49" s="3" t="n">
        <f aca="false">E49-J49</f>
        <v>-1</v>
      </c>
      <c r="L49" s="3"/>
      <c r="M49" s="3"/>
      <c r="N49" s="3"/>
      <c r="O49" s="3" t="n">
        <f aca="false">E49/5</f>
        <v>13.4</v>
      </c>
      <c r="P49" s="10" t="n">
        <f aca="false">10.4*O49-N49-F49</f>
        <v>59.36</v>
      </c>
      <c r="Q49" s="10" t="n">
        <f aca="false">P49-R49</f>
        <v>59.36</v>
      </c>
      <c r="R49" s="10"/>
      <c r="S49" s="10"/>
      <c r="T49" s="3"/>
      <c r="U49" s="3" t="n">
        <f aca="false">(F49+N49+P49)/O49</f>
        <v>10.4</v>
      </c>
      <c r="V49" s="3" t="n">
        <f aca="false">(F49+N49)/O49</f>
        <v>5.97014925373134</v>
      </c>
      <c r="W49" s="3" t="n">
        <v>11.6</v>
      </c>
      <c r="X49" s="3" t="n">
        <v>10.8</v>
      </c>
      <c r="Y49" s="3" t="n">
        <v>16.8</v>
      </c>
      <c r="Z49" s="3" t="n">
        <v>16.6</v>
      </c>
      <c r="AA49" s="3" t="n">
        <v>14.6</v>
      </c>
      <c r="AB49" s="3" t="n">
        <v>11.2</v>
      </c>
      <c r="AC49" s="3"/>
      <c r="AD49" s="3" t="n">
        <f aca="false">ROUND(Q49*G49,0)</f>
        <v>21</v>
      </c>
      <c r="AE49" s="3" t="n">
        <f aca="false">ROUND(R49*G49,0)</f>
        <v>0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customFormat="false" ht="12.8" hidden="false" customHeight="false" outlineLevel="0" collapsed="false">
      <c r="A50" s="3" t="s">
        <v>91</v>
      </c>
      <c r="B50" s="3" t="s">
        <v>42</v>
      </c>
      <c r="C50" s="3" t="n">
        <v>71</v>
      </c>
      <c r="D50" s="3" t="n">
        <v>750</v>
      </c>
      <c r="E50" s="3" t="n">
        <v>406</v>
      </c>
      <c r="F50" s="3" t="n">
        <v>344</v>
      </c>
      <c r="G50" s="4" t="n">
        <v>0.4</v>
      </c>
      <c r="H50" s="3" t="n">
        <v>40</v>
      </c>
      <c r="I50" s="3" t="s">
        <v>36</v>
      </c>
      <c r="J50" s="3" t="n">
        <v>408</v>
      </c>
      <c r="K50" s="3" t="n">
        <f aca="false">E50-J50</f>
        <v>-2</v>
      </c>
      <c r="L50" s="3"/>
      <c r="M50" s="3"/>
      <c r="N50" s="3" t="n">
        <v>52.8</v>
      </c>
      <c r="O50" s="3" t="n">
        <f aca="false">E50/5</f>
        <v>81.2</v>
      </c>
      <c r="P50" s="10" t="n">
        <f aca="false">10.4*O50-N50-F50</f>
        <v>447.68</v>
      </c>
      <c r="Q50" s="10" t="n">
        <f aca="false">P50-R50</f>
        <v>147.68</v>
      </c>
      <c r="R50" s="10" t="n">
        <v>300</v>
      </c>
      <c r="S50" s="10"/>
      <c r="T50" s="3"/>
      <c r="U50" s="3" t="n">
        <f aca="false">(F50+N50+P50)/O50</f>
        <v>10.4</v>
      </c>
      <c r="V50" s="3" t="n">
        <f aca="false">(F50+N50)/O50</f>
        <v>4.88669950738916</v>
      </c>
      <c r="W50" s="3" t="n">
        <v>69</v>
      </c>
      <c r="X50" s="3" t="n">
        <v>74.4</v>
      </c>
      <c r="Y50" s="3" t="n">
        <v>93</v>
      </c>
      <c r="Z50" s="3" t="n">
        <v>87.6</v>
      </c>
      <c r="AA50" s="3" t="n">
        <v>102.2</v>
      </c>
      <c r="AB50" s="3" t="n">
        <v>106.2</v>
      </c>
      <c r="AC50" s="3"/>
      <c r="AD50" s="3" t="n">
        <f aca="false">ROUND(Q50*G50,0)</f>
        <v>59</v>
      </c>
      <c r="AE50" s="3" t="n">
        <f aca="false">ROUND(R50*G50,0)</f>
        <v>120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customFormat="false" ht="12.8" hidden="false" customHeight="false" outlineLevel="0" collapsed="false">
      <c r="A51" s="3" t="s">
        <v>92</v>
      </c>
      <c r="B51" s="3" t="s">
        <v>35</v>
      </c>
      <c r="C51" s="3" t="n">
        <v>8.163</v>
      </c>
      <c r="D51" s="3" t="n">
        <v>270.038</v>
      </c>
      <c r="E51" s="3" t="n">
        <v>138.509</v>
      </c>
      <c r="F51" s="3" t="n">
        <v>131.572</v>
      </c>
      <c r="G51" s="4" t="n">
        <v>1</v>
      </c>
      <c r="H51" s="3" t="n">
        <v>50</v>
      </c>
      <c r="I51" s="3" t="s">
        <v>36</v>
      </c>
      <c r="J51" s="3" t="n">
        <v>134.6</v>
      </c>
      <c r="K51" s="3" t="n">
        <f aca="false">E51-J51</f>
        <v>3.90899999999999</v>
      </c>
      <c r="L51" s="3"/>
      <c r="M51" s="3"/>
      <c r="N51" s="3"/>
      <c r="O51" s="3" t="n">
        <f aca="false">E51/5</f>
        <v>27.7018</v>
      </c>
      <c r="P51" s="10" t="n">
        <f aca="false">10.4*O51-N51-F51</f>
        <v>156.52672</v>
      </c>
      <c r="Q51" s="10" t="n">
        <f aca="false">P51-R51</f>
        <v>156.52672</v>
      </c>
      <c r="R51" s="10"/>
      <c r="S51" s="10"/>
      <c r="T51" s="3"/>
      <c r="U51" s="3" t="n">
        <f aca="false">(F51+N51+P51)/O51</f>
        <v>10.4</v>
      </c>
      <c r="V51" s="3" t="n">
        <f aca="false">(F51+N51)/O51</f>
        <v>4.74958305958458</v>
      </c>
      <c r="W51" s="3" t="n">
        <v>19.7216</v>
      </c>
      <c r="X51" s="3" t="n">
        <v>22.6052</v>
      </c>
      <c r="Y51" s="3" t="n">
        <v>28.066</v>
      </c>
      <c r="Z51" s="3" t="n">
        <v>25.998</v>
      </c>
      <c r="AA51" s="3" t="n">
        <v>18.2856</v>
      </c>
      <c r="AB51" s="3" t="n">
        <v>19.076</v>
      </c>
      <c r="AC51" s="3"/>
      <c r="AD51" s="3" t="n">
        <f aca="false">ROUND(Q51*G51,0)</f>
        <v>157</v>
      </c>
      <c r="AE51" s="3" t="n">
        <f aca="false">ROUND(R51*G51,0)</f>
        <v>0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customFormat="false" ht="12.8" hidden="false" customHeight="false" outlineLevel="0" collapsed="false">
      <c r="A52" s="15" t="s">
        <v>93</v>
      </c>
      <c r="B52" s="15" t="s">
        <v>35</v>
      </c>
      <c r="C52" s="15" t="n">
        <v>72.995</v>
      </c>
      <c r="D52" s="15" t="n">
        <v>129.923</v>
      </c>
      <c r="E52" s="15" t="n">
        <v>80.078</v>
      </c>
      <c r="F52" s="15" t="n">
        <v>96.615</v>
      </c>
      <c r="G52" s="16" t="n">
        <v>1</v>
      </c>
      <c r="H52" s="15" t="n">
        <v>50</v>
      </c>
      <c r="I52" s="15" t="s">
        <v>36</v>
      </c>
      <c r="J52" s="15" t="n">
        <v>77.7</v>
      </c>
      <c r="K52" s="15" t="n">
        <f aca="false">E52-J52</f>
        <v>2.378</v>
      </c>
      <c r="L52" s="15"/>
      <c r="M52" s="15"/>
      <c r="N52" s="15" t="n">
        <v>41.6578</v>
      </c>
      <c r="O52" s="15" t="n">
        <f aca="false">E52/5</f>
        <v>16.0156</v>
      </c>
      <c r="P52" s="17" t="n">
        <f aca="false">13*O52-N52-F52</f>
        <v>69.9300000000001</v>
      </c>
      <c r="Q52" s="10" t="n">
        <f aca="false">P52-R52</f>
        <v>69.9300000000001</v>
      </c>
      <c r="R52" s="17"/>
      <c r="S52" s="17"/>
      <c r="T52" s="15"/>
      <c r="U52" s="15" t="n">
        <f aca="false">(F52+N52+P52)/O52</f>
        <v>13</v>
      </c>
      <c r="V52" s="15" t="n">
        <f aca="false">(F52+N52)/O52</f>
        <v>8.63363220859662</v>
      </c>
      <c r="W52" s="15" t="n">
        <v>16.9916</v>
      </c>
      <c r="X52" s="15" t="n">
        <v>15.354</v>
      </c>
      <c r="Y52" s="15" t="n">
        <v>19.6814</v>
      </c>
      <c r="Z52" s="15" t="n">
        <v>19.949</v>
      </c>
      <c r="AA52" s="15" t="n">
        <v>19.5578</v>
      </c>
      <c r="AB52" s="15" t="n">
        <v>20.6694</v>
      </c>
      <c r="AC52" s="18" t="s">
        <v>51</v>
      </c>
      <c r="AD52" s="15" t="n">
        <f aca="false">ROUND(Q52*G52,0)</f>
        <v>70</v>
      </c>
      <c r="AE52" s="15" t="n">
        <f aca="false">ROUND(R52*G52,0)</f>
        <v>0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customFormat="false" ht="12.8" hidden="false" customHeight="false" outlineLevel="0" collapsed="false">
      <c r="A53" s="19" t="s">
        <v>94</v>
      </c>
      <c r="B53" s="19" t="s">
        <v>35</v>
      </c>
      <c r="C53" s="19" t="n">
        <v>-2.231</v>
      </c>
      <c r="D53" s="19"/>
      <c r="E53" s="19" t="n">
        <v>-0.72</v>
      </c>
      <c r="F53" s="19" t="n">
        <v>-2.231</v>
      </c>
      <c r="G53" s="20" t="n">
        <v>0</v>
      </c>
      <c r="H53" s="19" t="n">
        <v>40</v>
      </c>
      <c r="I53" s="19" t="s">
        <v>56</v>
      </c>
      <c r="J53" s="19"/>
      <c r="K53" s="19" t="n">
        <f aca="false">E53-J53</f>
        <v>-0.72</v>
      </c>
      <c r="L53" s="19"/>
      <c r="M53" s="19"/>
      <c r="N53" s="19"/>
      <c r="O53" s="19" t="n">
        <f aca="false">E53/5</f>
        <v>-0.144</v>
      </c>
      <c r="P53" s="21"/>
      <c r="Q53" s="21"/>
      <c r="R53" s="21"/>
      <c r="S53" s="21"/>
      <c r="T53" s="19"/>
      <c r="U53" s="19" t="n">
        <f aca="false">(F53+N53+P53)/O53</f>
        <v>15.4930555555556</v>
      </c>
      <c r="V53" s="19" t="n">
        <f aca="false">(F53+N53)/O53</f>
        <v>15.4930555555556</v>
      </c>
      <c r="W53" s="19" t="n">
        <v>0</v>
      </c>
      <c r="X53" s="19" t="n">
        <v>-0.1588</v>
      </c>
      <c r="Y53" s="19" t="n">
        <v>-0.2988</v>
      </c>
      <c r="Z53" s="19" t="n">
        <v>-0.14</v>
      </c>
      <c r="AA53" s="19" t="n">
        <v>2.853</v>
      </c>
      <c r="AB53" s="19" t="n">
        <v>2.853</v>
      </c>
      <c r="AC53" s="19" t="s">
        <v>95</v>
      </c>
      <c r="AD53" s="19" t="n">
        <f aca="false">ROUND(Q53*G53,0)</f>
        <v>0</v>
      </c>
      <c r="AE53" s="19" t="n">
        <f aca="false">ROUND(R53*G53,0)</f>
        <v>0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customFormat="false" ht="12.8" hidden="false" customHeight="false" outlineLevel="0" collapsed="false">
      <c r="A54" s="3" t="s">
        <v>96</v>
      </c>
      <c r="B54" s="3" t="s">
        <v>35</v>
      </c>
      <c r="C54" s="3" t="n">
        <v>42.753</v>
      </c>
      <c r="D54" s="3" t="n">
        <v>379.29</v>
      </c>
      <c r="E54" s="3" t="n">
        <v>206.069</v>
      </c>
      <c r="F54" s="3" t="n">
        <v>198.236</v>
      </c>
      <c r="G54" s="4" t="n">
        <v>1</v>
      </c>
      <c r="H54" s="3" t="n">
        <v>40</v>
      </c>
      <c r="I54" s="3" t="s">
        <v>97</v>
      </c>
      <c r="J54" s="3" t="n">
        <v>185.7</v>
      </c>
      <c r="K54" s="3" t="n">
        <f aca="false">E54-J54</f>
        <v>20.369</v>
      </c>
      <c r="L54" s="3"/>
      <c r="M54" s="3"/>
      <c r="N54" s="3" t="n">
        <v>47.9912</v>
      </c>
      <c r="O54" s="3" t="n">
        <f aca="false">E54/5</f>
        <v>41.2138</v>
      </c>
      <c r="P54" s="10" t="n">
        <f aca="false">10.4*O54-N54-F54</f>
        <v>182.39632</v>
      </c>
      <c r="Q54" s="10" t="n">
        <f aca="false">P54-R54</f>
        <v>82.39632</v>
      </c>
      <c r="R54" s="10" t="n">
        <v>100</v>
      </c>
      <c r="S54" s="10"/>
      <c r="T54" s="3"/>
      <c r="U54" s="3" t="n">
        <f aca="false">(F54+N54+P54)/O54</f>
        <v>10.4</v>
      </c>
      <c r="V54" s="3" t="n">
        <f aca="false">(F54+N54)/O54</f>
        <v>5.97438721981472</v>
      </c>
      <c r="W54" s="3" t="n">
        <v>39.2574</v>
      </c>
      <c r="X54" s="3" t="n">
        <v>38.0844</v>
      </c>
      <c r="Y54" s="3" t="n">
        <v>38.4238</v>
      </c>
      <c r="Z54" s="3" t="n">
        <v>37.8158</v>
      </c>
      <c r="AA54" s="3" t="n">
        <v>30.9242</v>
      </c>
      <c r="AB54" s="3" t="n">
        <v>29.5602</v>
      </c>
      <c r="AC54" s="3"/>
      <c r="AD54" s="3" t="n">
        <f aca="false">ROUND(Q54*G54,0)</f>
        <v>82</v>
      </c>
      <c r="AE54" s="3" t="n">
        <f aca="false">ROUND(R54*G54,0)</f>
        <v>100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customFormat="false" ht="12.8" hidden="false" customHeight="false" outlineLevel="0" collapsed="false">
      <c r="A55" s="19" t="s">
        <v>98</v>
      </c>
      <c r="B55" s="19" t="s">
        <v>42</v>
      </c>
      <c r="C55" s="19" t="n">
        <v>-1</v>
      </c>
      <c r="D55" s="19" t="n">
        <v>1</v>
      </c>
      <c r="E55" s="19"/>
      <c r="F55" s="19"/>
      <c r="G55" s="20" t="n">
        <v>0</v>
      </c>
      <c r="H55" s="19" t="e">
        <f aca="false">#N/A</f>
        <v>#N/A</v>
      </c>
      <c r="I55" s="19" t="s">
        <v>56</v>
      </c>
      <c r="J55" s="19"/>
      <c r="K55" s="19" t="n">
        <f aca="false">E55-J55</f>
        <v>0</v>
      </c>
      <c r="L55" s="19"/>
      <c r="M55" s="19"/>
      <c r="N55" s="19"/>
      <c r="O55" s="19" t="n">
        <f aca="false">E55/5</f>
        <v>0</v>
      </c>
      <c r="P55" s="21"/>
      <c r="Q55" s="21"/>
      <c r="R55" s="21"/>
      <c r="S55" s="21"/>
      <c r="T55" s="19"/>
      <c r="U55" s="19" t="e">
        <f aca="false">(F55+N55+P55)/O55</f>
        <v>#DIV/0!</v>
      </c>
      <c r="V55" s="19" t="e">
        <f aca="false">(F55+N55)/O55</f>
        <v>#DIV/0!</v>
      </c>
      <c r="W55" s="19" t="n">
        <v>0.2</v>
      </c>
      <c r="X55" s="19" t="n">
        <v>0.2</v>
      </c>
      <c r="Y55" s="19" t="n">
        <v>0</v>
      </c>
      <c r="Z55" s="19" t="n">
        <v>0</v>
      </c>
      <c r="AA55" s="19" t="n">
        <v>0</v>
      </c>
      <c r="AB55" s="19" t="n">
        <v>0</v>
      </c>
      <c r="AC55" s="19"/>
      <c r="AD55" s="19" t="n">
        <f aca="false">ROUND(Q55*G55,0)</f>
        <v>0</v>
      </c>
      <c r="AE55" s="19" t="n">
        <f aca="false">ROUND(R55*G55,0)</f>
        <v>0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customFormat="false" ht="12.8" hidden="false" customHeight="false" outlineLevel="0" collapsed="false">
      <c r="A56" s="3" t="s">
        <v>99</v>
      </c>
      <c r="B56" s="3" t="s">
        <v>42</v>
      </c>
      <c r="C56" s="3" t="n">
        <v>25</v>
      </c>
      <c r="D56" s="3" t="n">
        <v>80</v>
      </c>
      <c r="E56" s="3" t="n">
        <v>29</v>
      </c>
      <c r="F56" s="3" t="n">
        <v>63</v>
      </c>
      <c r="G56" s="4" t="n">
        <v>0.45</v>
      </c>
      <c r="H56" s="3" t="n">
        <v>50</v>
      </c>
      <c r="I56" s="3" t="s">
        <v>36</v>
      </c>
      <c r="J56" s="3" t="n">
        <v>29</v>
      </c>
      <c r="K56" s="3" t="n">
        <f aca="false">E56-J56</f>
        <v>0</v>
      </c>
      <c r="L56" s="3"/>
      <c r="M56" s="3"/>
      <c r="N56" s="3"/>
      <c r="O56" s="3" t="n">
        <f aca="false">E56/5</f>
        <v>5.8</v>
      </c>
      <c r="P56" s="10"/>
      <c r="Q56" s="10" t="n">
        <f aca="false">P56-R56</f>
        <v>0</v>
      </c>
      <c r="R56" s="10"/>
      <c r="S56" s="10"/>
      <c r="T56" s="3"/>
      <c r="U56" s="3" t="n">
        <f aca="false">(F56+N56+P56)/O56</f>
        <v>10.8620689655172</v>
      </c>
      <c r="V56" s="3" t="n">
        <f aca="false">(F56+N56)/O56</f>
        <v>10.8620689655172</v>
      </c>
      <c r="W56" s="3" t="n">
        <v>7</v>
      </c>
      <c r="X56" s="3" t="n">
        <v>7.8</v>
      </c>
      <c r="Y56" s="3" t="n">
        <v>10.2</v>
      </c>
      <c r="Z56" s="3" t="n">
        <v>9.6</v>
      </c>
      <c r="AA56" s="3" t="n">
        <v>6.2</v>
      </c>
      <c r="AB56" s="3" t="n">
        <v>6.4</v>
      </c>
      <c r="AC56" s="3"/>
      <c r="AD56" s="3" t="n">
        <f aca="false">ROUND(Q56*G56,0)</f>
        <v>0</v>
      </c>
      <c r="AE56" s="3" t="n">
        <f aca="false">ROUND(R56*G56,0)</f>
        <v>0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customFormat="false" ht="12.8" hidden="false" customHeight="false" outlineLevel="0" collapsed="false">
      <c r="A57" s="3" t="s">
        <v>100</v>
      </c>
      <c r="B57" s="3" t="s">
        <v>35</v>
      </c>
      <c r="C57" s="3" t="n">
        <v>60.012</v>
      </c>
      <c r="D57" s="3"/>
      <c r="E57" s="3" t="n">
        <v>32.474</v>
      </c>
      <c r="F57" s="3" t="n">
        <v>27.538</v>
      </c>
      <c r="G57" s="4" t="n">
        <v>1</v>
      </c>
      <c r="H57" s="3" t="n">
        <v>40</v>
      </c>
      <c r="I57" s="3" t="s">
        <v>36</v>
      </c>
      <c r="J57" s="3" t="n">
        <v>36.6</v>
      </c>
      <c r="K57" s="3" t="n">
        <f aca="false">E57-J57</f>
        <v>-4.12600000000001</v>
      </c>
      <c r="L57" s="3"/>
      <c r="M57" s="3"/>
      <c r="N57" s="3" t="n">
        <v>26.4464</v>
      </c>
      <c r="O57" s="3" t="n">
        <f aca="false">E57/5</f>
        <v>6.4948</v>
      </c>
      <c r="P57" s="10" t="n">
        <f aca="false">10.4*O57-N57-F57</f>
        <v>13.56152</v>
      </c>
      <c r="Q57" s="10" t="n">
        <f aca="false">P57-R57</f>
        <v>13.56152</v>
      </c>
      <c r="R57" s="10"/>
      <c r="S57" s="10"/>
      <c r="T57" s="3"/>
      <c r="U57" s="3" t="n">
        <f aca="false">(F57+N57+P57)/O57</f>
        <v>10.4</v>
      </c>
      <c r="V57" s="3" t="n">
        <f aca="false">(F57+N57)/O57</f>
        <v>8.31194186118125</v>
      </c>
      <c r="W57" s="3" t="n">
        <v>6.6624</v>
      </c>
      <c r="X57" s="3" t="n">
        <v>6.1846</v>
      </c>
      <c r="Y57" s="3" t="n">
        <v>3.9098</v>
      </c>
      <c r="Z57" s="3" t="n">
        <v>5.2812</v>
      </c>
      <c r="AA57" s="3" t="n">
        <v>7.5104</v>
      </c>
      <c r="AB57" s="3" t="n">
        <v>5.6032</v>
      </c>
      <c r="AC57" s="3"/>
      <c r="AD57" s="3" t="n">
        <f aca="false">ROUND(Q57*G57,0)</f>
        <v>14</v>
      </c>
      <c r="AE57" s="3" t="n">
        <f aca="false">ROUND(R57*G57,0)</f>
        <v>0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customFormat="false" ht="12.8" hidden="false" customHeight="false" outlineLevel="0" collapsed="false">
      <c r="A58" s="3" t="s">
        <v>101</v>
      </c>
      <c r="B58" s="3" t="s">
        <v>42</v>
      </c>
      <c r="C58" s="3" t="n">
        <v>40</v>
      </c>
      <c r="D58" s="3" t="n">
        <v>486</v>
      </c>
      <c r="E58" s="3" t="n">
        <v>71</v>
      </c>
      <c r="F58" s="3" t="n">
        <v>438</v>
      </c>
      <c r="G58" s="4" t="n">
        <v>0.4</v>
      </c>
      <c r="H58" s="3" t="n">
        <v>40</v>
      </c>
      <c r="I58" s="3" t="s">
        <v>36</v>
      </c>
      <c r="J58" s="3" t="n">
        <v>76</v>
      </c>
      <c r="K58" s="3" t="n">
        <f aca="false">E58-J58</f>
        <v>-5</v>
      </c>
      <c r="L58" s="3"/>
      <c r="M58" s="3"/>
      <c r="N58" s="3"/>
      <c r="O58" s="3" t="n">
        <f aca="false">E58/5</f>
        <v>14.2</v>
      </c>
      <c r="P58" s="10"/>
      <c r="Q58" s="10" t="n">
        <f aca="false">P58-R58</f>
        <v>0</v>
      </c>
      <c r="R58" s="10"/>
      <c r="S58" s="10"/>
      <c r="T58" s="3"/>
      <c r="U58" s="3" t="n">
        <f aca="false">(F58+N58+P58)/O58</f>
        <v>30.8450704225352</v>
      </c>
      <c r="V58" s="3" t="n">
        <f aca="false">(F58+N58)/O58</f>
        <v>30.8450704225352</v>
      </c>
      <c r="W58" s="3" t="n">
        <v>12.2</v>
      </c>
      <c r="X58" s="3" t="n">
        <v>48</v>
      </c>
      <c r="Y58" s="3" t="n">
        <v>52.4</v>
      </c>
      <c r="Z58" s="3" t="n">
        <v>15.8</v>
      </c>
      <c r="AA58" s="3" t="n">
        <v>13.4</v>
      </c>
      <c r="AB58" s="3" t="n">
        <v>14.2</v>
      </c>
      <c r="AC58" s="28" t="s">
        <v>102</v>
      </c>
      <c r="AD58" s="3" t="n">
        <f aca="false">ROUND(Q58*G58,0)</f>
        <v>0</v>
      </c>
      <c r="AE58" s="3" t="n">
        <f aca="false">ROUND(R58*G58,0)</f>
        <v>0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customFormat="false" ht="12.8" hidden="false" customHeight="false" outlineLevel="0" collapsed="false">
      <c r="A59" s="3" t="s">
        <v>103</v>
      </c>
      <c r="B59" s="3" t="s">
        <v>42</v>
      </c>
      <c r="C59" s="3" t="n">
        <v>12</v>
      </c>
      <c r="D59" s="3" t="n">
        <v>252</v>
      </c>
      <c r="E59" s="3" t="n">
        <v>94</v>
      </c>
      <c r="F59" s="3" t="n">
        <v>162</v>
      </c>
      <c r="G59" s="4" t="n">
        <v>0.4</v>
      </c>
      <c r="H59" s="3" t="n">
        <v>40</v>
      </c>
      <c r="I59" s="3" t="s">
        <v>36</v>
      </c>
      <c r="J59" s="3" t="n">
        <v>95</v>
      </c>
      <c r="K59" s="3" t="n">
        <f aca="false">E59-J59</f>
        <v>-1</v>
      </c>
      <c r="L59" s="3"/>
      <c r="M59" s="3"/>
      <c r="N59" s="3" t="n">
        <v>12.6</v>
      </c>
      <c r="O59" s="3" t="n">
        <f aca="false">E59/5</f>
        <v>18.8</v>
      </c>
      <c r="P59" s="10" t="n">
        <f aca="false">10.4*O59-N59-F59</f>
        <v>20.92</v>
      </c>
      <c r="Q59" s="10" t="n">
        <f aca="false">P59-R59</f>
        <v>20.92</v>
      </c>
      <c r="R59" s="10"/>
      <c r="S59" s="10"/>
      <c r="T59" s="3"/>
      <c r="U59" s="3" t="n">
        <f aca="false">(F59+N59+P59)/O59</f>
        <v>10.4</v>
      </c>
      <c r="V59" s="3" t="n">
        <f aca="false">(F59+N59)/O59</f>
        <v>9.28723404255319</v>
      </c>
      <c r="W59" s="3" t="n">
        <v>24</v>
      </c>
      <c r="X59" s="3" t="n">
        <v>25.2</v>
      </c>
      <c r="Y59" s="3" t="n">
        <v>17.6</v>
      </c>
      <c r="Z59" s="3" t="n">
        <v>15.6</v>
      </c>
      <c r="AA59" s="3" t="n">
        <v>13</v>
      </c>
      <c r="AB59" s="3" t="n">
        <v>13.8</v>
      </c>
      <c r="AC59" s="3"/>
      <c r="AD59" s="3" t="n">
        <f aca="false">ROUND(Q59*G59,0)</f>
        <v>8</v>
      </c>
      <c r="AE59" s="3" t="n">
        <f aca="false">ROUND(R59*G59,0)</f>
        <v>0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customFormat="false" ht="12.8" hidden="false" customHeight="false" outlineLevel="0" collapsed="false">
      <c r="A60" s="23" t="s">
        <v>104</v>
      </c>
      <c r="B60" s="23" t="s">
        <v>35</v>
      </c>
      <c r="C60" s="23"/>
      <c r="D60" s="23"/>
      <c r="E60" s="23"/>
      <c r="F60" s="23"/>
      <c r="G60" s="24" t="n">
        <v>0</v>
      </c>
      <c r="H60" s="23" t="n">
        <v>50</v>
      </c>
      <c r="I60" s="23" t="s">
        <v>36</v>
      </c>
      <c r="J60" s="23"/>
      <c r="K60" s="23" t="n">
        <f aca="false">E60-J60</f>
        <v>0</v>
      </c>
      <c r="L60" s="23"/>
      <c r="M60" s="23"/>
      <c r="N60" s="23"/>
      <c r="O60" s="23" t="n">
        <f aca="false">E60/5</f>
        <v>0</v>
      </c>
      <c r="P60" s="25"/>
      <c r="Q60" s="25"/>
      <c r="R60" s="25"/>
      <c r="S60" s="25"/>
      <c r="T60" s="23"/>
      <c r="U60" s="23" t="e">
        <f aca="false">(F60+N60+P60)/O60</f>
        <v>#DIV/0!</v>
      </c>
      <c r="V60" s="23" t="e">
        <f aca="false">(F60+N60)/O60</f>
        <v>#DIV/0!</v>
      </c>
      <c r="W60" s="23" t="n">
        <v>0</v>
      </c>
      <c r="X60" s="23" t="n">
        <v>0</v>
      </c>
      <c r="Y60" s="23" t="n">
        <v>0</v>
      </c>
      <c r="Z60" s="23" t="n">
        <v>0</v>
      </c>
      <c r="AA60" s="23" t="n">
        <v>0</v>
      </c>
      <c r="AB60" s="23" t="n">
        <v>0</v>
      </c>
      <c r="AC60" s="23" t="s">
        <v>70</v>
      </c>
      <c r="AD60" s="23" t="n">
        <f aca="false">ROUND(Q60*G60,0)</f>
        <v>0</v>
      </c>
      <c r="AE60" s="23" t="n">
        <f aca="false">ROUND(R60*G60,0)</f>
        <v>0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customFormat="false" ht="12.8" hidden="false" customHeight="false" outlineLevel="0" collapsed="false">
      <c r="A61" s="15" t="s">
        <v>105</v>
      </c>
      <c r="B61" s="15" t="s">
        <v>35</v>
      </c>
      <c r="C61" s="15" t="n">
        <v>67.23</v>
      </c>
      <c r="D61" s="15" t="n">
        <v>133.988</v>
      </c>
      <c r="E61" s="15" t="n">
        <v>72.538</v>
      </c>
      <c r="F61" s="15" t="n">
        <v>113.846</v>
      </c>
      <c r="G61" s="16" t="n">
        <v>1</v>
      </c>
      <c r="H61" s="15" t="n">
        <v>50</v>
      </c>
      <c r="I61" s="15" t="s">
        <v>36</v>
      </c>
      <c r="J61" s="15" t="n">
        <v>69.9</v>
      </c>
      <c r="K61" s="15" t="n">
        <f aca="false">E61-J61</f>
        <v>2.63799999999999</v>
      </c>
      <c r="L61" s="15"/>
      <c r="M61" s="15"/>
      <c r="N61" s="15" t="n">
        <v>10</v>
      </c>
      <c r="O61" s="15" t="n">
        <f aca="false">E61/5</f>
        <v>14.5076</v>
      </c>
      <c r="P61" s="17" t="n">
        <f aca="false">13*O61-N61-F61</f>
        <v>64.7528</v>
      </c>
      <c r="Q61" s="10" t="n">
        <f aca="false">P61-R61</f>
        <v>64.7528</v>
      </c>
      <c r="R61" s="17"/>
      <c r="S61" s="17"/>
      <c r="T61" s="15"/>
      <c r="U61" s="15" t="n">
        <f aca="false">(F61+N61+P61)/O61</f>
        <v>13</v>
      </c>
      <c r="V61" s="15" t="n">
        <f aca="false">(F61+N61)/O61</f>
        <v>8.53662907717335</v>
      </c>
      <c r="W61" s="15" t="n">
        <v>14.9848</v>
      </c>
      <c r="X61" s="15" t="n">
        <v>14.4736</v>
      </c>
      <c r="Y61" s="15" t="n">
        <v>17.7638</v>
      </c>
      <c r="Z61" s="15" t="n">
        <v>17.9946</v>
      </c>
      <c r="AA61" s="15" t="n">
        <v>15.9428</v>
      </c>
      <c r="AB61" s="15" t="n">
        <v>14.544</v>
      </c>
      <c r="AC61" s="18" t="s">
        <v>51</v>
      </c>
      <c r="AD61" s="15" t="n">
        <f aca="false">ROUND(Q61*G61,0)</f>
        <v>65</v>
      </c>
      <c r="AE61" s="15" t="n">
        <f aca="false">ROUND(R61*G61,0)</f>
        <v>0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customFormat="false" ht="12.8" hidden="false" customHeight="false" outlineLevel="0" collapsed="false">
      <c r="A62" s="3" t="s">
        <v>106</v>
      </c>
      <c r="B62" s="3" t="s">
        <v>35</v>
      </c>
      <c r="C62" s="3" t="n">
        <v>23.06</v>
      </c>
      <c r="D62" s="3" t="n">
        <v>163.942</v>
      </c>
      <c r="E62" s="3" t="n">
        <v>52.807</v>
      </c>
      <c r="F62" s="3" t="n">
        <v>128.322</v>
      </c>
      <c r="G62" s="4" t="n">
        <v>1</v>
      </c>
      <c r="H62" s="3" t="n">
        <v>50</v>
      </c>
      <c r="I62" s="3" t="s">
        <v>36</v>
      </c>
      <c r="J62" s="3" t="n">
        <v>51</v>
      </c>
      <c r="K62" s="3" t="n">
        <f aca="false">E62-J62</f>
        <v>1.807</v>
      </c>
      <c r="L62" s="3"/>
      <c r="M62" s="3"/>
      <c r="N62" s="3"/>
      <c r="O62" s="3" t="n">
        <f aca="false">E62/5</f>
        <v>10.5614</v>
      </c>
      <c r="P62" s="10"/>
      <c r="Q62" s="10" t="n">
        <f aca="false">P62-R62</f>
        <v>0</v>
      </c>
      <c r="R62" s="10"/>
      <c r="S62" s="10"/>
      <c r="T62" s="3"/>
      <c r="U62" s="3" t="n">
        <f aca="false">(F62+N62+P62)/O62</f>
        <v>12.1500937375727</v>
      </c>
      <c r="V62" s="3" t="n">
        <f aca="false">(F62+N62)/O62</f>
        <v>12.1500937375727</v>
      </c>
      <c r="W62" s="3" t="n">
        <v>10.7184</v>
      </c>
      <c r="X62" s="3" t="n">
        <v>12.3372</v>
      </c>
      <c r="Y62" s="3" t="n">
        <v>19.7012</v>
      </c>
      <c r="Z62" s="3" t="n">
        <v>19.1776</v>
      </c>
      <c r="AA62" s="3" t="n">
        <v>8.4022</v>
      </c>
      <c r="AB62" s="3" t="n">
        <v>8.6924</v>
      </c>
      <c r="AC62" s="3"/>
      <c r="AD62" s="3" t="n">
        <f aca="false">ROUND(Q62*G62,0)</f>
        <v>0</v>
      </c>
      <c r="AE62" s="3" t="n">
        <f aca="false">ROUND(R62*G62,0)</f>
        <v>0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customFormat="false" ht="12.8" hidden="false" customHeight="false" outlineLevel="0" collapsed="false">
      <c r="A63" s="3" t="s">
        <v>107</v>
      </c>
      <c r="B63" s="3" t="s">
        <v>42</v>
      </c>
      <c r="C63" s="3" t="n">
        <v>14</v>
      </c>
      <c r="D63" s="3" t="n">
        <v>110</v>
      </c>
      <c r="E63" s="3" t="n">
        <v>33</v>
      </c>
      <c r="F63" s="3" t="n">
        <v>83</v>
      </c>
      <c r="G63" s="4" t="n">
        <v>0.4</v>
      </c>
      <c r="H63" s="3" t="n">
        <v>50</v>
      </c>
      <c r="I63" s="3" t="s">
        <v>36</v>
      </c>
      <c r="J63" s="3" t="n">
        <v>33</v>
      </c>
      <c r="K63" s="3" t="n">
        <f aca="false">E63-J63</f>
        <v>0</v>
      </c>
      <c r="L63" s="3"/>
      <c r="M63" s="3"/>
      <c r="N63" s="3"/>
      <c r="O63" s="3" t="n">
        <f aca="false">E63/5</f>
        <v>6.6</v>
      </c>
      <c r="P63" s="10"/>
      <c r="Q63" s="10" t="n">
        <f aca="false">P63-R63</f>
        <v>0</v>
      </c>
      <c r="R63" s="10"/>
      <c r="S63" s="10"/>
      <c r="T63" s="3"/>
      <c r="U63" s="3" t="n">
        <f aca="false">(F63+N63+P63)/O63</f>
        <v>12.5757575757576</v>
      </c>
      <c r="V63" s="3" t="n">
        <f aca="false">(F63+N63)/O63</f>
        <v>12.5757575757576</v>
      </c>
      <c r="W63" s="3" t="n">
        <v>4.4</v>
      </c>
      <c r="X63" s="3" t="n">
        <v>4.2</v>
      </c>
      <c r="Y63" s="3" t="n">
        <v>10</v>
      </c>
      <c r="Z63" s="3" t="n">
        <v>10.4</v>
      </c>
      <c r="AA63" s="3" t="n">
        <v>6.6</v>
      </c>
      <c r="AB63" s="3" t="n">
        <v>6.2</v>
      </c>
      <c r="AC63" s="3"/>
      <c r="AD63" s="3" t="n">
        <f aca="false">ROUND(Q63*G63,0)</f>
        <v>0</v>
      </c>
      <c r="AE63" s="3" t="n">
        <f aca="false">ROUND(R63*G63,0)</f>
        <v>0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customFormat="false" ht="12.8" hidden="false" customHeight="false" outlineLevel="0" collapsed="false">
      <c r="A64" s="3" t="s">
        <v>108</v>
      </c>
      <c r="B64" s="3" t="s">
        <v>42</v>
      </c>
      <c r="C64" s="3" t="n">
        <v>95</v>
      </c>
      <c r="D64" s="3" t="n">
        <v>1110</v>
      </c>
      <c r="E64" s="3" t="n">
        <v>480</v>
      </c>
      <c r="F64" s="3" t="n">
        <v>630</v>
      </c>
      <c r="G64" s="4" t="n">
        <v>0.4</v>
      </c>
      <c r="H64" s="3" t="n">
        <v>40</v>
      </c>
      <c r="I64" s="3" t="s">
        <v>36</v>
      </c>
      <c r="J64" s="3" t="n">
        <v>484</v>
      </c>
      <c r="K64" s="3" t="n">
        <f aca="false">E64-J64</f>
        <v>-4</v>
      </c>
      <c r="L64" s="3"/>
      <c r="M64" s="3"/>
      <c r="N64" s="3"/>
      <c r="O64" s="3" t="n">
        <f aca="false">E64/5</f>
        <v>96</v>
      </c>
      <c r="P64" s="10" t="n">
        <f aca="false">10.4*O64-N64-F64</f>
        <v>368.4</v>
      </c>
      <c r="Q64" s="10" t="n">
        <f aca="false">P64-R64</f>
        <v>118.4</v>
      </c>
      <c r="R64" s="10" t="n">
        <v>250</v>
      </c>
      <c r="S64" s="10"/>
      <c r="T64" s="3"/>
      <c r="U64" s="3" t="n">
        <f aca="false">(F64+N64+P64)/O64</f>
        <v>10.4</v>
      </c>
      <c r="V64" s="3" t="n">
        <f aca="false">(F64+N64)/O64</f>
        <v>6.5625</v>
      </c>
      <c r="W64" s="3" t="n">
        <v>43</v>
      </c>
      <c r="X64" s="3" t="n">
        <v>47</v>
      </c>
      <c r="Y64" s="3" t="n">
        <v>115</v>
      </c>
      <c r="Z64" s="3" t="n">
        <v>101.8</v>
      </c>
      <c r="AA64" s="3" t="n">
        <v>101.8</v>
      </c>
      <c r="AB64" s="3" t="n">
        <v>103.4</v>
      </c>
      <c r="AC64" s="3"/>
      <c r="AD64" s="3" t="n">
        <f aca="false">ROUND(Q64*G64,0)</f>
        <v>47</v>
      </c>
      <c r="AE64" s="3" t="n">
        <f aca="false">ROUND(R64*G64,0)</f>
        <v>100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customFormat="false" ht="12.8" hidden="false" customHeight="false" outlineLevel="0" collapsed="false">
      <c r="A65" s="3" t="s">
        <v>109</v>
      </c>
      <c r="B65" s="3" t="s">
        <v>42</v>
      </c>
      <c r="C65" s="3" t="n">
        <v>337</v>
      </c>
      <c r="D65" s="3" t="n">
        <v>552</v>
      </c>
      <c r="E65" s="3" t="n">
        <v>551</v>
      </c>
      <c r="F65" s="3" t="n">
        <v>225</v>
      </c>
      <c r="G65" s="4" t="n">
        <v>0.4</v>
      </c>
      <c r="H65" s="3" t="n">
        <v>40</v>
      </c>
      <c r="I65" s="3" t="s">
        <v>36</v>
      </c>
      <c r="J65" s="3" t="n">
        <v>554</v>
      </c>
      <c r="K65" s="3" t="n">
        <f aca="false">E65-J65</f>
        <v>-3</v>
      </c>
      <c r="L65" s="3"/>
      <c r="M65" s="3"/>
      <c r="N65" s="3" t="n">
        <v>115.6</v>
      </c>
      <c r="O65" s="3" t="n">
        <f aca="false">E65/5</f>
        <v>110.2</v>
      </c>
      <c r="P65" s="10" t="n">
        <f aca="false">10.4*O65-N65-F65</f>
        <v>805.48</v>
      </c>
      <c r="Q65" s="10" t="n">
        <f aca="false">P65-R65</f>
        <v>205.48</v>
      </c>
      <c r="R65" s="10" t="n">
        <v>600</v>
      </c>
      <c r="S65" s="10"/>
      <c r="T65" s="3"/>
      <c r="U65" s="3" t="n">
        <f aca="false">(F65+N65+P65)/O65</f>
        <v>10.4</v>
      </c>
      <c r="V65" s="3" t="n">
        <f aca="false">(F65+N65)/O65</f>
        <v>3.09074410163339</v>
      </c>
      <c r="W65" s="3" t="n">
        <v>76</v>
      </c>
      <c r="X65" s="3" t="n">
        <v>77.8</v>
      </c>
      <c r="Y65" s="3" t="n">
        <v>81.6</v>
      </c>
      <c r="Z65" s="3" t="n">
        <v>71.6</v>
      </c>
      <c r="AA65" s="3" t="n">
        <v>63.6</v>
      </c>
      <c r="AB65" s="3" t="n">
        <v>103.2</v>
      </c>
      <c r="AC65" s="3"/>
      <c r="AD65" s="3" t="n">
        <f aca="false">ROUND(Q65*G65,0)</f>
        <v>82</v>
      </c>
      <c r="AE65" s="3" t="n">
        <f aca="false">ROUND(R65*G65,0)</f>
        <v>240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customFormat="false" ht="12.8" hidden="false" customHeight="false" outlineLevel="0" collapsed="false">
      <c r="A66" s="23" t="s">
        <v>110</v>
      </c>
      <c r="B66" s="23" t="s">
        <v>35</v>
      </c>
      <c r="C66" s="23"/>
      <c r="D66" s="23"/>
      <c r="E66" s="23" t="n">
        <v>-0.81</v>
      </c>
      <c r="F66" s="23"/>
      <c r="G66" s="24" t="n">
        <v>0</v>
      </c>
      <c r="H66" s="23" t="n">
        <v>40</v>
      </c>
      <c r="I66" s="23" t="s">
        <v>36</v>
      </c>
      <c r="J66" s="23"/>
      <c r="K66" s="23" t="n">
        <f aca="false">E66-J66</f>
        <v>-0.81</v>
      </c>
      <c r="L66" s="23"/>
      <c r="M66" s="23"/>
      <c r="N66" s="23"/>
      <c r="O66" s="23" t="n">
        <f aca="false">E66/5</f>
        <v>-0.162</v>
      </c>
      <c r="P66" s="25"/>
      <c r="Q66" s="25"/>
      <c r="R66" s="25"/>
      <c r="S66" s="25"/>
      <c r="T66" s="23"/>
      <c r="U66" s="23" t="n">
        <f aca="false">(F66+N66+P66)/O66</f>
        <v>-0</v>
      </c>
      <c r="V66" s="23" t="n">
        <f aca="false">(F66+N66)/O66</f>
        <v>-0</v>
      </c>
      <c r="W66" s="23" t="n">
        <v>0</v>
      </c>
      <c r="X66" s="23" t="n">
        <v>0</v>
      </c>
      <c r="Y66" s="23" t="n">
        <v>0</v>
      </c>
      <c r="Z66" s="23" t="n">
        <v>0</v>
      </c>
      <c r="AA66" s="23" t="n">
        <v>-0.3258</v>
      </c>
      <c r="AB66" s="23" t="n">
        <v>-0.3258</v>
      </c>
      <c r="AC66" s="23" t="s">
        <v>70</v>
      </c>
      <c r="AD66" s="23" t="n">
        <f aca="false">ROUND(Q66*G66,0)</f>
        <v>0</v>
      </c>
      <c r="AE66" s="23" t="n">
        <f aca="false">ROUND(R66*G66,0)</f>
        <v>0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customFormat="false" ht="12.8" hidden="false" customHeight="false" outlineLevel="0" collapsed="false">
      <c r="A67" s="3" t="s">
        <v>111</v>
      </c>
      <c r="B67" s="3" t="s">
        <v>35</v>
      </c>
      <c r="C67" s="3" t="n">
        <v>44.082</v>
      </c>
      <c r="D67" s="3" t="n">
        <v>406.976</v>
      </c>
      <c r="E67" s="3" t="n">
        <v>198.563</v>
      </c>
      <c r="F67" s="3" t="n">
        <v>206.442</v>
      </c>
      <c r="G67" s="4" t="n">
        <v>1</v>
      </c>
      <c r="H67" s="3" t="n">
        <v>40</v>
      </c>
      <c r="I67" s="3" t="s">
        <v>36</v>
      </c>
      <c r="J67" s="3" t="n">
        <v>187.5</v>
      </c>
      <c r="K67" s="3" t="n">
        <f aca="false">E67-J67</f>
        <v>11.063</v>
      </c>
      <c r="L67" s="3"/>
      <c r="M67" s="3"/>
      <c r="N67" s="3"/>
      <c r="O67" s="3" t="n">
        <f aca="false">E67/5</f>
        <v>39.7126</v>
      </c>
      <c r="P67" s="10" t="n">
        <f aca="false">10.4*O67-N67-F67</f>
        <v>206.56904</v>
      </c>
      <c r="Q67" s="10" t="n">
        <f aca="false">P67-R67</f>
        <v>206.56904</v>
      </c>
      <c r="R67" s="10"/>
      <c r="S67" s="10"/>
      <c r="T67" s="3"/>
      <c r="U67" s="3" t="n">
        <f aca="false">(F67+N67+P67)/O67</f>
        <v>10.4</v>
      </c>
      <c r="V67" s="3" t="n">
        <f aca="false">(F67+N67)/O67</f>
        <v>5.19840050764745</v>
      </c>
      <c r="W67" s="3" t="n">
        <v>14.8306</v>
      </c>
      <c r="X67" s="3" t="n">
        <v>12.364</v>
      </c>
      <c r="Y67" s="3" t="n">
        <v>39.6702</v>
      </c>
      <c r="Z67" s="3" t="n">
        <v>40.1124</v>
      </c>
      <c r="AA67" s="3" t="n">
        <v>30.7134</v>
      </c>
      <c r="AB67" s="3" t="n">
        <v>31.9464</v>
      </c>
      <c r="AC67" s="3"/>
      <c r="AD67" s="3" t="n">
        <f aca="false">ROUND(Q67*G67,0)</f>
        <v>207</v>
      </c>
      <c r="AE67" s="3" t="n">
        <f aca="false">ROUND(R67*G67,0)</f>
        <v>0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customFormat="false" ht="12.8" hidden="false" customHeight="false" outlineLevel="0" collapsed="false">
      <c r="A68" s="3" t="s">
        <v>112</v>
      </c>
      <c r="B68" s="3" t="s">
        <v>35</v>
      </c>
      <c r="C68" s="3" t="n">
        <v>34.39</v>
      </c>
      <c r="D68" s="3" t="n">
        <v>370.094</v>
      </c>
      <c r="E68" s="3" t="n">
        <v>213.432</v>
      </c>
      <c r="F68" s="3" t="n">
        <v>155.116</v>
      </c>
      <c r="G68" s="4" t="n">
        <v>1</v>
      </c>
      <c r="H68" s="3" t="n">
        <v>40</v>
      </c>
      <c r="I68" s="3" t="s">
        <v>36</v>
      </c>
      <c r="J68" s="3" t="n">
        <v>200.8</v>
      </c>
      <c r="K68" s="3" t="n">
        <f aca="false">E68-J68</f>
        <v>12.632</v>
      </c>
      <c r="L68" s="3"/>
      <c r="M68" s="3"/>
      <c r="N68" s="3" t="n">
        <v>71.5924</v>
      </c>
      <c r="O68" s="3" t="n">
        <f aca="false">E68/5</f>
        <v>42.6864</v>
      </c>
      <c r="P68" s="10" t="n">
        <f aca="false">10.4*O68-N68-F68</f>
        <v>217.23016</v>
      </c>
      <c r="Q68" s="10" t="n">
        <f aca="false">P68-R68</f>
        <v>217.23016</v>
      </c>
      <c r="R68" s="10"/>
      <c r="S68" s="10"/>
      <c r="T68" s="3"/>
      <c r="U68" s="3" t="n">
        <f aca="false">(F68+N68+P68)/O68</f>
        <v>10.4</v>
      </c>
      <c r="V68" s="3" t="n">
        <f aca="false">(F68+N68)/O68</f>
        <v>5.31102177742794</v>
      </c>
      <c r="W68" s="3" t="n">
        <v>36.5754</v>
      </c>
      <c r="X68" s="3" t="n">
        <v>34.4758</v>
      </c>
      <c r="Y68" s="3" t="n">
        <v>44.1436</v>
      </c>
      <c r="Z68" s="3" t="n">
        <v>43.958</v>
      </c>
      <c r="AA68" s="3" t="n">
        <v>31.9268</v>
      </c>
      <c r="AB68" s="3" t="n">
        <v>31.5942</v>
      </c>
      <c r="AC68" s="3"/>
      <c r="AD68" s="3" t="n">
        <f aca="false">ROUND(Q68*G68,0)</f>
        <v>217</v>
      </c>
      <c r="AE68" s="3" t="n">
        <f aca="false">ROUND(R68*G68,0)</f>
        <v>0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customFormat="false" ht="12.8" hidden="false" customHeight="false" outlineLevel="0" collapsed="false">
      <c r="A69" s="23" t="s">
        <v>113</v>
      </c>
      <c r="B69" s="23" t="s">
        <v>35</v>
      </c>
      <c r="C69" s="23"/>
      <c r="D69" s="23"/>
      <c r="E69" s="23"/>
      <c r="F69" s="23"/>
      <c r="G69" s="24" t="n">
        <v>0</v>
      </c>
      <c r="H69" s="23" t="n">
        <v>30</v>
      </c>
      <c r="I69" s="23" t="s">
        <v>36</v>
      </c>
      <c r="J69" s="23"/>
      <c r="K69" s="23" t="n">
        <f aca="false">E69-J69</f>
        <v>0</v>
      </c>
      <c r="L69" s="23"/>
      <c r="M69" s="23"/>
      <c r="N69" s="23"/>
      <c r="O69" s="23" t="n">
        <f aca="false">E69/5</f>
        <v>0</v>
      </c>
      <c r="P69" s="25"/>
      <c r="Q69" s="25"/>
      <c r="R69" s="25"/>
      <c r="S69" s="25"/>
      <c r="T69" s="23"/>
      <c r="U69" s="23" t="e">
        <f aca="false">(F69+N69+P69)/O69</f>
        <v>#DIV/0!</v>
      </c>
      <c r="V69" s="23" t="e">
        <f aca="false">(F69+N69)/O69</f>
        <v>#DIV/0!</v>
      </c>
      <c r="W69" s="23" t="n">
        <v>0</v>
      </c>
      <c r="X69" s="23" t="n">
        <v>0</v>
      </c>
      <c r="Y69" s="23" t="n">
        <v>0</v>
      </c>
      <c r="Z69" s="23" t="n">
        <v>0</v>
      </c>
      <c r="AA69" s="23" t="n">
        <v>0</v>
      </c>
      <c r="AB69" s="23" t="n">
        <v>0</v>
      </c>
      <c r="AC69" s="23" t="s">
        <v>70</v>
      </c>
      <c r="AD69" s="23" t="n">
        <f aca="false">ROUND(Q69*G69,0)</f>
        <v>0</v>
      </c>
      <c r="AE69" s="23" t="n">
        <f aca="false">ROUND(R69*G69,0)</f>
        <v>0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customFormat="false" ht="12.8" hidden="false" customHeight="false" outlineLevel="0" collapsed="false">
      <c r="A70" s="3" t="s">
        <v>114</v>
      </c>
      <c r="B70" s="3" t="s">
        <v>42</v>
      </c>
      <c r="C70" s="3" t="n">
        <v>19</v>
      </c>
      <c r="D70" s="3"/>
      <c r="E70" s="3"/>
      <c r="F70" s="3" t="n">
        <v>19</v>
      </c>
      <c r="G70" s="4" t="n">
        <v>0.6</v>
      </c>
      <c r="H70" s="3" t="n">
        <v>60</v>
      </c>
      <c r="I70" s="3" t="s">
        <v>36</v>
      </c>
      <c r="J70" s="3" t="n">
        <v>6</v>
      </c>
      <c r="K70" s="3" t="n">
        <f aca="false">E70-J70</f>
        <v>-6</v>
      </c>
      <c r="L70" s="3"/>
      <c r="M70" s="3"/>
      <c r="N70" s="3"/>
      <c r="O70" s="3" t="n">
        <f aca="false">E70/5</f>
        <v>0</v>
      </c>
      <c r="P70" s="10"/>
      <c r="Q70" s="10" t="n">
        <f aca="false">P70-R70</f>
        <v>0</v>
      </c>
      <c r="R70" s="10"/>
      <c r="S70" s="10"/>
      <c r="T70" s="3"/>
      <c r="U70" s="3" t="e">
        <f aca="false">(F70+N70+P70)/O70</f>
        <v>#DIV/0!</v>
      </c>
      <c r="V70" s="3" t="e">
        <f aca="false">(F70+N70)/O70</f>
        <v>#DIV/0!</v>
      </c>
      <c r="W70" s="3" t="n">
        <v>0.2</v>
      </c>
      <c r="X70" s="3" t="n">
        <v>0.2</v>
      </c>
      <c r="Y70" s="3" t="n">
        <v>0.4</v>
      </c>
      <c r="Z70" s="3" t="n">
        <v>0.4</v>
      </c>
      <c r="AA70" s="3" t="n">
        <v>0.4</v>
      </c>
      <c r="AB70" s="3" t="n">
        <v>0.4</v>
      </c>
      <c r="AC70" s="26" t="s">
        <v>115</v>
      </c>
      <c r="AD70" s="3" t="n">
        <f aca="false">ROUND(Q70*G70,0)</f>
        <v>0</v>
      </c>
      <c r="AE70" s="3" t="n">
        <f aca="false">ROUND(R70*G70,0)</f>
        <v>0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customFormat="false" ht="12.8" hidden="false" customHeight="false" outlineLevel="0" collapsed="false">
      <c r="A71" s="23" t="s">
        <v>116</v>
      </c>
      <c r="B71" s="23" t="s">
        <v>42</v>
      </c>
      <c r="C71" s="23"/>
      <c r="D71" s="23"/>
      <c r="E71" s="23"/>
      <c r="F71" s="23"/>
      <c r="G71" s="24" t="n">
        <v>0</v>
      </c>
      <c r="H71" s="23" t="n">
        <v>50</v>
      </c>
      <c r="I71" s="23" t="s">
        <v>36</v>
      </c>
      <c r="J71" s="23"/>
      <c r="K71" s="23" t="n">
        <f aca="false">E71-J71</f>
        <v>0</v>
      </c>
      <c r="L71" s="23"/>
      <c r="M71" s="23"/>
      <c r="N71" s="23"/>
      <c r="O71" s="23" t="n">
        <f aca="false">E71/5</f>
        <v>0</v>
      </c>
      <c r="P71" s="25"/>
      <c r="Q71" s="25"/>
      <c r="R71" s="25"/>
      <c r="S71" s="25"/>
      <c r="T71" s="23"/>
      <c r="U71" s="23" t="e">
        <f aca="false">(F71+N71+P71)/O71</f>
        <v>#DIV/0!</v>
      </c>
      <c r="V71" s="23" t="e">
        <f aca="false">(F71+N71)/O71</f>
        <v>#DIV/0!</v>
      </c>
      <c r="W71" s="23" t="n">
        <v>0</v>
      </c>
      <c r="X71" s="23" t="n">
        <v>0</v>
      </c>
      <c r="Y71" s="23" t="n">
        <v>0</v>
      </c>
      <c r="Z71" s="23" t="n">
        <v>0</v>
      </c>
      <c r="AA71" s="23" t="n">
        <v>0</v>
      </c>
      <c r="AB71" s="23" t="n">
        <v>0</v>
      </c>
      <c r="AC71" s="23" t="s">
        <v>70</v>
      </c>
      <c r="AD71" s="23" t="n">
        <f aca="false">ROUND(Q71*G71,0)</f>
        <v>0</v>
      </c>
      <c r="AE71" s="23" t="n">
        <f aca="false">ROUND(R71*G71,0)</f>
        <v>0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customFormat="false" ht="12.8" hidden="false" customHeight="false" outlineLevel="0" collapsed="false">
      <c r="A72" s="23" t="s">
        <v>117</v>
      </c>
      <c r="B72" s="23" t="s">
        <v>42</v>
      </c>
      <c r="C72" s="23"/>
      <c r="D72" s="23"/>
      <c r="E72" s="23"/>
      <c r="F72" s="23"/>
      <c r="G72" s="24" t="n">
        <v>0</v>
      </c>
      <c r="H72" s="23" t="n">
        <v>50</v>
      </c>
      <c r="I72" s="23" t="s">
        <v>36</v>
      </c>
      <c r="J72" s="23"/>
      <c r="K72" s="23" t="n">
        <f aca="false">E72-J72</f>
        <v>0</v>
      </c>
      <c r="L72" s="23"/>
      <c r="M72" s="23"/>
      <c r="N72" s="23"/>
      <c r="O72" s="23" t="n">
        <f aca="false">E72/5</f>
        <v>0</v>
      </c>
      <c r="P72" s="25"/>
      <c r="Q72" s="25"/>
      <c r="R72" s="25"/>
      <c r="S72" s="25"/>
      <c r="T72" s="23"/>
      <c r="U72" s="23" t="e">
        <f aca="false">(F72+N72+P72)/O72</f>
        <v>#DIV/0!</v>
      </c>
      <c r="V72" s="23" t="e">
        <f aca="false">(F72+N72)/O72</f>
        <v>#DIV/0!</v>
      </c>
      <c r="W72" s="23" t="n">
        <v>0</v>
      </c>
      <c r="X72" s="23" t="n">
        <v>0</v>
      </c>
      <c r="Y72" s="23" t="n">
        <v>0</v>
      </c>
      <c r="Z72" s="23" t="n">
        <v>0</v>
      </c>
      <c r="AA72" s="23" t="n">
        <v>0</v>
      </c>
      <c r="AB72" s="23" t="n">
        <v>0</v>
      </c>
      <c r="AC72" s="23" t="s">
        <v>70</v>
      </c>
      <c r="AD72" s="23" t="n">
        <f aca="false">ROUND(Q72*G72,0)</f>
        <v>0</v>
      </c>
      <c r="AE72" s="23" t="n">
        <f aca="false">ROUND(R72*G72,0)</f>
        <v>0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customFormat="false" ht="12.8" hidden="false" customHeight="false" outlineLevel="0" collapsed="false">
      <c r="A73" s="23" t="s">
        <v>118</v>
      </c>
      <c r="B73" s="23" t="s">
        <v>42</v>
      </c>
      <c r="C73" s="23"/>
      <c r="D73" s="23"/>
      <c r="E73" s="23"/>
      <c r="F73" s="23"/>
      <c r="G73" s="24" t="n">
        <v>0</v>
      </c>
      <c r="H73" s="23" t="n">
        <v>30</v>
      </c>
      <c r="I73" s="23" t="s">
        <v>36</v>
      </c>
      <c r="J73" s="23"/>
      <c r="K73" s="23" t="n">
        <f aca="false">E73-J73</f>
        <v>0</v>
      </c>
      <c r="L73" s="23"/>
      <c r="M73" s="23"/>
      <c r="N73" s="23"/>
      <c r="O73" s="23" t="n">
        <f aca="false">E73/5</f>
        <v>0</v>
      </c>
      <c r="P73" s="25"/>
      <c r="Q73" s="25"/>
      <c r="R73" s="25"/>
      <c r="S73" s="25"/>
      <c r="T73" s="23"/>
      <c r="U73" s="23" t="e">
        <f aca="false">(F73+N73+P73)/O73</f>
        <v>#DIV/0!</v>
      </c>
      <c r="V73" s="23" t="e">
        <f aca="false">(F73+N73)/O73</f>
        <v>#DIV/0!</v>
      </c>
      <c r="W73" s="23" t="n">
        <v>0</v>
      </c>
      <c r="X73" s="23" t="n">
        <v>0</v>
      </c>
      <c r="Y73" s="23" t="n">
        <v>0</v>
      </c>
      <c r="Z73" s="23" t="n">
        <v>0</v>
      </c>
      <c r="AA73" s="23" t="n">
        <v>0</v>
      </c>
      <c r="AB73" s="23" t="n">
        <v>0</v>
      </c>
      <c r="AC73" s="23" t="s">
        <v>70</v>
      </c>
      <c r="AD73" s="23" t="n">
        <f aca="false">ROUND(Q73*G73,0)</f>
        <v>0</v>
      </c>
      <c r="AE73" s="23" t="n">
        <f aca="false">ROUND(R73*G73,0)</f>
        <v>0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customFormat="false" ht="12.8" hidden="false" customHeight="false" outlineLevel="0" collapsed="false">
      <c r="A74" s="3" t="s">
        <v>119</v>
      </c>
      <c r="B74" s="3" t="s">
        <v>42</v>
      </c>
      <c r="C74" s="3" t="n">
        <v>13</v>
      </c>
      <c r="D74" s="3"/>
      <c r="E74" s="3"/>
      <c r="F74" s="3" t="n">
        <v>13</v>
      </c>
      <c r="G74" s="4" t="n">
        <v>0.6</v>
      </c>
      <c r="H74" s="3" t="n">
        <v>55</v>
      </c>
      <c r="I74" s="3" t="s">
        <v>36</v>
      </c>
      <c r="J74" s="3" t="n">
        <v>6</v>
      </c>
      <c r="K74" s="3" t="n">
        <f aca="false">E74-J74</f>
        <v>-6</v>
      </c>
      <c r="L74" s="3"/>
      <c r="M74" s="3"/>
      <c r="N74" s="3"/>
      <c r="O74" s="3" t="n">
        <f aca="false">E74/5</f>
        <v>0</v>
      </c>
      <c r="P74" s="10"/>
      <c r="Q74" s="10" t="n">
        <f aca="false">P74-R74</f>
        <v>0</v>
      </c>
      <c r="R74" s="10"/>
      <c r="S74" s="10"/>
      <c r="T74" s="3"/>
      <c r="U74" s="3" t="e">
        <f aca="false">(F74+N74+P74)/O74</f>
        <v>#DIV/0!</v>
      </c>
      <c r="V74" s="3" t="e">
        <f aca="false">(F74+N74)/O74</f>
        <v>#DIV/0!</v>
      </c>
      <c r="W74" s="3" t="n">
        <v>0.2</v>
      </c>
      <c r="X74" s="3" t="n">
        <v>0.4</v>
      </c>
      <c r="Y74" s="3" t="n">
        <v>0.8</v>
      </c>
      <c r="Z74" s="3" t="n">
        <v>0.6</v>
      </c>
      <c r="AA74" s="3" t="n">
        <v>0.8</v>
      </c>
      <c r="AB74" s="3" t="n">
        <v>0.6</v>
      </c>
      <c r="AC74" s="26" t="s">
        <v>115</v>
      </c>
      <c r="AD74" s="3" t="n">
        <f aca="false">ROUND(Q74*G74,0)</f>
        <v>0</v>
      </c>
      <c r="AE74" s="3" t="n">
        <f aca="false">ROUND(R74*G74,0)</f>
        <v>0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customFormat="false" ht="12.8" hidden="false" customHeight="false" outlineLevel="0" collapsed="false">
      <c r="A75" s="23" t="s">
        <v>120</v>
      </c>
      <c r="B75" s="23" t="s">
        <v>42</v>
      </c>
      <c r="C75" s="23"/>
      <c r="D75" s="23"/>
      <c r="E75" s="23"/>
      <c r="F75" s="23"/>
      <c r="G75" s="24" t="n">
        <v>0</v>
      </c>
      <c r="H75" s="23" t="n">
        <v>40</v>
      </c>
      <c r="I75" s="23" t="s">
        <v>36</v>
      </c>
      <c r="J75" s="23"/>
      <c r="K75" s="23" t="n">
        <f aca="false">E75-J75</f>
        <v>0</v>
      </c>
      <c r="L75" s="23"/>
      <c r="M75" s="23"/>
      <c r="N75" s="23"/>
      <c r="O75" s="23" t="n">
        <f aca="false">E75/5</f>
        <v>0</v>
      </c>
      <c r="P75" s="25"/>
      <c r="Q75" s="25"/>
      <c r="R75" s="25"/>
      <c r="S75" s="25"/>
      <c r="T75" s="23"/>
      <c r="U75" s="23" t="e">
        <f aca="false">(F75+N75+P75)/O75</f>
        <v>#DIV/0!</v>
      </c>
      <c r="V75" s="23" t="e">
        <f aca="false">(F75+N75)/O75</f>
        <v>#DIV/0!</v>
      </c>
      <c r="W75" s="23" t="n">
        <v>0</v>
      </c>
      <c r="X75" s="23" t="n">
        <v>0</v>
      </c>
      <c r="Y75" s="23" t="n">
        <v>0</v>
      </c>
      <c r="Z75" s="23" t="n">
        <v>0</v>
      </c>
      <c r="AA75" s="23" t="n">
        <v>0</v>
      </c>
      <c r="AB75" s="23" t="n">
        <v>0</v>
      </c>
      <c r="AC75" s="23" t="s">
        <v>70</v>
      </c>
      <c r="AD75" s="23" t="n">
        <f aca="false">ROUND(Q75*G75,0)</f>
        <v>0</v>
      </c>
      <c r="AE75" s="23" t="n">
        <f aca="false">ROUND(R75*G75,0)</f>
        <v>0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customFormat="false" ht="12.8" hidden="false" customHeight="false" outlineLevel="0" collapsed="false">
      <c r="A76" s="29" t="s">
        <v>121</v>
      </c>
      <c r="B76" s="3" t="s">
        <v>42</v>
      </c>
      <c r="C76" s="3" t="n">
        <v>37</v>
      </c>
      <c r="D76" s="3" t="n">
        <v>30</v>
      </c>
      <c r="E76" s="3" t="n">
        <v>30</v>
      </c>
      <c r="F76" s="3" t="n">
        <v>32</v>
      </c>
      <c r="G76" s="4" t="n">
        <v>0.4</v>
      </c>
      <c r="H76" s="3" t="n">
        <v>50</v>
      </c>
      <c r="I76" s="3" t="s">
        <v>36</v>
      </c>
      <c r="J76" s="3" t="n">
        <v>31</v>
      </c>
      <c r="K76" s="3" t="n">
        <f aca="false">E76-J76</f>
        <v>-1</v>
      </c>
      <c r="L76" s="3"/>
      <c r="M76" s="3"/>
      <c r="N76" s="3"/>
      <c r="O76" s="3" t="n">
        <f aca="false">E76/5</f>
        <v>6</v>
      </c>
      <c r="P76" s="30" t="n">
        <f aca="false">10.4*O76-N76-F76</f>
        <v>30.4</v>
      </c>
      <c r="Q76" s="30" t="n">
        <f aca="false">P76-R76</f>
        <v>30.4</v>
      </c>
      <c r="R76" s="10"/>
      <c r="S76" s="10"/>
      <c r="T76" s="3"/>
      <c r="U76" s="3" t="n">
        <f aca="false">(F76+N76+P76)/O76</f>
        <v>10.4</v>
      </c>
      <c r="V76" s="3" t="n">
        <f aca="false">(F76+N76)/O76</f>
        <v>5.33333333333333</v>
      </c>
      <c r="W76" s="3" t="n">
        <v>4.4</v>
      </c>
      <c r="X76" s="3" t="n">
        <v>4.8</v>
      </c>
      <c r="Y76" s="3" t="n">
        <v>7.4</v>
      </c>
      <c r="Z76" s="3" t="n">
        <v>7.2</v>
      </c>
      <c r="AA76" s="3" t="n">
        <v>5</v>
      </c>
      <c r="AB76" s="3" t="n">
        <v>4.4</v>
      </c>
      <c r="AC76" s="29" t="s">
        <v>122</v>
      </c>
      <c r="AD76" s="3" t="n">
        <f aca="false">ROUND(Q76*G76,0)</f>
        <v>12</v>
      </c>
      <c r="AE76" s="3" t="n">
        <f aca="false">ROUND(R76*G76,0)</f>
        <v>0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customFormat="false" ht="12.8" hidden="false" customHeight="false" outlineLevel="0" collapsed="false">
      <c r="A77" s="23" t="s">
        <v>123</v>
      </c>
      <c r="B77" s="23" t="s">
        <v>42</v>
      </c>
      <c r="C77" s="23"/>
      <c r="D77" s="23"/>
      <c r="E77" s="23"/>
      <c r="F77" s="23"/>
      <c r="G77" s="24" t="n">
        <v>0</v>
      </c>
      <c r="H77" s="23" t="n">
        <v>150</v>
      </c>
      <c r="I77" s="23" t="s">
        <v>36</v>
      </c>
      <c r="J77" s="23"/>
      <c r="K77" s="23" t="n">
        <f aca="false">E77-J77</f>
        <v>0</v>
      </c>
      <c r="L77" s="23"/>
      <c r="M77" s="23"/>
      <c r="N77" s="23"/>
      <c r="O77" s="23" t="n">
        <f aca="false">E77/5</f>
        <v>0</v>
      </c>
      <c r="P77" s="25"/>
      <c r="Q77" s="25"/>
      <c r="R77" s="25"/>
      <c r="S77" s="25"/>
      <c r="T77" s="23"/>
      <c r="U77" s="23" t="e">
        <f aca="false">(F77+N77+P77)/O77</f>
        <v>#DIV/0!</v>
      </c>
      <c r="V77" s="23" t="e">
        <f aca="false">(F77+N77)/O77</f>
        <v>#DIV/0!</v>
      </c>
      <c r="W77" s="23" t="n">
        <v>0</v>
      </c>
      <c r="X77" s="23" t="n">
        <v>0</v>
      </c>
      <c r="Y77" s="23" t="n">
        <v>0</v>
      </c>
      <c r="Z77" s="23" t="n">
        <v>0</v>
      </c>
      <c r="AA77" s="23" t="n">
        <v>0</v>
      </c>
      <c r="AB77" s="23" t="n">
        <v>0</v>
      </c>
      <c r="AC77" s="23" t="s">
        <v>70</v>
      </c>
      <c r="AD77" s="23" t="n">
        <f aca="false">ROUND(Q77*G77,0)</f>
        <v>0</v>
      </c>
      <c r="AE77" s="23" t="n">
        <f aca="false">ROUND(R77*G77,0)</f>
        <v>0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customFormat="false" ht="12.8" hidden="false" customHeight="false" outlineLevel="0" collapsed="false">
      <c r="A78" s="23" t="s">
        <v>124</v>
      </c>
      <c r="B78" s="23" t="s">
        <v>42</v>
      </c>
      <c r="C78" s="23"/>
      <c r="D78" s="23"/>
      <c r="E78" s="23"/>
      <c r="F78" s="23"/>
      <c r="G78" s="24" t="n">
        <v>0</v>
      </c>
      <c r="H78" s="23" t="n">
        <v>60</v>
      </c>
      <c r="I78" s="23" t="s">
        <v>36</v>
      </c>
      <c r="J78" s="23"/>
      <c r="K78" s="23" t="n">
        <f aca="false">E78-J78</f>
        <v>0</v>
      </c>
      <c r="L78" s="23"/>
      <c r="M78" s="23"/>
      <c r="N78" s="23"/>
      <c r="O78" s="23" t="n">
        <f aca="false">E78/5</f>
        <v>0</v>
      </c>
      <c r="P78" s="25"/>
      <c r="Q78" s="25"/>
      <c r="R78" s="25"/>
      <c r="S78" s="25"/>
      <c r="T78" s="23"/>
      <c r="U78" s="23" t="e">
        <f aca="false">(F78+N78+P78)/O78</f>
        <v>#DIV/0!</v>
      </c>
      <c r="V78" s="23" t="e">
        <f aca="false">(F78+N78)/O78</f>
        <v>#DIV/0!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23" t="n">
        <v>0</v>
      </c>
      <c r="AC78" s="23" t="s">
        <v>70</v>
      </c>
      <c r="AD78" s="23" t="n">
        <f aca="false">ROUND(Q78*G78,0)</f>
        <v>0</v>
      </c>
      <c r="AE78" s="23" t="n">
        <f aca="false">ROUND(R78*G78,0)</f>
        <v>0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customFormat="false" ht="12.8" hidden="false" customHeight="false" outlineLevel="0" collapsed="false">
      <c r="A79" s="23" t="s">
        <v>125</v>
      </c>
      <c r="B79" s="23" t="s">
        <v>42</v>
      </c>
      <c r="C79" s="23"/>
      <c r="D79" s="23"/>
      <c r="E79" s="23"/>
      <c r="F79" s="23"/>
      <c r="G79" s="24" t="n">
        <v>0</v>
      </c>
      <c r="H79" s="23" t="n">
        <v>60</v>
      </c>
      <c r="I79" s="23" t="s">
        <v>36</v>
      </c>
      <c r="J79" s="23"/>
      <c r="K79" s="23" t="n">
        <f aca="false">E79-J79</f>
        <v>0</v>
      </c>
      <c r="L79" s="23"/>
      <c r="M79" s="23"/>
      <c r="N79" s="23"/>
      <c r="O79" s="23" t="n">
        <f aca="false">E79/5</f>
        <v>0</v>
      </c>
      <c r="P79" s="25"/>
      <c r="Q79" s="25"/>
      <c r="R79" s="25"/>
      <c r="S79" s="25"/>
      <c r="T79" s="23"/>
      <c r="U79" s="23" t="e">
        <f aca="false">(F79+N79+P79)/O79</f>
        <v>#DIV/0!</v>
      </c>
      <c r="V79" s="23" t="e">
        <f aca="false">(F79+N79)/O79</f>
        <v>#DIV/0!</v>
      </c>
      <c r="W79" s="23" t="n">
        <v>0</v>
      </c>
      <c r="X79" s="23" t="n">
        <v>0</v>
      </c>
      <c r="Y79" s="23" t="n">
        <v>0</v>
      </c>
      <c r="Z79" s="23" t="n">
        <v>0</v>
      </c>
      <c r="AA79" s="23" t="n">
        <v>0</v>
      </c>
      <c r="AB79" s="23" t="n">
        <v>0</v>
      </c>
      <c r="AC79" s="23" t="s">
        <v>70</v>
      </c>
      <c r="AD79" s="23" t="n">
        <f aca="false">ROUND(Q79*G79,0)</f>
        <v>0</v>
      </c>
      <c r="AE79" s="23" t="n">
        <f aca="false">ROUND(R79*G79,0)</f>
        <v>0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customFormat="false" ht="12.8" hidden="false" customHeight="false" outlineLevel="0" collapsed="false">
      <c r="A80" s="3" t="s">
        <v>126</v>
      </c>
      <c r="B80" s="3" t="s">
        <v>35</v>
      </c>
      <c r="C80" s="3" t="n">
        <v>11.65</v>
      </c>
      <c r="D80" s="3"/>
      <c r="E80" s="3"/>
      <c r="F80" s="3" t="n">
        <v>11.65</v>
      </c>
      <c r="G80" s="4" t="n">
        <v>1</v>
      </c>
      <c r="H80" s="3" t="n">
        <v>55</v>
      </c>
      <c r="I80" s="3" t="s">
        <v>36</v>
      </c>
      <c r="J80" s="3"/>
      <c r="K80" s="3" t="n">
        <f aca="false">E80-J80</f>
        <v>0</v>
      </c>
      <c r="L80" s="3"/>
      <c r="M80" s="3"/>
      <c r="N80" s="3"/>
      <c r="O80" s="3" t="n">
        <f aca="false">E80/5</f>
        <v>0</v>
      </c>
      <c r="P80" s="10"/>
      <c r="Q80" s="10" t="n">
        <f aca="false">P80-R80</f>
        <v>0</v>
      </c>
      <c r="R80" s="10"/>
      <c r="S80" s="10"/>
      <c r="T80" s="3"/>
      <c r="U80" s="3" t="e">
        <f aca="false">(F80+N80+P80)/O80</f>
        <v>#DIV/0!</v>
      </c>
      <c r="V80" s="3" t="e">
        <f aca="false">(F80+N80)/O80</f>
        <v>#DIV/0!</v>
      </c>
      <c r="W80" s="3" t="n">
        <v>0</v>
      </c>
      <c r="X80" s="3" t="n">
        <v>0</v>
      </c>
      <c r="Y80" s="3" t="n">
        <v>-0.268</v>
      </c>
      <c r="Z80" s="3" t="n">
        <v>-0.538</v>
      </c>
      <c r="AA80" s="3" t="n">
        <v>-0.27</v>
      </c>
      <c r="AB80" s="3" t="n">
        <v>0</v>
      </c>
      <c r="AC80" s="26" t="s">
        <v>127</v>
      </c>
      <c r="AD80" s="3" t="n">
        <f aca="false">ROUND(Q80*G80,0)</f>
        <v>0</v>
      </c>
      <c r="AE80" s="3" t="n">
        <f aca="false">ROUND(R80*G80,0)</f>
        <v>0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customFormat="false" ht="12.8" hidden="false" customHeight="false" outlineLevel="0" collapsed="false">
      <c r="A81" s="19" t="s">
        <v>128</v>
      </c>
      <c r="B81" s="19" t="s">
        <v>35</v>
      </c>
      <c r="C81" s="19" t="n">
        <v>67.49</v>
      </c>
      <c r="D81" s="19"/>
      <c r="E81" s="19"/>
      <c r="F81" s="19" t="n">
        <v>67.49</v>
      </c>
      <c r="G81" s="20" t="n">
        <v>0</v>
      </c>
      <c r="H81" s="19" t="e">
        <f aca="false">#N/A</f>
        <v>#N/A</v>
      </c>
      <c r="I81" s="19" t="s">
        <v>129</v>
      </c>
      <c r="J81" s="19" t="n">
        <v>1.3</v>
      </c>
      <c r="K81" s="19" t="n">
        <f aca="false">E81-J81</f>
        <v>-1.3</v>
      </c>
      <c r="L81" s="19"/>
      <c r="M81" s="19"/>
      <c r="N81" s="19"/>
      <c r="O81" s="19" t="n">
        <f aca="false">E81/5</f>
        <v>0</v>
      </c>
      <c r="P81" s="21"/>
      <c r="Q81" s="21"/>
      <c r="R81" s="21"/>
      <c r="S81" s="21"/>
      <c r="T81" s="19"/>
      <c r="U81" s="19" t="e">
        <f aca="false">(F81+N81+P81)/O81</f>
        <v>#DIV/0!</v>
      </c>
      <c r="V81" s="19" t="e">
        <f aca="false">(F81+N81)/O81</f>
        <v>#DIV/0!</v>
      </c>
      <c r="W81" s="19" t="n">
        <v>0</v>
      </c>
      <c r="X81" s="19" t="n">
        <v>0</v>
      </c>
      <c r="Y81" s="19" t="n">
        <v>1.3484</v>
      </c>
      <c r="Z81" s="19" t="n">
        <v>1.3484</v>
      </c>
      <c r="AA81" s="19" t="n">
        <v>0.5388</v>
      </c>
      <c r="AB81" s="19" t="n">
        <v>0.5388</v>
      </c>
      <c r="AC81" s="26" t="s">
        <v>130</v>
      </c>
      <c r="AD81" s="19" t="n">
        <f aca="false">ROUND(Q81*G81,0)</f>
        <v>0</v>
      </c>
      <c r="AE81" s="19" t="n">
        <f aca="false">ROUND(R81*G81,0)</f>
        <v>0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customFormat="false" ht="12.8" hidden="false" customHeight="false" outlineLevel="0" collapsed="false">
      <c r="A82" s="3" t="s">
        <v>131</v>
      </c>
      <c r="B82" s="3" t="s">
        <v>42</v>
      </c>
      <c r="C82" s="3" t="n">
        <v>7</v>
      </c>
      <c r="D82" s="3" t="n">
        <v>10</v>
      </c>
      <c r="E82" s="3" t="n">
        <v>2</v>
      </c>
      <c r="F82" s="3" t="n">
        <v>15</v>
      </c>
      <c r="G82" s="4" t="n">
        <v>0.4</v>
      </c>
      <c r="H82" s="3" t="n">
        <v>55</v>
      </c>
      <c r="I82" s="3" t="s">
        <v>36</v>
      </c>
      <c r="J82" s="3" t="n">
        <v>3</v>
      </c>
      <c r="K82" s="3" t="n">
        <f aca="false">E82-J82</f>
        <v>-1</v>
      </c>
      <c r="L82" s="3"/>
      <c r="M82" s="3"/>
      <c r="N82" s="3"/>
      <c r="O82" s="3" t="n">
        <f aca="false">E82/5</f>
        <v>0.4</v>
      </c>
      <c r="P82" s="10"/>
      <c r="Q82" s="10" t="n">
        <f aca="false">P82-R82</f>
        <v>0</v>
      </c>
      <c r="R82" s="10"/>
      <c r="S82" s="10"/>
      <c r="T82" s="3"/>
      <c r="U82" s="3" t="n">
        <f aca="false">(F82+N82+P82)/O82</f>
        <v>37.5</v>
      </c>
      <c r="V82" s="3" t="n">
        <f aca="false">(F82+N82)/O82</f>
        <v>37.5</v>
      </c>
      <c r="W82" s="3" t="n">
        <v>0.2</v>
      </c>
      <c r="X82" s="3" t="n">
        <v>0.6</v>
      </c>
      <c r="Y82" s="3" t="n">
        <v>0.8</v>
      </c>
      <c r="Z82" s="3" t="n">
        <v>0.6</v>
      </c>
      <c r="AA82" s="3" t="n">
        <v>0.8</v>
      </c>
      <c r="AB82" s="3" t="n">
        <v>1</v>
      </c>
      <c r="AC82" s="26" t="s">
        <v>115</v>
      </c>
      <c r="AD82" s="3" t="n">
        <f aca="false">ROUND(Q82*G82,0)</f>
        <v>0</v>
      </c>
      <c r="AE82" s="3" t="n">
        <f aca="false">ROUND(R82*G82,0)</f>
        <v>0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customFormat="false" ht="12.8" hidden="false" customHeight="false" outlineLevel="0" collapsed="false">
      <c r="A83" s="3" t="s">
        <v>132</v>
      </c>
      <c r="B83" s="3" t="s">
        <v>35</v>
      </c>
      <c r="C83" s="3"/>
      <c r="D83" s="3" t="n">
        <v>32.5</v>
      </c>
      <c r="E83" s="3" t="n">
        <v>13.562</v>
      </c>
      <c r="F83" s="3" t="n">
        <v>18.938</v>
      </c>
      <c r="G83" s="4" t="n">
        <v>1</v>
      </c>
      <c r="H83" s="3" t="n">
        <v>55</v>
      </c>
      <c r="I83" s="3" t="s">
        <v>36</v>
      </c>
      <c r="J83" s="3" t="n">
        <v>13.1</v>
      </c>
      <c r="K83" s="3" t="n">
        <f aca="false">E83-J83</f>
        <v>0.462</v>
      </c>
      <c r="L83" s="3"/>
      <c r="M83" s="3"/>
      <c r="N83" s="3"/>
      <c r="O83" s="3" t="n">
        <f aca="false">E83/5</f>
        <v>2.7124</v>
      </c>
      <c r="P83" s="10" t="n">
        <v>10</v>
      </c>
      <c r="Q83" s="10" t="n">
        <f aca="false">P83-R83</f>
        <v>10</v>
      </c>
      <c r="R83" s="10"/>
      <c r="S83" s="10"/>
      <c r="T83" s="3"/>
      <c r="U83" s="3" t="n">
        <f aca="false">(F83+N83+P83)/O83</f>
        <v>10.6687804158679</v>
      </c>
      <c r="V83" s="3" t="n">
        <f aca="false">(F83+N83)/O83</f>
        <v>6.98200855331072</v>
      </c>
      <c r="W83" s="3" t="n">
        <v>0</v>
      </c>
      <c r="X83" s="3" t="n">
        <v>0</v>
      </c>
      <c r="Y83" s="3" t="n">
        <v>0.268</v>
      </c>
      <c r="Z83" s="3" t="n">
        <v>0.268</v>
      </c>
      <c r="AA83" s="3" t="n">
        <v>0</v>
      </c>
      <c r="AB83" s="3" t="n">
        <v>0</v>
      </c>
      <c r="AC83" s="3" t="s">
        <v>133</v>
      </c>
      <c r="AD83" s="3" t="n">
        <f aca="false">ROUND(Q83*G83,0)</f>
        <v>10</v>
      </c>
      <c r="AE83" s="3" t="n">
        <f aca="false">ROUND(R83*G83,0)</f>
        <v>0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customFormat="false" ht="12.8" hidden="false" customHeight="false" outlineLevel="0" collapsed="false">
      <c r="A84" s="3" t="s">
        <v>134</v>
      </c>
      <c r="B84" s="3" t="s">
        <v>42</v>
      </c>
      <c r="C84" s="3" t="n">
        <v>22</v>
      </c>
      <c r="D84" s="3"/>
      <c r="E84" s="3"/>
      <c r="F84" s="3" t="n">
        <v>22</v>
      </c>
      <c r="G84" s="4" t="n">
        <v>0.4</v>
      </c>
      <c r="H84" s="3" t="n">
        <v>55</v>
      </c>
      <c r="I84" s="3" t="s">
        <v>36</v>
      </c>
      <c r="J84" s="3" t="n">
        <v>1</v>
      </c>
      <c r="K84" s="3" t="n">
        <f aca="false">E84-J84</f>
        <v>-1</v>
      </c>
      <c r="L84" s="3"/>
      <c r="M84" s="3"/>
      <c r="N84" s="3"/>
      <c r="O84" s="3" t="n">
        <f aca="false">E84/5</f>
        <v>0</v>
      </c>
      <c r="P84" s="10"/>
      <c r="Q84" s="10" t="n">
        <f aca="false">P84-R84</f>
        <v>0</v>
      </c>
      <c r="R84" s="10"/>
      <c r="S84" s="10"/>
      <c r="T84" s="3"/>
      <c r="U84" s="3" t="e">
        <f aca="false">(F84+N84+P84)/O84</f>
        <v>#DIV/0!</v>
      </c>
      <c r="V84" s="3" t="e">
        <f aca="false">(F84+N84)/O84</f>
        <v>#DIV/0!</v>
      </c>
      <c r="W84" s="3" t="n">
        <v>0</v>
      </c>
      <c r="X84" s="3" t="n">
        <v>0.4</v>
      </c>
      <c r="Y84" s="3" t="n">
        <v>0.4</v>
      </c>
      <c r="Z84" s="3" t="n">
        <v>0</v>
      </c>
      <c r="AA84" s="3" t="n">
        <v>-0.2</v>
      </c>
      <c r="AB84" s="3" t="n">
        <v>0.2</v>
      </c>
      <c r="AC84" s="26" t="s">
        <v>115</v>
      </c>
      <c r="AD84" s="3" t="n">
        <f aca="false">ROUND(Q84*G84,0)</f>
        <v>0</v>
      </c>
      <c r="AE84" s="3" t="n">
        <f aca="false">ROUND(R84*G84,0)</f>
        <v>0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customFormat="false" ht="12.8" hidden="false" customHeight="false" outlineLevel="0" collapsed="false">
      <c r="A85" s="23" t="s">
        <v>135</v>
      </c>
      <c r="B85" s="23" t="s">
        <v>35</v>
      </c>
      <c r="C85" s="23"/>
      <c r="D85" s="23"/>
      <c r="E85" s="23"/>
      <c r="F85" s="23"/>
      <c r="G85" s="24" t="n">
        <v>0</v>
      </c>
      <c r="H85" s="23" t="n">
        <v>50</v>
      </c>
      <c r="I85" s="23" t="s">
        <v>36</v>
      </c>
      <c r="J85" s="23"/>
      <c r="K85" s="23" t="n">
        <f aca="false">E85-J85</f>
        <v>0</v>
      </c>
      <c r="L85" s="23"/>
      <c r="M85" s="23"/>
      <c r="N85" s="23"/>
      <c r="O85" s="23" t="n">
        <f aca="false">E85/5</f>
        <v>0</v>
      </c>
      <c r="P85" s="25"/>
      <c r="Q85" s="25"/>
      <c r="R85" s="25"/>
      <c r="S85" s="25"/>
      <c r="T85" s="23"/>
      <c r="U85" s="23" t="e">
        <f aca="false">(F85+N85+P85)/O85</f>
        <v>#DIV/0!</v>
      </c>
      <c r="V85" s="23" t="e">
        <f aca="false">(F85+N85)/O85</f>
        <v>#DIV/0!</v>
      </c>
      <c r="W85" s="23" t="n">
        <v>0</v>
      </c>
      <c r="X85" s="23" t="n">
        <v>0</v>
      </c>
      <c r="Y85" s="23" t="n">
        <v>0</v>
      </c>
      <c r="Z85" s="23" t="n">
        <v>0</v>
      </c>
      <c r="AA85" s="23" t="n">
        <v>0</v>
      </c>
      <c r="AB85" s="23" t="n">
        <v>0</v>
      </c>
      <c r="AC85" s="23" t="s">
        <v>70</v>
      </c>
      <c r="AD85" s="23" t="n">
        <f aca="false">ROUND(Q85*G85,0)</f>
        <v>0</v>
      </c>
      <c r="AE85" s="23" t="n">
        <f aca="false">ROUND(R85*G85,0)</f>
        <v>0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customFormat="false" ht="12.8" hidden="false" customHeight="false" outlineLevel="0" collapsed="false">
      <c r="A86" s="3" t="s">
        <v>136</v>
      </c>
      <c r="B86" s="3" t="s">
        <v>42</v>
      </c>
      <c r="C86" s="3"/>
      <c r="D86" s="3" t="n">
        <v>24</v>
      </c>
      <c r="E86" s="3" t="n">
        <v>24</v>
      </c>
      <c r="F86" s="3"/>
      <c r="G86" s="4" t="n">
        <v>0.2</v>
      </c>
      <c r="H86" s="3" t="n">
        <v>40</v>
      </c>
      <c r="I86" s="3" t="s">
        <v>36</v>
      </c>
      <c r="J86" s="3" t="n">
        <v>38</v>
      </c>
      <c r="K86" s="3" t="n">
        <f aca="false">E86-J86</f>
        <v>-14</v>
      </c>
      <c r="L86" s="3"/>
      <c r="M86" s="3"/>
      <c r="N86" s="3"/>
      <c r="O86" s="3" t="n">
        <f aca="false">E86/5</f>
        <v>4.8</v>
      </c>
      <c r="P86" s="10" t="n">
        <f aca="false">10*O86-N86-F86</f>
        <v>48</v>
      </c>
      <c r="Q86" s="10" t="n">
        <f aca="false">P86-R86</f>
        <v>48</v>
      </c>
      <c r="R86" s="10"/>
      <c r="S86" s="10"/>
      <c r="T86" s="3"/>
      <c r="U86" s="3" t="n">
        <f aca="false">(F86+N86+P86)/O86</f>
        <v>10</v>
      </c>
      <c r="V86" s="3" t="n">
        <f aca="false">(F86+N86)/O86</f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s">
        <v>137</v>
      </c>
      <c r="AD86" s="3" t="n">
        <f aca="false">ROUND(Q86*G86,0)</f>
        <v>10</v>
      </c>
      <c r="AE86" s="3" t="n">
        <f aca="false">ROUND(R86*G86,0)</f>
        <v>0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customFormat="false" ht="12.8" hidden="false" customHeight="false" outlineLevel="0" collapsed="false">
      <c r="A87" s="3" t="s">
        <v>138</v>
      </c>
      <c r="B87" s="3" t="s">
        <v>42</v>
      </c>
      <c r="C87" s="3"/>
      <c r="D87" s="3" t="n">
        <v>24</v>
      </c>
      <c r="E87" s="3" t="n">
        <v>24</v>
      </c>
      <c r="F87" s="3"/>
      <c r="G87" s="4" t="n">
        <v>0.2</v>
      </c>
      <c r="H87" s="3" t="n">
        <v>35</v>
      </c>
      <c r="I87" s="3" t="s">
        <v>36</v>
      </c>
      <c r="J87" s="3" t="n">
        <v>43</v>
      </c>
      <c r="K87" s="3" t="n">
        <f aca="false">E87-J87</f>
        <v>-19</v>
      </c>
      <c r="L87" s="3"/>
      <c r="M87" s="3"/>
      <c r="N87" s="3"/>
      <c r="O87" s="3" t="n">
        <f aca="false">E87/5</f>
        <v>4.8</v>
      </c>
      <c r="P87" s="10" t="n">
        <f aca="false">10*O87-N87-F87</f>
        <v>48</v>
      </c>
      <c r="Q87" s="10" t="n">
        <f aca="false">P87-R87</f>
        <v>48</v>
      </c>
      <c r="R87" s="10"/>
      <c r="S87" s="10"/>
      <c r="T87" s="3"/>
      <c r="U87" s="3" t="n">
        <f aca="false">(F87+N87+P87)/O87</f>
        <v>10</v>
      </c>
      <c r="V87" s="3" t="n">
        <f aca="false">(F87+N87)/O87</f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s">
        <v>137</v>
      </c>
      <c r="AD87" s="3" t="n">
        <f aca="false">ROUND(Q87*G87,0)</f>
        <v>10</v>
      </c>
      <c r="AE87" s="3" t="n">
        <f aca="false">ROUND(R87*G87,0)</f>
        <v>0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customFormat="false" ht="12.8" hidden="false" customHeight="false" outlineLevel="0" collapsed="false">
      <c r="A88" s="15" t="s">
        <v>139</v>
      </c>
      <c r="B88" s="15" t="s">
        <v>35</v>
      </c>
      <c r="C88" s="15" t="n">
        <v>73.16</v>
      </c>
      <c r="D88" s="15" t="n">
        <v>243.79</v>
      </c>
      <c r="E88" s="15" t="n">
        <v>130.721</v>
      </c>
      <c r="F88" s="15" t="n">
        <v>156.568</v>
      </c>
      <c r="G88" s="16" t="n">
        <v>1</v>
      </c>
      <c r="H88" s="15" t="n">
        <v>60</v>
      </c>
      <c r="I88" s="15" t="s">
        <v>36</v>
      </c>
      <c r="J88" s="15" t="n">
        <v>131.5</v>
      </c>
      <c r="K88" s="15" t="n">
        <f aca="false">E88-J88</f>
        <v>-0.778999999999996</v>
      </c>
      <c r="L88" s="15"/>
      <c r="M88" s="15"/>
      <c r="N88" s="15"/>
      <c r="O88" s="15" t="n">
        <f aca="false">E88/5</f>
        <v>26.1442</v>
      </c>
      <c r="P88" s="17" t="n">
        <f aca="false">13*O88-N88-F88</f>
        <v>183.3066</v>
      </c>
      <c r="Q88" s="10" t="n">
        <f aca="false">P88-R88</f>
        <v>183.3066</v>
      </c>
      <c r="R88" s="17"/>
      <c r="S88" s="17"/>
      <c r="T88" s="15"/>
      <c r="U88" s="15" t="n">
        <f aca="false">(F88+N88+P88)/O88</f>
        <v>13</v>
      </c>
      <c r="V88" s="15" t="n">
        <f aca="false">(F88+N88)/O88</f>
        <v>5.98863227790485</v>
      </c>
      <c r="W88" s="15" t="n">
        <v>22.9224</v>
      </c>
      <c r="X88" s="15" t="n">
        <v>25.4016</v>
      </c>
      <c r="Y88" s="15" t="n">
        <v>24.7588</v>
      </c>
      <c r="Z88" s="15" t="n">
        <v>22.7144</v>
      </c>
      <c r="AA88" s="15" t="n">
        <v>33.2866</v>
      </c>
      <c r="AB88" s="15" t="n">
        <v>35.8214</v>
      </c>
      <c r="AC88" s="18" t="s">
        <v>51</v>
      </c>
      <c r="AD88" s="15" t="n">
        <f aca="false">ROUND(Q88*G88,0)</f>
        <v>183</v>
      </c>
      <c r="AE88" s="15" t="n">
        <f aca="false">ROUND(R88*G88,0)</f>
        <v>0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customFormat="false" ht="12.8" hidden="false" customHeight="false" outlineLevel="0" collapsed="false">
      <c r="A89" s="3" t="s">
        <v>140</v>
      </c>
      <c r="B89" s="3" t="s">
        <v>42</v>
      </c>
      <c r="C89" s="3" t="n">
        <v>29</v>
      </c>
      <c r="D89" s="3" t="n">
        <v>30</v>
      </c>
      <c r="E89" s="3" t="n">
        <v>9</v>
      </c>
      <c r="F89" s="3" t="n">
        <v>47</v>
      </c>
      <c r="G89" s="4" t="n">
        <v>0.3</v>
      </c>
      <c r="H89" s="3" t="n">
        <v>40</v>
      </c>
      <c r="I89" s="3" t="s">
        <v>36</v>
      </c>
      <c r="J89" s="3" t="n">
        <v>12</v>
      </c>
      <c r="K89" s="3" t="n">
        <f aca="false">E89-J89</f>
        <v>-3</v>
      </c>
      <c r="L89" s="3"/>
      <c r="M89" s="3"/>
      <c r="N89" s="3"/>
      <c r="O89" s="3" t="n">
        <f aca="false">E89/5</f>
        <v>1.8</v>
      </c>
      <c r="P89" s="10"/>
      <c r="Q89" s="10" t="n">
        <f aca="false">P89-R89</f>
        <v>0</v>
      </c>
      <c r="R89" s="10"/>
      <c r="S89" s="10"/>
      <c r="T89" s="3"/>
      <c r="U89" s="3" t="n">
        <f aca="false">(F89+N89+P89)/O89</f>
        <v>26.1111111111111</v>
      </c>
      <c r="V89" s="3" t="n">
        <f aca="false">(F89+N89)/O89</f>
        <v>26.1111111111111</v>
      </c>
      <c r="W89" s="3" t="n">
        <v>1</v>
      </c>
      <c r="X89" s="3" t="n">
        <v>1.4</v>
      </c>
      <c r="Y89" s="3" t="n">
        <v>4.8</v>
      </c>
      <c r="Z89" s="3" t="n">
        <v>4.4</v>
      </c>
      <c r="AA89" s="3" t="n">
        <v>2</v>
      </c>
      <c r="AB89" s="3" t="n">
        <v>1.8</v>
      </c>
      <c r="AC89" s="26" t="s">
        <v>115</v>
      </c>
      <c r="AD89" s="3" t="n">
        <f aca="false">ROUND(Q89*G89,0)</f>
        <v>0</v>
      </c>
      <c r="AE89" s="3" t="n">
        <f aca="false">ROUND(R89*G89,0)</f>
        <v>0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customFormat="false" ht="12.8" hidden="false" customHeight="false" outlineLevel="0" collapsed="false">
      <c r="A90" s="3" t="s">
        <v>141</v>
      </c>
      <c r="B90" s="3" t="s">
        <v>35</v>
      </c>
      <c r="C90" s="3" t="n">
        <v>573.83</v>
      </c>
      <c r="D90" s="3" t="n">
        <v>2156.053</v>
      </c>
      <c r="E90" s="3" t="n">
        <v>1076.381</v>
      </c>
      <c r="F90" s="3" t="n">
        <v>1488.107</v>
      </c>
      <c r="G90" s="4" t="n">
        <v>1</v>
      </c>
      <c r="H90" s="3" t="n">
        <v>60</v>
      </c>
      <c r="I90" s="3" t="s">
        <v>36</v>
      </c>
      <c r="J90" s="3" t="n">
        <v>1043.56</v>
      </c>
      <c r="K90" s="3" t="n">
        <f aca="false">E90-J90</f>
        <v>32.8210000000001</v>
      </c>
      <c r="L90" s="3"/>
      <c r="M90" s="3"/>
      <c r="N90" s="3" t="n">
        <v>236.49876</v>
      </c>
      <c r="O90" s="3" t="n">
        <f aca="false">E90/5</f>
        <v>215.2762</v>
      </c>
      <c r="P90" s="10" t="n">
        <f aca="false">12.4*O90-N90-F90</f>
        <v>944.81912</v>
      </c>
      <c r="Q90" s="10" t="n">
        <f aca="false">P90-R90</f>
        <v>144.81912</v>
      </c>
      <c r="R90" s="10" t="n">
        <v>800</v>
      </c>
      <c r="S90" s="10"/>
      <c r="T90" s="3"/>
      <c r="U90" s="3" t="n">
        <f aca="false">(F90+N90+P90)/O90</f>
        <v>12.4</v>
      </c>
      <c r="V90" s="3" t="n">
        <f aca="false">(F90+N90)/O90</f>
        <v>8.01113063125418</v>
      </c>
      <c r="W90" s="3" t="n">
        <v>216.3072</v>
      </c>
      <c r="X90" s="3" t="n">
        <v>228.9744</v>
      </c>
      <c r="Y90" s="3" t="n">
        <v>239.85</v>
      </c>
      <c r="Z90" s="3" t="n">
        <v>228.3662</v>
      </c>
      <c r="AA90" s="3" t="n">
        <v>218.957</v>
      </c>
      <c r="AB90" s="3" t="n">
        <v>215.4776</v>
      </c>
      <c r="AC90" s="3"/>
      <c r="AD90" s="3" t="n">
        <f aca="false">ROUND(Q90*G90,0)</f>
        <v>145</v>
      </c>
      <c r="AE90" s="3" t="n">
        <f aca="false">ROUND(R90*G90,0)</f>
        <v>800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customFormat="false" ht="12.8" hidden="false" customHeight="false" outlineLevel="0" collapsed="false">
      <c r="A91" s="11" t="s">
        <v>142</v>
      </c>
      <c r="B91" s="11" t="s">
        <v>35</v>
      </c>
      <c r="C91" s="11" t="n">
        <v>248.043</v>
      </c>
      <c r="D91" s="11" t="n">
        <v>2924.015</v>
      </c>
      <c r="E91" s="11" t="n">
        <v>1352.251</v>
      </c>
      <c r="F91" s="11" t="n">
        <v>1571.881</v>
      </c>
      <c r="G91" s="12" t="n">
        <v>1</v>
      </c>
      <c r="H91" s="11" t="n">
        <v>60</v>
      </c>
      <c r="I91" s="11" t="s">
        <v>36</v>
      </c>
      <c r="J91" s="11" t="n">
        <v>1301.542</v>
      </c>
      <c r="K91" s="11" t="n">
        <f aca="false">E91-J91</f>
        <v>50.7090000000001</v>
      </c>
      <c r="L91" s="11"/>
      <c r="M91" s="11"/>
      <c r="N91" s="11"/>
      <c r="O91" s="11" t="n">
        <f aca="false">E91/5</f>
        <v>270.4502</v>
      </c>
      <c r="P91" s="13" t="n">
        <f aca="false">8*O91-N91-F91</f>
        <v>591.7206</v>
      </c>
      <c r="Q91" s="10" t="n">
        <f aca="false">P91-R91</f>
        <v>141.7206</v>
      </c>
      <c r="R91" s="13" t="n">
        <v>450</v>
      </c>
      <c r="S91" s="13"/>
      <c r="T91" s="11"/>
      <c r="U91" s="11" t="n">
        <f aca="false">(F91+N91+P91)/O91</f>
        <v>8</v>
      </c>
      <c r="V91" s="11" t="n">
        <f aca="false">(F91+N91)/O91</f>
        <v>5.81209035896442</v>
      </c>
      <c r="W91" s="11" t="n">
        <v>231.7782</v>
      </c>
      <c r="X91" s="11" t="n">
        <v>261.8028</v>
      </c>
      <c r="Y91" s="11" t="n">
        <v>265.5114</v>
      </c>
      <c r="Z91" s="11" t="n">
        <v>245.9532</v>
      </c>
      <c r="AA91" s="11" t="n">
        <v>218.579</v>
      </c>
      <c r="AB91" s="11" t="n">
        <v>215.8082</v>
      </c>
      <c r="AC91" s="11" t="s">
        <v>143</v>
      </c>
      <c r="AD91" s="11" t="n">
        <f aca="false">ROUND(Q91*G91,0)</f>
        <v>142</v>
      </c>
      <c r="AE91" s="11" t="n">
        <f aca="false">ROUND(R91*G91,0)</f>
        <v>450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customFormat="false" ht="12.8" hidden="false" customHeight="false" outlineLevel="0" collapsed="false">
      <c r="A92" s="11" t="s">
        <v>144</v>
      </c>
      <c r="B92" s="11" t="s">
        <v>35</v>
      </c>
      <c r="C92" s="11" t="n">
        <v>332.303</v>
      </c>
      <c r="D92" s="11" t="n">
        <v>3449.38</v>
      </c>
      <c r="E92" s="22" t="n">
        <f aca="false">1370.642+E23</f>
        <v>1460.262</v>
      </c>
      <c r="F92" s="22" t="n">
        <f aca="false">2089.574+F23</f>
        <v>1999.954</v>
      </c>
      <c r="G92" s="12" t="n">
        <v>1</v>
      </c>
      <c r="H92" s="11" t="n">
        <v>60</v>
      </c>
      <c r="I92" s="11" t="s">
        <v>36</v>
      </c>
      <c r="J92" s="11" t="n">
        <v>1329.674</v>
      </c>
      <c r="K92" s="11" t="n">
        <f aca="false">E92-J92</f>
        <v>130.588</v>
      </c>
      <c r="L92" s="11"/>
      <c r="M92" s="11"/>
      <c r="N92" s="11" t="n">
        <v>296.360879999999</v>
      </c>
      <c r="O92" s="11" t="n">
        <f aca="false">E92/5</f>
        <v>292.0524</v>
      </c>
      <c r="P92" s="13"/>
      <c r="Q92" s="10" t="n">
        <f aca="false">P92-R92</f>
        <v>0</v>
      </c>
      <c r="R92" s="13"/>
      <c r="S92" s="13"/>
      <c r="T92" s="11"/>
      <c r="U92" s="11" t="n">
        <f aca="false">(F92+N92+P92)/O92</f>
        <v>7.86268108051843</v>
      </c>
      <c r="V92" s="11" t="n">
        <f aca="false">(F92+N92)/O92</f>
        <v>7.86268108051843</v>
      </c>
      <c r="W92" s="11" t="n">
        <v>293.5288</v>
      </c>
      <c r="X92" s="11" t="n">
        <v>313.2122</v>
      </c>
      <c r="Y92" s="11" t="n">
        <v>299.261</v>
      </c>
      <c r="Z92" s="11" t="n">
        <v>284.4118</v>
      </c>
      <c r="AA92" s="11" t="n">
        <v>251.8702</v>
      </c>
      <c r="AB92" s="11" t="n">
        <v>245.7454</v>
      </c>
      <c r="AC92" s="11" t="s">
        <v>145</v>
      </c>
      <c r="AD92" s="11" t="n">
        <f aca="false">ROUND(Q92*G92,0)</f>
        <v>0</v>
      </c>
      <c r="AE92" s="11" t="n">
        <f aca="false">ROUND(R92*G92,0)</f>
        <v>0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customFormat="false" ht="12.8" hidden="false" customHeight="false" outlineLevel="0" collapsed="false">
      <c r="A93" s="3" t="s">
        <v>146</v>
      </c>
      <c r="B93" s="3" t="s">
        <v>35</v>
      </c>
      <c r="C93" s="3" t="n">
        <v>48.81</v>
      </c>
      <c r="D93" s="3" t="n">
        <v>84.755</v>
      </c>
      <c r="E93" s="3" t="n">
        <v>44.949</v>
      </c>
      <c r="F93" s="3" t="n">
        <v>83.248</v>
      </c>
      <c r="G93" s="4" t="n">
        <v>1</v>
      </c>
      <c r="H93" s="3" t="n">
        <v>55</v>
      </c>
      <c r="I93" s="3" t="s">
        <v>36</v>
      </c>
      <c r="J93" s="3" t="n">
        <v>44.3</v>
      </c>
      <c r="K93" s="3" t="n">
        <f aca="false">E93-J93</f>
        <v>0.649000000000001</v>
      </c>
      <c r="L93" s="3"/>
      <c r="M93" s="3"/>
      <c r="N93" s="3"/>
      <c r="O93" s="3" t="n">
        <f aca="false">E93/5</f>
        <v>8.9898</v>
      </c>
      <c r="P93" s="10" t="n">
        <f aca="false">10.4*O93-N93-F93</f>
        <v>10.24592</v>
      </c>
      <c r="Q93" s="10" t="n">
        <f aca="false">P93-R93</f>
        <v>10.24592</v>
      </c>
      <c r="R93" s="10"/>
      <c r="S93" s="10"/>
      <c r="T93" s="3"/>
      <c r="U93" s="3" t="n">
        <f aca="false">(F93+N93+P93)/O93</f>
        <v>10.4</v>
      </c>
      <c r="V93" s="3" t="n">
        <f aca="false">(F93+N93)/O93</f>
        <v>9.26027275356515</v>
      </c>
      <c r="W93" s="3" t="n">
        <v>7.936</v>
      </c>
      <c r="X93" s="3" t="n">
        <v>7.916</v>
      </c>
      <c r="Y93" s="3" t="n">
        <v>12.0888</v>
      </c>
      <c r="Z93" s="3" t="n">
        <v>10.262</v>
      </c>
      <c r="AA93" s="3" t="n">
        <v>7.1</v>
      </c>
      <c r="AB93" s="3" t="n">
        <v>7.364</v>
      </c>
      <c r="AC93" s="3"/>
      <c r="AD93" s="3" t="n">
        <f aca="false">ROUND(Q93*G93,0)</f>
        <v>10</v>
      </c>
      <c r="AE93" s="3" t="n">
        <f aca="false">ROUND(R93*G93,0)</f>
        <v>0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customFormat="false" ht="12.8" hidden="false" customHeight="false" outlineLevel="0" collapsed="false">
      <c r="A94" s="3" t="s">
        <v>147</v>
      </c>
      <c r="B94" s="3" t="s">
        <v>35</v>
      </c>
      <c r="C94" s="3" t="n">
        <v>20.89</v>
      </c>
      <c r="D94" s="3" t="n">
        <v>117.756</v>
      </c>
      <c r="E94" s="3" t="n">
        <v>53.707</v>
      </c>
      <c r="F94" s="3" t="n">
        <v>64.049</v>
      </c>
      <c r="G94" s="4" t="n">
        <v>1</v>
      </c>
      <c r="H94" s="3" t="n">
        <v>55</v>
      </c>
      <c r="I94" s="3" t="s">
        <v>36</v>
      </c>
      <c r="J94" s="3" t="n">
        <v>52.6</v>
      </c>
      <c r="K94" s="3" t="n">
        <f aca="false">E94-J94</f>
        <v>1.107</v>
      </c>
      <c r="L94" s="3"/>
      <c r="M94" s="3"/>
      <c r="N94" s="3"/>
      <c r="O94" s="3" t="n">
        <f aca="false">E94/5</f>
        <v>10.7414</v>
      </c>
      <c r="P94" s="10" t="n">
        <f aca="false">10.4*O94-N94-F94</f>
        <v>47.66156</v>
      </c>
      <c r="Q94" s="10" t="n">
        <f aca="false">P94-R94</f>
        <v>47.66156</v>
      </c>
      <c r="R94" s="10"/>
      <c r="S94" s="10"/>
      <c r="T94" s="3"/>
      <c r="U94" s="3" t="n">
        <f aca="false">(F94+N94+P94)/O94</f>
        <v>10.4</v>
      </c>
      <c r="V94" s="3" t="n">
        <f aca="false">(F94+N94)/O94</f>
        <v>5.96281676503994</v>
      </c>
      <c r="W94" s="3" t="n">
        <v>9.382</v>
      </c>
      <c r="X94" s="3" t="n">
        <v>9.8906</v>
      </c>
      <c r="Y94" s="3" t="n">
        <v>12.284</v>
      </c>
      <c r="Z94" s="3" t="n">
        <v>10.434</v>
      </c>
      <c r="AA94" s="3" t="n">
        <v>7.4238</v>
      </c>
      <c r="AB94" s="3" t="n">
        <v>8.5</v>
      </c>
      <c r="AC94" s="3"/>
      <c r="AD94" s="3" t="n">
        <f aca="false">ROUND(Q94*G94,0)</f>
        <v>48</v>
      </c>
      <c r="AE94" s="3" t="n">
        <f aca="false">ROUND(R94*G94,0)</f>
        <v>0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customFormat="false" ht="12.8" hidden="false" customHeight="false" outlineLevel="0" collapsed="false">
      <c r="A95" s="3" t="s">
        <v>148</v>
      </c>
      <c r="B95" s="3" t="s">
        <v>35</v>
      </c>
      <c r="C95" s="3" t="n">
        <v>43.374</v>
      </c>
      <c r="D95" s="3" t="n">
        <v>53.905</v>
      </c>
      <c r="E95" s="3" t="n">
        <v>22.377</v>
      </c>
      <c r="F95" s="3" t="n">
        <v>69.185</v>
      </c>
      <c r="G95" s="4" t="n">
        <v>1</v>
      </c>
      <c r="H95" s="3" t="n">
        <v>55</v>
      </c>
      <c r="I95" s="3" t="s">
        <v>36</v>
      </c>
      <c r="J95" s="3" t="n">
        <v>22.3</v>
      </c>
      <c r="K95" s="3" t="n">
        <f aca="false">E95-J95</f>
        <v>0.0769999999999982</v>
      </c>
      <c r="L95" s="3"/>
      <c r="M95" s="3"/>
      <c r="N95" s="3"/>
      <c r="O95" s="3" t="n">
        <f aca="false">E95/5</f>
        <v>4.4754</v>
      </c>
      <c r="P95" s="10"/>
      <c r="Q95" s="10" t="n">
        <f aca="false">P95-R95</f>
        <v>0</v>
      </c>
      <c r="R95" s="10"/>
      <c r="S95" s="10"/>
      <c r="T95" s="3"/>
      <c r="U95" s="3" t="n">
        <f aca="false">(F95+N95+P95)/O95</f>
        <v>15.4589533896412</v>
      </c>
      <c r="V95" s="3" t="n">
        <f aca="false">(F95+N95)/O95</f>
        <v>15.4589533896412</v>
      </c>
      <c r="W95" s="3" t="n">
        <v>3.4304</v>
      </c>
      <c r="X95" s="3" t="n">
        <v>3.9716</v>
      </c>
      <c r="Y95" s="3" t="n">
        <v>7.5168</v>
      </c>
      <c r="Z95" s="3" t="n">
        <v>6.1668</v>
      </c>
      <c r="AA95" s="3" t="n">
        <v>3.224</v>
      </c>
      <c r="AB95" s="3" t="n">
        <v>4.0204</v>
      </c>
      <c r="AC95" s="26" t="s">
        <v>115</v>
      </c>
      <c r="AD95" s="3" t="n">
        <f aca="false">ROUND(Q95*G95,0)</f>
        <v>0</v>
      </c>
      <c r="AE95" s="3" t="n">
        <f aca="false">ROUND(R95*G95,0)</f>
        <v>0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customFormat="false" ht="12.8" hidden="false" customHeight="false" outlineLevel="0" collapsed="false">
      <c r="A96" s="23" t="s">
        <v>149</v>
      </c>
      <c r="B96" s="23" t="s">
        <v>35</v>
      </c>
      <c r="C96" s="23"/>
      <c r="D96" s="23"/>
      <c r="E96" s="23"/>
      <c r="F96" s="23"/>
      <c r="G96" s="24" t="n">
        <v>0</v>
      </c>
      <c r="H96" s="23" t="n">
        <v>60</v>
      </c>
      <c r="I96" s="23" t="s">
        <v>36</v>
      </c>
      <c r="J96" s="23"/>
      <c r="K96" s="23" t="n">
        <f aca="false">E96-J96</f>
        <v>0</v>
      </c>
      <c r="L96" s="23"/>
      <c r="M96" s="23"/>
      <c r="N96" s="23"/>
      <c r="O96" s="23" t="n">
        <f aca="false">E96/5</f>
        <v>0</v>
      </c>
      <c r="P96" s="25"/>
      <c r="Q96" s="25"/>
      <c r="R96" s="25"/>
      <c r="S96" s="25"/>
      <c r="T96" s="23"/>
      <c r="U96" s="23" t="e">
        <f aca="false">(F96+N96+P96)/O96</f>
        <v>#DIV/0!</v>
      </c>
      <c r="V96" s="23" t="e">
        <f aca="false">(F96+N96)/O96</f>
        <v>#DIV/0!</v>
      </c>
      <c r="W96" s="23" t="n">
        <v>0</v>
      </c>
      <c r="X96" s="23" t="n">
        <v>0</v>
      </c>
      <c r="Y96" s="23" t="n">
        <v>0</v>
      </c>
      <c r="Z96" s="23" t="n">
        <v>0</v>
      </c>
      <c r="AA96" s="23" t="n">
        <v>0</v>
      </c>
      <c r="AB96" s="23" t="n">
        <v>0</v>
      </c>
      <c r="AC96" s="23" t="s">
        <v>70</v>
      </c>
      <c r="AD96" s="23" t="n">
        <f aca="false">ROUND(Q96*G96,0)</f>
        <v>0</v>
      </c>
      <c r="AE96" s="23" t="n">
        <f aca="false">ROUND(R96*G96,0)</f>
        <v>0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customFormat="false" ht="12.8" hidden="false" customHeight="false" outlineLevel="0" collapsed="false">
      <c r="A97" s="19" t="s">
        <v>150</v>
      </c>
      <c r="B97" s="19" t="s">
        <v>35</v>
      </c>
      <c r="C97" s="19" t="n">
        <v>-1.076</v>
      </c>
      <c r="D97" s="19"/>
      <c r="E97" s="19"/>
      <c r="F97" s="19" t="n">
        <v>-1.076</v>
      </c>
      <c r="G97" s="20" t="n">
        <v>0</v>
      </c>
      <c r="H97" s="19" t="e">
        <f aca="false">#N/A</f>
        <v>#N/A</v>
      </c>
      <c r="I97" s="19" t="s">
        <v>129</v>
      </c>
      <c r="J97" s="19"/>
      <c r="K97" s="19" t="n">
        <f aca="false">E97-J97</f>
        <v>0</v>
      </c>
      <c r="L97" s="19"/>
      <c r="M97" s="19"/>
      <c r="N97" s="19"/>
      <c r="O97" s="19" t="n">
        <f aca="false">E97/5</f>
        <v>0</v>
      </c>
      <c r="P97" s="21"/>
      <c r="Q97" s="21"/>
      <c r="R97" s="21"/>
      <c r="S97" s="21"/>
      <c r="T97" s="19"/>
      <c r="U97" s="19" t="e">
        <f aca="false">(F97+N97+P97)/O97</f>
        <v>#DIV/0!</v>
      </c>
      <c r="V97" s="19" t="e">
        <f aca="false">(F97+N97)/O97</f>
        <v>#DIV/0!</v>
      </c>
      <c r="W97" s="19" t="n">
        <v>-0.2614</v>
      </c>
      <c r="X97" s="19" t="n">
        <v>-0.2614</v>
      </c>
      <c r="Y97" s="19" t="n">
        <v>0.8074</v>
      </c>
      <c r="Z97" s="19" t="n">
        <v>1.0714</v>
      </c>
      <c r="AA97" s="19" t="n">
        <v>2.3678</v>
      </c>
      <c r="AB97" s="19" t="n">
        <v>2.1026</v>
      </c>
      <c r="AC97" s="19" t="s">
        <v>151</v>
      </c>
      <c r="AD97" s="19" t="n">
        <f aca="false">ROUND(Q97*G97,0)</f>
        <v>0</v>
      </c>
      <c r="AE97" s="19" t="n">
        <f aca="false">ROUND(R97*G97,0)</f>
        <v>0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customFormat="false" ht="12.8" hidden="false" customHeight="false" outlineLevel="0" collapsed="false">
      <c r="A98" s="3" t="s">
        <v>152</v>
      </c>
      <c r="B98" s="3" t="s">
        <v>42</v>
      </c>
      <c r="C98" s="3" t="n">
        <v>2</v>
      </c>
      <c r="D98" s="3" t="n">
        <v>264</v>
      </c>
      <c r="E98" s="3" t="n">
        <v>69</v>
      </c>
      <c r="F98" s="3" t="n">
        <v>193</v>
      </c>
      <c r="G98" s="4" t="n">
        <v>0.3</v>
      </c>
      <c r="H98" s="3" t="n">
        <v>40</v>
      </c>
      <c r="I98" s="3" t="s">
        <v>36</v>
      </c>
      <c r="J98" s="3" t="n">
        <v>71</v>
      </c>
      <c r="K98" s="3" t="n">
        <f aca="false">E98-J98</f>
        <v>-2</v>
      </c>
      <c r="L98" s="3"/>
      <c r="M98" s="3"/>
      <c r="N98" s="3"/>
      <c r="O98" s="3" t="n">
        <f aca="false">E98/5</f>
        <v>13.8</v>
      </c>
      <c r="P98" s="10"/>
      <c r="Q98" s="10" t="n">
        <f aca="false">P98-R98</f>
        <v>0</v>
      </c>
      <c r="R98" s="10"/>
      <c r="S98" s="10"/>
      <c r="T98" s="3"/>
      <c r="U98" s="3" t="n">
        <f aca="false">(F98+N98+P98)/O98</f>
        <v>13.9855072463768</v>
      </c>
      <c r="V98" s="3" t="n">
        <f aca="false">(F98+N98)/O98</f>
        <v>13.9855072463768</v>
      </c>
      <c r="W98" s="3" t="n">
        <v>3.2</v>
      </c>
      <c r="X98" s="3" t="n">
        <v>4</v>
      </c>
      <c r="Y98" s="3" t="n">
        <v>24.8</v>
      </c>
      <c r="Z98" s="3" t="n">
        <v>21.8</v>
      </c>
      <c r="AA98" s="3" t="n">
        <v>3</v>
      </c>
      <c r="AB98" s="3" t="n">
        <v>0</v>
      </c>
      <c r="AC98" s="3" t="s">
        <v>137</v>
      </c>
      <c r="AD98" s="3" t="n">
        <f aca="false">ROUND(Q98*G98,0)</f>
        <v>0</v>
      </c>
      <c r="AE98" s="3" t="n">
        <f aca="false">ROUND(R98*G98,0)</f>
        <v>0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customFormat="false" ht="12.8" hidden="false" customHeight="false" outlineLevel="0" collapsed="false">
      <c r="A99" s="3" t="s">
        <v>153</v>
      </c>
      <c r="B99" s="3" t="s">
        <v>42</v>
      </c>
      <c r="C99" s="3"/>
      <c r="D99" s="3" t="n">
        <v>258</v>
      </c>
      <c r="E99" s="3" t="n">
        <v>68</v>
      </c>
      <c r="F99" s="3" t="n">
        <v>189</v>
      </c>
      <c r="G99" s="4" t="n">
        <v>0.3</v>
      </c>
      <c r="H99" s="3" t="n">
        <v>40</v>
      </c>
      <c r="I99" s="3" t="s">
        <v>36</v>
      </c>
      <c r="J99" s="3" t="n">
        <v>69</v>
      </c>
      <c r="K99" s="3" t="n">
        <f aca="false">E99-J99</f>
        <v>-1</v>
      </c>
      <c r="L99" s="3"/>
      <c r="M99" s="3"/>
      <c r="N99" s="3"/>
      <c r="O99" s="3" t="n">
        <f aca="false">E99/5</f>
        <v>13.6</v>
      </c>
      <c r="P99" s="10"/>
      <c r="Q99" s="10" t="n">
        <f aca="false">P99-R99</f>
        <v>0</v>
      </c>
      <c r="R99" s="10"/>
      <c r="S99" s="10"/>
      <c r="T99" s="3"/>
      <c r="U99" s="3" t="n">
        <f aca="false">(F99+N99+P99)/O99</f>
        <v>13.8970588235294</v>
      </c>
      <c r="V99" s="3" t="n">
        <f aca="false">(F99+N99)/O99</f>
        <v>13.8970588235294</v>
      </c>
      <c r="W99" s="3" t="n">
        <v>5</v>
      </c>
      <c r="X99" s="3" t="n">
        <v>8</v>
      </c>
      <c r="Y99" s="3" t="n">
        <v>25</v>
      </c>
      <c r="Z99" s="3" t="n">
        <v>21.8</v>
      </c>
      <c r="AA99" s="3" t="n">
        <v>2.6</v>
      </c>
      <c r="AB99" s="3" t="n">
        <v>0</v>
      </c>
      <c r="AC99" s="3" t="s">
        <v>137</v>
      </c>
      <c r="AD99" s="3" t="n">
        <f aca="false">ROUND(Q99*G99,0)</f>
        <v>0</v>
      </c>
      <c r="AE99" s="3" t="n">
        <f aca="false">ROUND(R99*G99,0)</f>
        <v>0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customFormat="false" ht="12.8" hidden="false" customHeight="false" outlineLevel="0" collapsed="false">
      <c r="A100" s="3" t="s">
        <v>154</v>
      </c>
      <c r="B100" s="3" t="s">
        <v>35</v>
      </c>
      <c r="C100" s="3"/>
      <c r="D100" s="3" t="n">
        <v>32.387</v>
      </c>
      <c r="E100" s="3" t="n">
        <v>25.615</v>
      </c>
      <c r="F100" s="3" t="n">
        <v>6.772</v>
      </c>
      <c r="G100" s="4" t="n">
        <v>1</v>
      </c>
      <c r="H100" s="3" t="n">
        <v>45</v>
      </c>
      <c r="I100" s="3" t="s">
        <v>36</v>
      </c>
      <c r="J100" s="3" t="n">
        <v>22.4</v>
      </c>
      <c r="K100" s="3" t="n">
        <f aca="false">E100-J100</f>
        <v>3.215</v>
      </c>
      <c r="L100" s="3"/>
      <c r="M100" s="3"/>
      <c r="N100" s="3"/>
      <c r="O100" s="3" t="n">
        <f aca="false">E100/5</f>
        <v>5.123</v>
      </c>
      <c r="P100" s="10" t="n">
        <f aca="false">10.4*O100-N100-F100</f>
        <v>46.5072</v>
      </c>
      <c r="Q100" s="10" t="n">
        <f aca="false">P100-R100</f>
        <v>46.5072</v>
      </c>
      <c r="R100" s="10"/>
      <c r="S100" s="10"/>
      <c r="T100" s="3"/>
      <c r="U100" s="3" t="n">
        <f aca="false">(F100+N100+P100)/O100</f>
        <v>10.4</v>
      </c>
      <c r="V100" s="3" t="n">
        <f aca="false">(F100+N100)/O100</f>
        <v>1.32188170993558</v>
      </c>
      <c r="W100" s="3" t="n">
        <v>0</v>
      </c>
      <c r="X100" s="3" t="n">
        <v>0</v>
      </c>
      <c r="Y100" s="3" t="n">
        <v>0</v>
      </c>
      <c r="Z100" s="3" t="n">
        <v>0</v>
      </c>
      <c r="AA100" s="3" t="n">
        <v>0</v>
      </c>
      <c r="AB100" s="3" t="n">
        <v>0</v>
      </c>
      <c r="AC100" s="3" t="s">
        <v>137</v>
      </c>
      <c r="AD100" s="3" t="n">
        <f aca="false">ROUND(Q100*G100,0)</f>
        <v>47</v>
      </c>
      <c r="AE100" s="3" t="n">
        <f aca="false">ROUND(R100*G100,0)</f>
        <v>0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customFormat="false" ht="12.8" hidden="false" customHeight="false" outlineLevel="0" collapsed="false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customFormat="false" ht="12.8" hidden="false" customHeight="false" outlineLevel="0" collapsed="false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customFormat="false" ht="12.8" hidden="false" customHeight="false" outlineLevel="0" collapsed="false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customFormat="false" ht="12.8" hidden="false" customHeight="false" outlineLevel="0" collapsed="false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customFormat="false" ht="12.8" hidden="false" customHeight="false" outlineLevel="0" collapsed="false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customFormat="false" ht="12.8" hidden="false" customHeight="false" outlineLevel="0" collapsed="false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customFormat="false" ht="12.8" hidden="false" customHeight="false" outlineLevel="0" collapsed="false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customFormat="false" ht="12.8" hidden="false" customHeight="false" outlineLevel="0" collapsed="false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customFormat="false" ht="12.8" hidden="false" customHeight="false" outlineLevel="0" collapsed="false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customFormat="false" ht="12.8" hidden="false" customHeight="false" outlineLevel="0" collapsed="false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customFormat="false" ht="12.8" hidden="false" customHeight="false" outlineLevel="0" collapsed="false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customFormat="false" ht="12.8" hidden="false" customHeight="false" outlineLevel="0" collapsed="false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customFormat="false" ht="12.8" hidden="false" customHeight="false" outlineLevel="0" collapsed="false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customFormat="false" ht="12.8" hidden="false" customHeight="false" outlineLevel="0" collapsed="false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customFormat="false" ht="12.8" hidden="false" customHeight="false" outlineLevel="0" collapsed="false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customFormat="false" ht="12.8" hidden="false" customHeight="false" outlineLevel="0" collapsed="false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customFormat="false" ht="12.8" hidden="false" customHeight="false" outlineLevel="0" collapsed="false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customFormat="false" ht="12.8" hidden="false" customHeight="false" outlineLevel="0" collapsed="false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customFormat="false" ht="12.8" hidden="false" customHeight="false" outlineLevel="0" collapsed="false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customFormat="false" ht="12.8" hidden="false" customHeight="false" outlineLevel="0" collapsed="false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customFormat="false" ht="12.8" hidden="false" customHeight="false" outlineLevel="0" collapsed="false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customFormat="false" ht="12.8" hidden="false" customHeight="false" outlineLevel="0" collapsed="false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customFormat="false" ht="12.8" hidden="false" customHeight="false" outlineLevel="0" collapsed="false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customFormat="false" ht="12.8" hidden="false" customHeight="false" outlineLevel="0" collapsed="false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customFormat="false" ht="12.8" hidden="false" customHeight="false" outlineLevel="0" collapsed="false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customFormat="false" ht="12.8" hidden="false" customHeight="false" outlineLevel="0" collapsed="false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customFormat="false" ht="12.8" hidden="false" customHeight="false" outlineLevel="0" collapsed="false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customFormat="false" ht="12.8" hidden="false" customHeight="false" outlineLevel="0" collapsed="false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customFormat="false" ht="12.8" hidden="false" customHeight="false" outlineLevel="0" collapsed="false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customFormat="false" ht="12.8" hidden="false" customHeight="false" outlineLevel="0" collapsed="false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customFormat="false" ht="12.8" hidden="false" customHeight="false" outlineLevel="0" collapsed="false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customFormat="false" ht="12.8" hidden="false" customHeight="false" outlineLevel="0" collapsed="false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customFormat="false" ht="12.8" hidden="false" customHeight="false" outlineLevel="0" collapsed="false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customFormat="false" ht="12.8" hidden="false" customHeight="false" outlineLevel="0" collapsed="false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customFormat="false" ht="12.8" hidden="false" customHeight="false" outlineLevel="0" collapsed="false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customFormat="false" ht="12.8" hidden="false" customHeight="false" outlineLevel="0" collapsed="false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customFormat="false" ht="12.8" hidden="false" customHeight="false" outlineLevel="0" collapsed="false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customFormat="false" ht="12.8" hidden="false" customHeight="false" outlineLevel="0" collapsed="false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customFormat="false" ht="12.8" hidden="false" customHeight="false" outlineLevel="0" collapsed="false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customFormat="false" ht="12.8" hidden="false" customHeight="false" outlineLevel="0" collapsed="false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customFormat="false" ht="12.8" hidden="false" customHeight="false" outlineLevel="0" collapsed="false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customFormat="false" ht="12.8" hidden="false" customHeight="false" outlineLevel="0" collapsed="false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customFormat="false" ht="12.8" hidden="false" customHeight="false" outlineLevel="0" collapsed="false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customFormat="false" ht="12.8" hidden="false" customHeight="false" outlineLevel="0" collapsed="false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customFormat="false" ht="12.8" hidden="false" customHeight="false" outlineLevel="0" collapsed="false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customFormat="false" ht="12.8" hidden="false" customHeight="false" outlineLevel="0" collapsed="false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customFormat="false" ht="12.8" hidden="false" customHeight="false" outlineLevel="0" collapsed="false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customFormat="false" ht="12.8" hidden="false" customHeight="false" outlineLevel="0" collapsed="false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customFormat="false" ht="12.8" hidden="false" customHeight="false" outlineLevel="0" collapsed="false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customFormat="false" ht="12.8" hidden="false" customHeight="false" outlineLevel="0" collapsed="false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customFormat="false" ht="12.8" hidden="false" customHeight="false" outlineLevel="0" collapsed="false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customFormat="false" ht="12.8" hidden="false" customHeight="false" outlineLevel="0" collapsed="false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customFormat="false" ht="12.8" hidden="false" customHeight="false" outlineLevel="0" collapsed="false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customFormat="false" ht="12.8" hidden="false" customHeight="false" outlineLevel="0" collapsed="false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customFormat="false" ht="12.8" hidden="false" customHeight="false" outlineLevel="0" collapsed="false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customFormat="false" ht="12.8" hidden="false" customHeight="false" outlineLevel="0" collapsed="false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customFormat="false" ht="12.8" hidden="false" customHeight="false" outlineLevel="0" collapsed="false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customFormat="false" ht="12.8" hidden="false" customHeight="false" outlineLevel="0" collapsed="false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customFormat="false" ht="12.8" hidden="false" customHeight="false" outlineLevel="0" collapsed="false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customFormat="false" ht="12.8" hidden="false" customHeight="false" outlineLevel="0" collapsed="false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customFormat="false" ht="12.8" hidden="false" customHeight="false" outlineLevel="0" collapsed="false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customFormat="false" ht="12.8" hidden="false" customHeight="false" outlineLevel="0" collapsed="false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customFormat="false" ht="12.8" hidden="false" customHeight="false" outlineLevel="0" collapsed="false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customFormat="false" ht="12.8" hidden="false" customHeight="false" outlineLevel="0" collapsed="false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customFormat="false" ht="12.8" hidden="false" customHeight="false" outlineLevel="0" collapsed="false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customFormat="false" ht="12.8" hidden="false" customHeight="false" outlineLevel="0" collapsed="false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customFormat="false" ht="12.8" hidden="false" customHeight="false" outlineLevel="0" collapsed="false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customFormat="false" ht="12.8" hidden="false" customHeight="false" outlineLevel="0" collapsed="false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customFormat="false" ht="12.8" hidden="false" customHeight="false" outlineLevel="0" collapsed="false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customFormat="false" ht="12.8" hidden="false" customHeight="false" outlineLevel="0" collapsed="false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customFormat="false" ht="12.8" hidden="false" customHeight="false" outlineLevel="0" collapsed="false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customFormat="false" ht="12.8" hidden="false" customHeight="false" outlineLevel="0" collapsed="false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customFormat="false" ht="12.8" hidden="false" customHeight="false" outlineLevel="0" collapsed="false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customFormat="false" ht="12.8" hidden="false" customHeight="false" outlineLevel="0" collapsed="false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customFormat="false" ht="12.8" hidden="false" customHeight="false" outlineLevel="0" collapsed="false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customFormat="false" ht="12.8" hidden="false" customHeight="false" outlineLevel="0" collapsed="false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customFormat="false" ht="12.8" hidden="false" customHeight="false" outlineLevel="0" collapsed="false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customFormat="false" ht="12.8" hidden="false" customHeight="false" outlineLevel="0" collapsed="false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customFormat="false" ht="12.8" hidden="false" customHeight="false" outlineLevel="0" collapsed="false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customFormat="false" ht="12.8" hidden="false" customHeight="false" outlineLevel="0" collapsed="false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customFormat="false" ht="12.8" hidden="false" customHeight="false" outlineLevel="0" collapsed="false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customFormat="false" ht="12.8" hidden="false" customHeight="false" outlineLevel="0" collapsed="false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customFormat="false" ht="12.8" hidden="false" customHeight="false" outlineLevel="0" collapsed="false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customFormat="false" ht="12.8" hidden="false" customHeight="false" outlineLevel="0" collapsed="false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customFormat="false" ht="12.8" hidden="false" customHeight="false" outlineLevel="0" collapsed="false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customFormat="false" ht="12.8" hidden="false" customHeight="false" outlineLevel="0" collapsed="false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customFormat="false" ht="12.8" hidden="false" customHeight="false" outlineLevel="0" collapsed="false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customFormat="false" ht="12.8" hidden="false" customHeight="false" outlineLevel="0" collapsed="false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customFormat="false" ht="12.8" hidden="false" customHeight="false" outlineLevel="0" collapsed="false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customFormat="false" ht="12.8" hidden="false" customHeight="false" outlineLevel="0" collapsed="false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customFormat="false" ht="12.8" hidden="false" customHeight="false" outlineLevel="0" collapsed="false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customFormat="false" ht="12.8" hidden="false" customHeight="false" outlineLevel="0" collapsed="false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customFormat="false" ht="12.8" hidden="false" customHeight="false" outlineLevel="0" collapsed="false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customFormat="false" ht="12.8" hidden="false" customHeight="false" outlineLevel="0" collapsed="false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customFormat="false" ht="12.8" hidden="false" customHeight="false" outlineLevel="0" collapsed="false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customFormat="false" ht="12.8" hidden="false" customHeight="false" outlineLevel="0" collapsed="false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customFormat="false" ht="12.8" hidden="false" customHeight="false" outlineLevel="0" collapsed="false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customFormat="false" ht="12.8" hidden="false" customHeight="false" outlineLevel="0" collapsed="false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customFormat="false" ht="12.8" hidden="false" customHeight="false" outlineLevel="0" collapsed="false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customFormat="false" ht="12.8" hidden="false" customHeight="false" outlineLevel="0" collapsed="false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customFormat="false" ht="12.8" hidden="false" customHeight="false" outlineLevel="0" collapsed="false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customFormat="false" ht="12.8" hidden="false" customHeight="false" outlineLevel="0" collapsed="false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customFormat="false" ht="12.8" hidden="false" customHeight="false" outlineLevel="0" collapsed="false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customFormat="false" ht="12.8" hidden="false" customHeight="false" outlineLevel="0" collapsed="false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customFormat="false" ht="12.8" hidden="false" customHeight="false" outlineLevel="0" collapsed="false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customFormat="false" ht="12.8" hidden="false" customHeight="false" outlineLevel="0" collapsed="false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customFormat="false" ht="12.8" hidden="false" customHeight="false" outlineLevel="0" collapsed="false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customFormat="false" ht="12.8" hidden="false" customHeight="false" outlineLevel="0" collapsed="false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customFormat="false" ht="12.8" hidden="false" customHeight="false" outlineLevel="0" collapsed="false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customFormat="false" ht="12.8" hidden="false" customHeight="false" outlineLevel="0" collapsed="false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customFormat="false" ht="12.8" hidden="false" customHeight="false" outlineLevel="0" collapsed="false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customFormat="false" ht="12.8" hidden="false" customHeight="false" outlineLevel="0" collapsed="false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customFormat="false" ht="12.8" hidden="false" customHeight="false" outlineLevel="0" collapsed="false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customFormat="false" ht="12.8" hidden="false" customHeight="false" outlineLevel="0" collapsed="false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customFormat="false" ht="12.8" hidden="false" customHeight="false" outlineLevel="0" collapsed="false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customFormat="false" ht="12.8" hidden="false" customHeight="false" outlineLevel="0" collapsed="false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customFormat="false" ht="12.8" hidden="false" customHeight="false" outlineLevel="0" collapsed="false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customFormat="false" ht="12.8" hidden="false" customHeight="false" outlineLevel="0" collapsed="false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customFormat="false" ht="12.8" hidden="false" customHeight="false" outlineLevel="0" collapsed="false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customFormat="false" ht="12.8" hidden="false" customHeight="false" outlineLevel="0" collapsed="false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customFormat="false" ht="12.8" hidden="false" customHeight="false" outlineLevel="0" collapsed="false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customFormat="false" ht="12.8" hidden="false" customHeight="false" outlineLevel="0" collapsed="false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customFormat="false" ht="12.8" hidden="false" customHeight="false" outlineLevel="0" collapsed="false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customFormat="false" ht="12.8" hidden="false" customHeight="false" outlineLevel="0" collapsed="false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customFormat="false" ht="12.8" hidden="false" customHeight="false" outlineLevel="0" collapsed="false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customFormat="false" ht="12.8" hidden="false" customHeight="false" outlineLevel="0" collapsed="false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customFormat="false" ht="12.8" hidden="false" customHeight="false" outlineLevel="0" collapsed="false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customFormat="false" ht="12.8" hidden="false" customHeight="false" outlineLevel="0" collapsed="false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customFormat="false" ht="12.8" hidden="false" customHeight="false" outlineLevel="0" collapsed="false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customFormat="false" ht="12.8" hidden="false" customHeight="false" outlineLevel="0" collapsed="false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customFormat="false" ht="12.8" hidden="false" customHeight="false" outlineLevel="0" collapsed="false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customFormat="false" ht="12.8" hidden="false" customHeight="false" outlineLevel="0" collapsed="false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customFormat="false" ht="12.8" hidden="false" customHeight="false" outlineLevel="0" collapsed="false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customFormat="false" ht="12.8" hidden="false" customHeight="false" outlineLevel="0" collapsed="false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customFormat="false" ht="12.8" hidden="false" customHeight="false" outlineLevel="0" collapsed="false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customFormat="false" ht="12.8" hidden="false" customHeight="false" outlineLevel="0" collapsed="false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customFormat="false" ht="12.8" hidden="false" customHeight="false" outlineLevel="0" collapsed="false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customFormat="false" ht="12.8" hidden="false" customHeight="false" outlineLevel="0" collapsed="false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customFormat="false" ht="12.8" hidden="false" customHeight="false" outlineLevel="0" collapsed="false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customFormat="false" ht="12.8" hidden="false" customHeight="false" outlineLevel="0" collapsed="false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customFormat="false" ht="12.8" hidden="false" customHeight="false" outlineLevel="0" collapsed="false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customFormat="false" ht="12.8" hidden="false" customHeight="false" outlineLevel="0" collapsed="false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customFormat="false" ht="12.8" hidden="false" customHeight="false" outlineLevel="0" collapsed="false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customFormat="false" ht="12.8" hidden="false" customHeight="false" outlineLevel="0" collapsed="false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customFormat="false" ht="12.8" hidden="false" customHeight="false" outlineLevel="0" collapsed="false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customFormat="false" ht="12.8" hidden="false" customHeight="false" outlineLevel="0" collapsed="false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customFormat="false" ht="12.8" hidden="false" customHeight="false" outlineLevel="0" collapsed="false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customFormat="false" ht="12.8" hidden="false" customHeight="false" outlineLevel="0" collapsed="false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customFormat="false" ht="12.8" hidden="false" customHeight="false" outlineLevel="0" collapsed="false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customFormat="false" ht="12.8" hidden="false" customHeight="false" outlineLevel="0" collapsed="false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customFormat="false" ht="12.8" hidden="false" customHeight="false" outlineLevel="0" collapsed="false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customFormat="false" ht="12.8" hidden="false" customHeight="false" outlineLevel="0" collapsed="false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customFormat="false" ht="12.8" hidden="false" customHeight="false" outlineLevel="0" collapsed="false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customFormat="false" ht="12.8" hidden="false" customHeight="false" outlineLevel="0" collapsed="false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customFormat="false" ht="12.8" hidden="false" customHeight="false" outlineLevel="0" collapsed="false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customFormat="false" ht="12.8" hidden="false" customHeight="false" outlineLevel="0" collapsed="false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customFormat="false" ht="12.8" hidden="false" customHeight="false" outlineLevel="0" collapsed="false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customFormat="false" ht="12.8" hidden="false" customHeight="false" outlineLevel="0" collapsed="false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customFormat="false" ht="12.8" hidden="false" customHeight="false" outlineLevel="0" collapsed="false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customFormat="false" ht="12.8" hidden="false" customHeight="false" outlineLevel="0" collapsed="false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customFormat="false" ht="12.8" hidden="false" customHeight="false" outlineLevel="0" collapsed="false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customFormat="false" ht="12.8" hidden="false" customHeight="false" outlineLevel="0" collapsed="false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customFormat="false" ht="12.8" hidden="false" customHeight="false" outlineLevel="0" collapsed="false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customFormat="false" ht="12.8" hidden="false" customHeight="false" outlineLevel="0" collapsed="false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customFormat="false" ht="12.8" hidden="false" customHeight="false" outlineLevel="0" collapsed="false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customFormat="false" ht="12.8" hidden="false" customHeight="false" outlineLevel="0" collapsed="false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customFormat="false" ht="12.8" hidden="false" customHeight="false" outlineLevel="0" collapsed="false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customFormat="false" ht="12.8" hidden="false" customHeight="false" outlineLevel="0" collapsed="false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customFormat="false" ht="12.8" hidden="false" customHeight="false" outlineLevel="0" collapsed="false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customFormat="false" ht="12.8" hidden="false" customHeight="false" outlineLevel="0" collapsed="false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customFormat="false" ht="12.8" hidden="false" customHeight="false" outlineLevel="0" collapsed="false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customFormat="false" ht="12.8" hidden="false" customHeight="false" outlineLevel="0" collapsed="false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customFormat="false" ht="12.8" hidden="false" customHeight="false" outlineLevel="0" collapsed="false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customFormat="false" ht="12.8" hidden="false" customHeight="false" outlineLevel="0" collapsed="false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customFormat="false" ht="12.8" hidden="false" customHeight="false" outlineLevel="0" collapsed="false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customFormat="false" ht="12.8" hidden="false" customHeight="false" outlineLevel="0" collapsed="false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customFormat="false" ht="12.8" hidden="false" customHeight="false" outlineLevel="0" collapsed="false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customFormat="false" ht="12.8" hidden="false" customHeight="false" outlineLevel="0" collapsed="false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customFormat="false" ht="12.8" hidden="false" customHeight="false" outlineLevel="0" collapsed="false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customFormat="false" ht="12.8" hidden="false" customHeight="false" outlineLevel="0" collapsed="false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customFormat="false" ht="12.8" hidden="false" customHeight="false" outlineLevel="0" collapsed="false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customFormat="false" ht="12.8" hidden="false" customHeight="false" outlineLevel="0" collapsed="false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customFormat="false" ht="12.8" hidden="false" customHeight="false" outlineLevel="0" collapsed="false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customFormat="false" ht="12.8" hidden="false" customHeight="false" outlineLevel="0" collapsed="false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customFormat="false" ht="12.8" hidden="false" customHeight="false" outlineLevel="0" collapsed="false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customFormat="false" ht="12.8" hidden="false" customHeight="false" outlineLevel="0" collapsed="false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customFormat="false" ht="12.8" hidden="false" customHeight="false" outlineLevel="0" collapsed="false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customFormat="false" ht="12.8" hidden="false" customHeight="false" outlineLevel="0" collapsed="false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customFormat="false" ht="12.8" hidden="false" customHeight="false" outlineLevel="0" collapsed="false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customFormat="false" ht="12.8" hidden="false" customHeight="false" outlineLevel="0" collapsed="false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customFormat="false" ht="12.8" hidden="false" customHeight="false" outlineLevel="0" collapsed="false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customFormat="false" ht="12.8" hidden="false" customHeight="false" outlineLevel="0" collapsed="false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customFormat="false" ht="12.8" hidden="false" customHeight="false" outlineLevel="0" collapsed="false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customFormat="false" ht="12.8" hidden="false" customHeight="false" outlineLevel="0" collapsed="false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customFormat="false" ht="12.8" hidden="false" customHeight="false" outlineLevel="0" collapsed="false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customFormat="false" ht="12.8" hidden="false" customHeight="false" outlineLevel="0" collapsed="false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customFormat="false" ht="12.8" hidden="false" customHeight="false" outlineLevel="0" collapsed="false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customFormat="false" ht="12.8" hidden="false" customHeight="false" outlineLevel="0" collapsed="false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customFormat="false" ht="12.8" hidden="false" customHeight="false" outlineLevel="0" collapsed="false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customFormat="false" ht="12.8" hidden="false" customHeight="false" outlineLevel="0" collapsed="false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customFormat="false" ht="12.8" hidden="false" customHeight="false" outlineLevel="0" collapsed="false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customFormat="false" ht="12.8" hidden="false" customHeight="false" outlineLevel="0" collapsed="false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customFormat="false" ht="12.8" hidden="false" customHeight="false" outlineLevel="0" collapsed="false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customFormat="false" ht="12.8" hidden="false" customHeight="false" outlineLevel="0" collapsed="false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customFormat="false" ht="12.8" hidden="false" customHeight="false" outlineLevel="0" collapsed="false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customFormat="false" ht="12.8" hidden="false" customHeight="false" outlineLevel="0" collapsed="false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customFormat="false" ht="12.8" hidden="false" customHeight="false" outlineLevel="0" collapsed="false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customFormat="false" ht="12.8" hidden="false" customHeight="false" outlineLevel="0" collapsed="false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customFormat="false" ht="12.8" hidden="false" customHeight="false" outlineLevel="0" collapsed="false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customFormat="false" ht="12.8" hidden="false" customHeight="false" outlineLevel="0" collapsed="false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customFormat="false" ht="12.8" hidden="false" customHeight="false" outlineLevel="0" collapsed="false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customFormat="false" ht="12.8" hidden="false" customHeight="false" outlineLevel="0" collapsed="false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customFormat="false" ht="12.8" hidden="false" customHeight="false" outlineLevel="0" collapsed="false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customFormat="false" ht="12.8" hidden="false" customHeight="false" outlineLevel="0" collapsed="false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customFormat="false" ht="12.8" hidden="false" customHeight="false" outlineLevel="0" collapsed="false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customFormat="false" ht="12.8" hidden="false" customHeight="false" outlineLevel="0" collapsed="false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customFormat="false" ht="12.8" hidden="false" customHeight="false" outlineLevel="0" collapsed="false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customFormat="false" ht="12.8" hidden="false" customHeight="false" outlineLevel="0" collapsed="false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customFormat="false" ht="12.8" hidden="false" customHeight="false" outlineLevel="0" collapsed="false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customFormat="false" ht="12.8" hidden="false" customHeight="false" outlineLevel="0" collapsed="false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customFormat="false" ht="12.8" hidden="false" customHeight="false" outlineLevel="0" collapsed="false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customFormat="false" ht="12.8" hidden="false" customHeight="false" outlineLevel="0" collapsed="false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customFormat="false" ht="12.8" hidden="false" customHeight="false" outlineLevel="0" collapsed="false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customFormat="false" ht="12.8" hidden="false" customHeight="false" outlineLevel="0" collapsed="false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customFormat="false" ht="12.8" hidden="false" customHeight="false" outlineLevel="0" collapsed="false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customFormat="false" ht="12.8" hidden="false" customHeight="false" outlineLevel="0" collapsed="false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customFormat="false" ht="12.8" hidden="false" customHeight="false" outlineLevel="0" collapsed="false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customFormat="false" ht="12.8" hidden="false" customHeight="false" outlineLevel="0" collapsed="false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customFormat="false" ht="12.8" hidden="false" customHeight="false" outlineLevel="0" collapsed="false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customFormat="false" ht="12.8" hidden="false" customHeight="false" outlineLevel="0" collapsed="false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customFormat="false" ht="12.8" hidden="false" customHeight="false" outlineLevel="0" collapsed="false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customFormat="false" ht="12.8" hidden="false" customHeight="false" outlineLevel="0" collapsed="false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customFormat="false" ht="12.8" hidden="false" customHeight="false" outlineLevel="0" collapsed="false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customFormat="false" ht="12.8" hidden="false" customHeight="false" outlineLevel="0" collapsed="false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customFormat="false" ht="12.8" hidden="false" customHeight="false" outlineLevel="0" collapsed="false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customFormat="false" ht="12.8" hidden="false" customHeight="false" outlineLevel="0" collapsed="false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customFormat="false" ht="12.8" hidden="false" customHeight="false" outlineLevel="0" collapsed="false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customFormat="false" ht="12.8" hidden="false" customHeight="false" outlineLevel="0" collapsed="false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customFormat="false" ht="12.8" hidden="false" customHeight="false" outlineLevel="0" collapsed="false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customFormat="false" ht="12.8" hidden="false" customHeight="false" outlineLevel="0" collapsed="false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 customFormat="false" ht="12.8" hidden="false" customHeight="false" outlineLevel="0" collapsed="false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 customFormat="false" ht="12.8" hidden="false" customHeight="false" outlineLevel="0" collapsed="false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 customFormat="false" ht="12.8" hidden="false" customHeight="false" outlineLevel="0" collapsed="false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 customFormat="false" ht="12.8" hidden="false" customHeight="false" outlineLevel="0" collapsed="false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 customFormat="false" ht="12.8" hidden="false" customHeight="false" outlineLevel="0" collapsed="false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 customFormat="false" ht="12.8" hidden="false" customHeight="false" outlineLevel="0" collapsed="false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 customFormat="false" ht="12.8" hidden="false" customHeight="false" outlineLevel="0" collapsed="false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 customFormat="false" ht="12.8" hidden="false" customHeight="false" outlineLevel="0" collapsed="false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 customFormat="false" ht="12.8" hidden="false" customHeight="false" outlineLevel="0" collapsed="false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 customFormat="false" ht="12.8" hidden="false" customHeight="false" outlineLevel="0" collapsed="false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 customFormat="false" ht="12.8" hidden="false" customHeight="false" outlineLevel="0" collapsed="false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customFormat="false" ht="12.8" hidden="false" customHeight="false" outlineLevel="0" collapsed="false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customFormat="false" ht="12.8" hidden="false" customHeight="false" outlineLevel="0" collapsed="false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customFormat="false" ht="12.8" hidden="false" customHeight="false" outlineLevel="0" collapsed="false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customFormat="false" ht="12.8" hidden="false" customHeight="false" outlineLevel="0" collapsed="false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customFormat="false" ht="12.8" hidden="false" customHeight="false" outlineLevel="0" collapsed="false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customFormat="false" ht="12.8" hidden="false" customHeight="false" outlineLevel="0" collapsed="false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customFormat="false" ht="12.8" hidden="false" customHeight="false" outlineLevel="0" collapsed="false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customFormat="false" ht="12.8" hidden="false" customHeight="false" outlineLevel="0" collapsed="false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customFormat="false" ht="12.8" hidden="false" customHeight="false" outlineLevel="0" collapsed="false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customFormat="false" ht="12.8" hidden="false" customHeight="false" outlineLevel="0" collapsed="false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customFormat="false" ht="12.8" hidden="false" customHeight="false" outlineLevel="0" collapsed="false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customFormat="false" ht="12.8" hidden="false" customHeight="false" outlineLevel="0" collapsed="false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customFormat="false" ht="12.8" hidden="false" customHeight="false" outlineLevel="0" collapsed="false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customFormat="false" ht="12.8" hidden="false" customHeight="false" outlineLevel="0" collapsed="false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customFormat="false" ht="12.8" hidden="false" customHeight="false" outlineLevel="0" collapsed="false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customFormat="false" ht="12.8" hidden="false" customHeight="false" outlineLevel="0" collapsed="false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customFormat="false" ht="12.8" hidden="false" customHeight="false" outlineLevel="0" collapsed="false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customFormat="false" ht="12.8" hidden="false" customHeight="false" outlineLevel="0" collapsed="false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customFormat="false" ht="12.8" hidden="false" customHeight="false" outlineLevel="0" collapsed="false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customFormat="false" ht="12.8" hidden="false" customHeight="false" outlineLevel="0" collapsed="false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customFormat="false" ht="12.8" hidden="false" customHeight="false" outlineLevel="0" collapsed="false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customFormat="false" ht="12.8" hidden="false" customHeight="false" outlineLevel="0" collapsed="false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customFormat="false" ht="12.8" hidden="false" customHeight="false" outlineLevel="0" collapsed="false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customFormat="false" ht="12.8" hidden="false" customHeight="false" outlineLevel="0" collapsed="false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customFormat="false" ht="12.8" hidden="false" customHeight="false" outlineLevel="0" collapsed="false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customFormat="false" ht="12.8" hidden="false" customHeight="false" outlineLevel="0" collapsed="false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customFormat="false" ht="12.8" hidden="false" customHeight="false" outlineLevel="0" collapsed="false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customFormat="false" ht="12.8" hidden="false" customHeight="false" outlineLevel="0" collapsed="false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customFormat="false" ht="12.8" hidden="false" customHeight="false" outlineLevel="0" collapsed="false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customFormat="false" ht="12.8" hidden="false" customHeight="false" outlineLevel="0" collapsed="false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customFormat="false" ht="12.8" hidden="false" customHeight="false" outlineLevel="0" collapsed="false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customFormat="false" ht="12.8" hidden="false" customHeight="false" outlineLevel="0" collapsed="false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customFormat="false" ht="12.8" hidden="false" customHeight="false" outlineLevel="0" collapsed="false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customFormat="false" ht="12.8" hidden="false" customHeight="false" outlineLevel="0" collapsed="false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customFormat="false" ht="12.8" hidden="false" customHeight="false" outlineLevel="0" collapsed="false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customFormat="false" ht="12.8" hidden="false" customHeight="false" outlineLevel="0" collapsed="false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customFormat="false" ht="12.8" hidden="false" customHeight="false" outlineLevel="0" collapsed="false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customFormat="false" ht="12.8" hidden="false" customHeight="false" outlineLevel="0" collapsed="false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customFormat="false" ht="12.8" hidden="false" customHeight="false" outlineLevel="0" collapsed="false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customFormat="false" ht="12.8" hidden="false" customHeight="false" outlineLevel="0" collapsed="false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customFormat="false" ht="12.8" hidden="false" customHeight="false" outlineLevel="0" collapsed="false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customFormat="false" ht="12.8" hidden="false" customHeight="false" outlineLevel="0" collapsed="false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 customFormat="false" ht="12.8" hidden="false" customHeight="false" outlineLevel="0" collapsed="false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 customFormat="false" ht="12.8" hidden="false" customHeight="false" outlineLevel="0" collapsed="false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 customFormat="false" ht="12.8" hidden="false" customHeight="false" outlineLevel="0" collapsed="false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 customFormat="false" ht="12.8" hidden="false" customHeight="false" outlineLevel="0" collapsed="false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 customFormat="false" ht="12.8" hidden="false" customHeight="false" outlineLevel="0" collapsed="false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 customFormat="false" ht="12.8" hidden="false" customHeight="false" outlineLevel="0" collapsed="false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 customFormat="false" ht="12.8" hidden="false" customHeight="false" outlineLevel="0" collapsed="false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 customFormat="false" ht="12.8" hidden="false" customHeight="false" outlineLevel="0" collapsed="false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 customFormat="false" ht="12.8" hidden="false" customHeight="false" outlineLevel="0" collapsed="false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 customFormat="false" ht="12.8" hidden="false" customHeight="false" outlineLevel="0" collapsed="false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 customFormat="false" ht="12.8" hidden="false" customHeight="false" outlineLevel="0" collapsed="false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 customFormat="false" ht="12.8" hidden="false" customHeight="false" outlineLevel="0" collapsed="false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 customFormat="false" ht="12.8" hidden="false" customHeight="false" outlineLevel="0" collapsed="false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 customFormat="false" ht="12.8" hidden="false" customHeight="false" outlineLevel="0" collapsed="false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 customFormat="false" ht="12.8" hidden="false" customHeight="false" outlineLevel="0" collapsed="false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 customFormat="false" ht="12.8" hidden="false" customHeight="false" outlineLevel="0" collapsed="false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 customFormat="false" ht="12.8" hidden="false" customHeight="false" outlineLevel="0" collapsed="false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 customFormat="false" ht="12.8" hidden="false" customHeight="false" outlineLevel="0" collapsed="false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 customFormat="false" ht="12.8" hidden="false" customHeight="false" outlineLevel="0" collapsed="false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 customFormat="false" ht="12.8" hidden="false" customHeight="false" outlineLevel="0" collapsed="false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 customFormat="false" ht="12.8" hidden="false" customHeight="false" outlineLevel="0" collapsed="false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 customFormat="false" ht="12.8" hidden="false" customHeight="false" outlineLevel="0" collapsed="false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 customFormat="false" ht="12.8" hidden="false" customHeight="false" outlineLevel="0" collapsed="false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 customFormat="false" ht="12.8" hidden="false" customHeight="false" outlineLevel="0" collapsed="false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 customFormat="false" ht="12.8" hidden="false" customHeight="false" outlineLevel="0" collapsed="false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 customFormat="false" ht="12.8" hidden="false" customHeight="false" outlineLevel="0" collapsed="false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 customFormat="false" ht="12.8" hidden="false" customHeight="false" outlineLevel="0" collapsed="false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 customFormat="false" ht="12.8" hidden="false" customHeight="false" outlineLevel="0" collapsed="false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 customFormat="false" ht="12.8" hidden="false" customHeight="false" outlineLevel="0" collapsed="false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 customFormat="false" ht="12.8" hidden="false" customHeight="false" outlineLevel="0" collapsed="false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 customFormat="false" ht="12.8" hidden="false" customHeight="false" outlineLevel="0" collapsed="false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 customFormat="false" ht="12.8" hidden="false" customHeight="false" outlineLevel="0" collapsed="false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 customFormat="false" ht="12.8" hidden="false" customHeight="false" outlineLevel="0" collapsed="false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 customFormat="false" ht="12.8" hidden="false" customHeight="false" outlineLevel="0" collapsed="false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 customFormat="false" ht="12.8" hidden="false" customHeight="false" outlineLevel="0" collapsed="false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 customFormat="false" ht="12.8" hidden="false" customHeight="false" outlineLevel="0" collapsed="false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 customFormat="false" ht="12.8" hidden="false" customHeight="false" outlineLevel="0" collapsed="false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  <row r="499" customFormat="false" ht="12.8" hidden="false" customHeight="false" outlineLevel="0" collapsed="false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</row>
    <row r="500" customFormat="false" ht="12.8" hidden="false" customHeight="false" outlineLevel="0" collapsed="false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</row>
  </sheetData>
  <autoFilter ref="A3:AD500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2024-10-23T11:49:47Z</dcterms:created>
  <dc:creator>openpyxl</dc:creator>
  <dc:description/>
  <dc:language>ru-RU</dc:language>
  <cp:lastModifiedBy/>
  <dcterms:modified xsi:type="dcterms:W3CDTF">2024-10-24T11:25:25Z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