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definedNames>
    <definedName function="false" hidden="true" localSheetId="0" name="_xlnm._FilterDatabase" vbProcedure="false">Sheet!$A$3:$AC$499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<sst xmlns="http://schemas.openxmlformats.org/spreadsheetml/2006/main" count="375" uniqueCount="158">
  <si>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</si>
  <si>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</si>
  <si>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</si>
  <si>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</si>
  <si>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</si>
  <si>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</si>
  <si>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</si>
  <si>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</si>
  <si>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</si>
  <si>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</si>
  <si>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</si>
  <si>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</si>
  <si>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</si>
  <si>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</si>
  <si>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</si>
  <si>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</si>
  <si>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</si>
  <si>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</si>
  <si>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</si>
  <si>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</si>
  <si>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</si>
  <si>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</si>
  <si>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</si>
  <si>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</si>
  <si>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нет</t>
  </si>
  <si>
    <t xml:space="preserve">23,10,</t>
  </si>
  <si>
    <t xml:space="preserve">26,10,</t>
  </si>
  <si>
    <t xml:space="preserve">17,10,</t>
  </si>
  <si>
    <t xml:space="preserve">16,10,</t>
  </si>
  <si>
    <t xml:space="preserve">10,10,</t>
  </si>
  <si>
    <t xml:space="preserve">09,10,</t>
  </si>
  <si>
    <t xml:space="preserve">03,10,</t>
  </si>
  <si>
    <t xml:space="preserve">02,10,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</si>
  <si>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</si>
  <si>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</si>
  <si>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</si>
  <si>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</si>
  <si>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</si>
  <si>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</si>
  <si>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конец ТМА</t>
  </si>
  <si>
    <t xml:space="preserve"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</si>
  <si>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</si>
  <si>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</si>
  <si>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</si>
  <si>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</si>
  <si>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</si>
  <si>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</si>
  <si>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</si>
  <si>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</si>
  <si>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</si>
  <si>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</si>
  <si>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</si>
  <si>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ТМА ноябрь</t>
  </si>
  <si>
    <t xml:space="preserve"> 201  Ветчина Нежная ТМ Особый рецепт, (2,5кг), ПОКОМ</t>
  </si>
  <si>
    <t xml:space="preserve">конец ТМА, высокая цена</t>
  </si>
  <si>
    <t xml:space="preserve"> 215  Колбаса Докторская ГОСТ Дугушка, ВЕС, ТМ Стародворье ПОКОМ</t>
  </si>
  <si>
    <t xml:space="preserve">конец ТМА, нет потребности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</si>
  <si>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</si>
  <si>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</si>
  <si>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</si>
  <si>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не в матрице</t>
  </si>
  <si>
    <t xml:space="preserve"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</si>
  <si>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</si>
  <si>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</si>
  <si>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</si>
  <si>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</si>
  <si>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</si>
  <si>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</si>
  <si>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высокая цена</t>
  </si>
  <si>
    <t xml:space="preserve"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</si>
  <si>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</si>
  <si>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</si>
  <si>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</si>
  <si>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</si>
  <si>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</si>
  <si>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</si>
  <si>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</si>
  <si>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</si>
  <si>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нужно увеличить продажи / 11,10,24 филиал обнулил</t>
  </si>
  <si>
    <t xml:space="preserve"> 266  Колбаса Филейбургская с сочным окороком, ВЕС, ТМ Баварушка  ПОКОМ</t>
  </si>
  <si>
    <t xml:space="preserve"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</si>
  <si>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</si>
  <si>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</si>
  <si>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</si>
  <si>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</si>
  <si>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</si>
  <si>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</si>
  <si>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</si>
  <si>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</si>
  <si>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</si>
  <si>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</si>
  <si>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</si>
  <si>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</si>
  <si>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</si>
  <si>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</si>
  <si>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</si>
  <si>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</si>
  <si>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</si>
  <si>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нет потребности</t>
  </si>
  <si>
    <t xml:space="preserve">с 02,10 заказываем / 11,10,24 филиал обнулил</t>
  </si>
  <si>
    <t xml:space="preserve"> 322  Колбаса вареная Молокуша 0,45кг ТМ Вязанка  ПОКОМ</t>
  </si>
  <si>
    <t xml:space="preserve"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</si>
  <si>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</si>
  <si>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</si>
  <si>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</si>
  <si>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</si>
  <si>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</si>
  <si>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</si>
  <si>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</si>
  <si>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</si>
  <si>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</si>
  <si>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</si>
  <si>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</si>
  <si>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</si>
  <si>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</si>
  <si>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</si>
  <si>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</si>
  <si>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сети / 11,10,24 филиал обнулил</t>
  </si>
  <si>
    <t xml:space="preserve"> 376  Колбаса Докторская Дугушка 0,6кг ГОСТ ТМ Стародворье  ПОКОМ </t>
  </si>
  <si>
    <t xml:space="preserve">30,09 корректировка</t>
  </si>
  <si>
    <t xml:space="preserve"> 394 Ветчина Сочинка с сочным окороком ТМ Стародворье полиамид ф/в 0,35 кг  Поком</t>
  </si>
  <si>
    <t xml:space="preserve">слабая реализация</t>
  </si>
  <si>
    <t xml:space="preserve">24,10,24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</si>
  <si>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</si>
  <si>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</si>
  <si>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</si>
  <si>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</si>
  <si>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24,10,24 филиал обнулил / ТК Вояж</t>
  </si>
  <si>
    <t xml:space="preserve"> 408  Ветчина Сливушка с индейкой ТМ Вязанка, 0,4кг  ПОКОМ</t>
  </si>
  <si>
    <t xml:space="preserve"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</si>
  <si>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</si>
  <si>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</si>
  <si>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</si>
  <si>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</si>
  <si>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</si>
  <si>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</si>
  <si>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</si>
  <si>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</si>
  <si>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</si>
  <si>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</si>
  <si>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</si>
  <si>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</si>
  <si>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</si>
  <si>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</si>
  <si>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</si>
  <si>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</si>
  <si>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</si>
  <si>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</si>
  <si>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</si>
  <si>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</si>
  <si>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</si>
  <si>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</si>
  <si>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</si>
  <si>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</si>
  <si>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</si>
  <si>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376  Сардельки Сочинки с сочным окороком ТМ Стародворье полиамид мгс ф/в 0,4 кг СК3</t>
  </si>
  <si>
    <t xml:space="preserve">нужно увеличить продажи / дубль на 328 / не правильно поставлен приход</t>
  </si>
  <si>
    <t xml:space="preserve">501 Сосиски Филейские по-ганноверски ТМ Вязанка.в оболочке амицел в м.г.с ВЕС. ПОКОМ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</si>
</sst>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theme="4" tint="0.5999"/>
        <bgColor rgb="FF99CCFF"/>
      </patternFill>
    </fill>
    <fill>
      <patternFill patternType="solid">
        <fgColor theme="6" tint="0.3999"/>
        <bgColor rgb="FFD9D9D9"/>
      </patternFill>
    </fill>
    <fill>
      <patternFill patternType="solid">
        <fgColor theme="0" tint="-0.5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15"/>
        <bgColor rgb="FFB9CD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dxfs count="10">
    <dxf>
      <fill>
        <patternFill patternType="solid">
          <fgColor rgb="FF808080"/>
          <bgColor rgb="FF000000"/>
        </patternFill>
      </fill>
    </dxf>
    <dxf>
      <fill>
        <patternFill patternType="solid">
          <fgColor rgb="FFB9CDE5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 patternType="solid">
          <fgColor rgb="FFD99694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4C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758CE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49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R4" activeCellId="0" sqref="R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60"/>
    <col collapsed="false" customWidth="true" hidden="false" outlineLevel="0" max="2" min="2" style="1" width="3.82"/>
    <col collapsed="false" customWidth="true" hidden="false" outlineLevel="0" max="6" min="3" style="1" width="6.45"/>
    <col collapsed="false" customWidth="true" hidden="false" outlineLevel="0" max="7" min="7" style="2" width="5.27"/>
    <col collapsed="false" customWidth="true" hidden="false" outlineLevel="0" max="8" min="8" style="1" width="5.27"/>
    <col collapsed="false" customWidth="true" hidden="false" outlineLevel="0" max="9" min="9" style="1" width="12.73"/>
    <col collapsed="false" customWidth="true" hidden="false" outlineLevel="0" max="11" min="10" style="1" width="6.45"/>
    <col collapsed="false" customWidth="true" hidden="false" outlineLevel="0" max="14" min="12" style="1" width="0.82"/>
    <col collapsed="false" customWidth="true" hidden="false" outlineLevel="0" max="18" min="15" style="1" width="6.45"/>
    <col collapsed="false" customWidth="true" hidden="false" outlineLevel="0" max="19" min="19" style="1" width="22.82"/>
    <col collapsed="false" customWidth="true" hidden="false" outlineLevel="0" max="21" min="20" style="1" width="5"/>
    <col collapsed="false" customWidth="true" hidden="false" outlineLevel="0" max="27" min="22" style="1" width="5.73"/>
    <col collapsed="false" customWidth="true" hidden="false" outlineLevel="0" max="28" min="28" style="1" width="49.73"/>
    <col collapsed="false" customWidth="true" hidden="false" outlineLevel="0" max="51" min="29" style="1" width="8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customFormat="false" ht="13.8" hidden="false" customHeight="false" outlineLevel="0" collapsed="false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7" t="s">
        <v>15</v>
      </c>
      <c r="Q3" s="7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21</v>
      </c>
      <c r="X3" s="5" t="s">
        <v>21</v>
      </c>
      <c r="Y3" s="5" t="s">
        <v>21</v>
      </c>
      <c r="Z3" s="5" t="s">
        <v>21</v>
      </c>
      <c r="AA3" s="5" t="s">
        <v>21</v>
      </c>
      <c r="AB3" s="5" t="s">
        <v>22</v>
      </c>
      <c r="AC3" s="5" t="s">
        <v>23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8" t="s">
        <v>24</v>
      </c>
      <c r="O4" s="3" t="s">
        <v>25</v>
      </c>
      <c r="P4" s="3"/>
      <c r="Q4" s="3" t="s">
        <v>26</v>
      </c>
      <c r="R4" s="3"/>
      <c r="S4" s="3"/>
      <c r="T4" s="3"/>
      <c r="U4" s="3"/>
      <c r="V4" s="3" t="s">
        <v>27</v>
      </c>
      <c r="W4" s="3" t="s">
        <v>28</v>
      </c>
      <c r="X4" s="3" t="s">
        <v>29</v>
      </c>
      <c r="Y4" s="3" t="s">
        <v>30</v>
      </c>
      <c r="Z4" s="3" t="s">
        <v>31</v>
      </c>
      <c r="AA4" s="3" t="s">
        <v>32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customFormat="false" ht="12.8" hidden="false" customHeight="false" outlineLevel="0" collapsed="false">
      <c r="A5" s="3"/>
      <c r="B5" s="3"/>
      <c r="C5" s="3"/>
      <c r="D5" s="3"/>
      <c r="E5" s="9" t="n">
        <f aca="false">SUM(E6:E499)</f>
        <v>42903.362</v>
      </c>
      <c r="F5" s="9" t="n">
        <f aca="false">SUM(F6:F499)</f>
        <v>63594.311</v>
      </c>
      <c r="G5" s="4"/>
      <c r="H5" s="3"/>
      <c r="I5" s="3"/>
      <c r="J5" s="9" t="n">
        <f aca="false">SUM(J6:J499)</f>
        <v>42548.81</v>
      </c>
      <c r="K5" s="9" t="n">
        <f aca="false">SUM(K6:K499)</f>
        <v>354.552</v>
      </c>
      <c r="L5" s="9" t="n">
        <f aca="false">SUM(L6:L499)</f>
        <v>0</v>
      </c>
      <c r="M5" s="9" t="n">
        <f aca="false">SUM(M6:M499)</f>
        <v>0</v>
      </c>
      <c r="N5" s="9" t="n">
        <f aca="false">SUM(N6:N499)</f>
        <v>0</v>
      </c>
      <c r="O5" s="9" t="n">
        <f aca="false">SUM(O6:O499)</f>
        <v>8580.6724</v>
      </c>
      <c r="P5" s="9" t="n">
        <f aca="false">SUM(P6:P499)</f>
        <v>24082.80044</v>
      </c>
      <c r="Q5" s="9" t="n">
        <f aca="false">SUM(Q6:Q499)</f>
        <v>22010.91684</v>
      </c>
      <c r="R5" s="9" t="n">
        <f aca="false">SUM(R6:R499)</f>
        <v>700</v>
      </c>
      <c r="S5" s="3"/>
      <c r="T5" s="3"/>
      <c r="U5" s="3"/>
      <c r="V5" s="9" t="n">
        <f aca="false">SUM(V6:V499)</f>
        <v>8464.9228</v>
      </c>
      <c r="W5" s="9" t="n">
        <f aca="false">SUM(W6:W499)</f>
        <v>8207.1408</v>
      </c>
      <c r="X5" s="9" t="n">
        <f aca="false">SUM(X6:X499)</f>
        <v>8524.4682</v>
      </c>
      <c r="Y5" s="9" t="n">
        <f aca="false">SUM(Y6:Y499)</f>
        <v>8553.3956</v>
      </c>
      <c r="Z5" s="9" t="n">
        <f aca="false">SUM(Z6:Z499)</f>
        <v>7954.584</v>
      </c>
      <c r="AA5" s="9" t="n">
        <f aca="false">SUM(AA6:AA499)</f>
        <v>8312.9986</v>
      </c>
      <c r="AB5" s="3"/>
      <c r="AC5" s="9" t="n">
        <f aca="false">SUM(AC6:AC499)</f>
        <v>17111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customFormat="false" ht="12.8" hidden="false" customHeight="false" outlineLevel="0" collapsed="false">
      <c r="A6" s="3" t="s">
        <v>33</v>
      </c>
      <c r="B6" s="3" t="s">
        <v>34</v>
      </c>
      <c r="C6" s="3" t="n">
        <v>1679.938</v>
      </c>
      <c r="D6" s="3" t="n">
        <v>2016.843</v>
      </c>
      <c r="E6" s="3" t="n">
        <v>1619.28</v>
      </c>
      <c r="F6" s="3" t="n">
        <v>1723.418</v>
      </c>
      <c r="G6" s="4" t="n">
        <v>1</v>
      </c>
      <c r="H6" s="3" t="n">
        <v>50</v>
      </c>
      <c r="I6" s="3" t="s">
        <v>35</v>
      </c>
      <c r="J6" s="3" t="n">
        <v>1505.3</v>
      </c>
      <c r="K6" s="3" t="n">
        <f aca="false">E6-J6</f>
        <v>113.98</v>
      </c>
      <c r="L6" s="3"/>
      <c r="M6" s="3"/>
      <c r="N6" s="3"/>
      <c r="O6" s="3" t="n">
        <f aca="false">E6/5</f>
        <v>323.856</v>
      </c>
      <c r="P6" s="10" t="n">
        <f aca="false">10.4*O6-F6</f>
        <v>1644.6844</v>
      </c>
      <c r="Q6" s="10" t="n">
        <f aca="false">P6</f>
        <v>1644.6844</v>
      </c>
      <c r="R6" s="10"/>
      <c r="S6" s="3"/>
      <c r="T6" s="3" t="n">
        <f aca="false">(F6+Q6)/O6</f>
        <v>10.4</v>
      </c>
      <c r="U6" s="3" t="n">
        <f aca="false">F6/O6</f>
        <v>5.32155649424436</v>
      </c>
      <c r="V6" s="3" t="n">
        <v>265.2934</v>
      </c>
      <c r="W6" s="3" t="n">
        <v>231.7596</v>
      </c>
      <c r="X6" s="3" t="n">
        <v>243.0414</v>
      </c>
      <c r="Y6" s="3" t="n">
        <v>244.0378</v>
      </c>
      <c r="Z6" s="3" t="n">
        <v>221.4794</v>
      </c>
      <c r="AA6" s="3" t="n">
        <v>251.302</v>
      </c>
      <c r="AB6" s="3" t="s">
        <v>36</v>
      </c>
      <c r="AC6" s="3" t="n">
        <f aca="false">ROUND(Q6*G6,0)</f>
        <v>1645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customFormat="false" ht="12.8" hidden="false" customHeight="false" outlineLevel="0" collapsed="false">
      <c r="A7" s="3" t="s">
        <v>37</v>
      </c>
      <c r="B7" s="3" t="s">
        <v>34</v>
      </c>
      <c r="C7" s="3" t="n">
        <v>384.966</v>
      </c>
      <c r="D7" s="3" t="n">
        <v>507.912</v>
      </c>
      <c r="E7" s="3" t="n">
        <v>328.906</v>
      </c>
      <c r="F7" s="3" t="n">
        <v>498.049</v>
      </c>
      <c r="G7" s="4" t="n">
        <v>1</v>
      </c>
      <c r="H7" s="3" t="n">
        <v>45</v>
      </c>
      <c r="I7" s="3" t="s">
        <v>35</v>
      </c>
      <c r="J7" s="3" t="n">
        <v>308.45</v>
      </c>
      <c r="K7" s="3" t="n">
        <f aca="false">E7-J7</f>
        <v>20.456</v>
      </c>
      <c r="L7" s="3"/>
      <c r="M7" s="3"/>
      <c r="N7" s="3"/>
      <c r="O7" s="3" t="n">
        <f aca="false">E7/5</f>
        <v>65.7812</v>
      </c>
      <c r="P7" s="10" t="n">
        <f aca="false">10*O7-F7</f>
        <v>159.763</v>
      </c>
      <c r="Q7" s="10" t="n">
        <f aca="false">P7</f>
        <v>159.763</v>
      </c>
      <c r="R7" s="10"/>
      <c r="S7" s="3"/>
      <c r="T7" s="3" t="n">
        <f aca="false">(F7+Q7)/O7</f>
        <v>10</v>
      </c>
      <c r="U7" s="3" t="n">
        <f aca="false">F7/O7</f>
        <v>7.57129696630648</v>
      </c>
      <c r="V7" s="3" t="n">
        <v>65.5484</v>
      </c>
      <c r="W7" s="3" t="n">
        <v>59.4378</v>
      </c>
      <c r="X7" s="3" t="n">
        <v>79.0528</v>
      </c>
      <c r="Y7" s="3" t="n">
        <v>78.9478</v>
      </c>
      <c r="Z7" s="3" t="n">
        <v>54.472</v>
      </c>
      <c r="AA7" s="3" t="n">
        <v>56.4238</v>
      </c>
      <c r="AB7" s="3"/>
      <c r="AC7" s="3" t="n">
        <f aca="false">ROUND(Q7*G7,0)</f>
        <v>160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customFormat="false" ht="12.8" hidden="false" customHeight="false" outlineLevel="0" collapsed="false">
      <c r="A8" s="11" t="s">
        <v>38</v>
      </c>
      <c r="B8" s="11" t="s">
        <v>34</v>
      </c>
      <c r="C8" s="11" t="n">
        <v>1538.328</v>
      </c>
      <c r="D8" s="11" t="n">
        <v>1025.954</v>
      </c>
      <c r="E8" s="11" t="n">
        <v>899.632</v>
      </c>
      <c r="F8" s="11" t="n">
        <v>1426.9</v>
      </c>
      <c r="G8" s="12" t="n">
        <v>1</v>
      </c>
      <c r="H8" s="11" t="n">
        <v>45</v>
      </c>
      <c r="I8" s="11" t="s">
        <v>35</v>
      </c>
      <c r="J8" s="11" t="n">
        <v>830.55</v>
      </c>
      <c r="K8" s="11" t="n">
        <f aca="false">E8-J8</f>
        <v>69.082</v>
      </c>
      <c r="L8" s="11"/>
      <c r="M8" s="11"/>
      <c r="N8" s="11"/>
      <c r="O8" s="11" t="n">
        <f aca="false">E8/5</f>
        <v>179.9264</v>
      </c>
      <c r="P8" s="13" t="n">
        <f aca="false">8*O8-F8</f>
        <v>12.5111999999999</v>
      </c>
      <c r="Q8" s="10" t="n">
        <v>0</v>
      </c>
      <c r="R8" s="13" t="n">
        <v>0</v>
      </c>
      <c r="S8" s="11" t="s">
        <v>39</v>
      </c>
      <c r="T8" s="11" t="n">
        <f aca="false">(F8+Q8)/O8</f>
        <v>7.93046490120405</v>
      </c>
      <c r="U8" s="11" t="n">
        <f aca="false">F8/O8</f>
        <v>7.93046490120405</v>
      </c>
      <c r="V8" s="11" t="n">
        <v>194.6184</v>
      </c>
      <c r="W8" s="11" t="n">
        <v>197.2136</v>
      </c>
      <c r="X8" s="11" t="n">
        <v>208.6392</v>
      </c>
      <c r="Y8" s="11" t="n">
        <v>206.9414</v>
      </c>
      <c r="Z8" s="11" t="n">
        <v>191.8258</v>
      </c>
      <c r="AA8" s="11" t="n">
        <v>174.2824</v>
      </c>
      <c r="AB8" s="11" t="s">
        <v>40</v>
      </c>
      <c r="AC8" s="11" t="n">
        <f aca="false">ROUND(Q8*G8,0)</f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customFormat="false" ht="12.8" hidden="false" customHeight="false" outlineLevel="0" collapsed="false">
      <c r="A9" s="3" t="s">
        <v>41</v>
      </c>
      <c r="B9" s="3" t="s">
        <v>34</v>
      </c>
      <c r="C9" s="3" t="n">
        <v>194.965</v>
      </c>
      <c r="D9" s="3" t="n">
        <v>224.953</v>
      </c>
      <c r="E9" s="3" t="n">
        <v>125.054</v>
      </c>
      <c r="F9" s="3" t="n">
        <v>262.84</v>
      </c>
      <c r="G9" s="4" t="n">
        <v>1</v>
      </c>
      <c r="H9" s="3" t="n">
        <v>40</v>
      </c>
      <c r="I9" s="3" t="s">
        <v>35</v>
      </c>
      <c r="J9" s="3" t="n">
        <v>129.8</v>
      </c>
      <c r="K9" s="3" t="n">
        <f aca="false">E9-J9</f>
        <v>-4.74600000000001</v>
      </c>
      <c r="L9" s="3"/>
      <c r="M9" s="3"/>
      <c r="N9" s="3"/>
      <c r="O9" s="3" t="n">
        <f aca="false">E9/5</f>
        <v>25.0108</v>
      </c>
      <c r="P9" s="10"/>
      <c r="Q9" s="10" t="n">
        <f aca="false">P9</f>
        <v>0</v>
      </c>
      <c r="R9" s="10"/>
      <c r="S9" s="3"/>
      <c r="T9" s="3" t="n">
        <f aca="false">(F9+Q9)/O9</f>
        <v>10.5090600860428</v>
      </c>
      <c r="U9" s="3" t="n">
        <f aca="false">F9/O9</f>
        <v>10.5090600860428</v>
      </c>
      <c r="V9" s="3" t="n">
        <v>30.9884</v>
      </c>
      <c r="W9" s="3" t="n">
        <v>27.9502</v>
      </c>
      <c r="X9" s="3" t="n">
        <v>30.0376</v>
      </c>
      <c r="Y9" s="3" t="n">
        <v>30.1504</v>
      </c>
      <c r="Z9" s="3" t="n">
        <v>38.5068</v>
      </c>
      <c r="AA9" s="3" t="n">
        <v>38.6072</v>
      </c>
      <c r="AB9" s="3"/>
      <c r="AC9" s="3" t="n">
        <f aca="false">ROUND(Q9*G9,0)</f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Format="false" ht="12.8" hidden="false" customHeight="false" outlineLevel="0" collapsed="false">
      <c r="A10" s="3" t="s">
        <v>42</v>
      </c>
      <c r="B10" s="3" t="s">
        <v>43</v>
      </c>
      <c r="C10" s="3" t="n">
        <v>368</v>
      </c>
      <c r="D10" s="3" t="n">
        <v>612</v>
      </c>
      <c r="E10" s="3" t="n">
        <v>328</v>
      </c>
      <c r="F10" s="3" t="n">
        <v>584</v>
      </c>
      <c r="G10" s="4" t="n">
        <v>0.45</v>
      </c>
      <c r="H10" s="3" t="n">
        <v>45</v>
      </c>
      <c r="I10" s="3" t="s">
        <v>35</v>
      </c>
      <c r="J10" s="3" t="n">
        <v>331</v>
      </c>
      <c r="K10" s="3" t="n">
        <f aca="false">E10-J10</f>
        <v>-3</v>
      </c>
      <c r="L10" s="3"/>
      <c r="M10" s="3"/>
      <c r="N10" s="3"/>
      <c r="O10" s="3" t="n">
        <f aca="false">E10/5</f>
        <v>65.6</v>
      </c>
      <c r="P10" s="10" t="n">
        <f aca="false">10*O10-F10</f>
        <v>72</v>
      </c>
      <c r="Q10" s="10" t="n">
        <f aca="false">P10</f>
        <v>72</v>
      </c>
      <c r="R10" s="10"/>
      <c r="S10" s="3"/>
      <c r="T10" s="3" t="n">
        <f aca="false">(F10+Q10)/O10</f>
        <v>10</v>
      </c>
      <c r="U10" s="3" t="n">
        <f aca="false">F10/O10</f>
        <v>8.90243902439024</v>
      </c>
      <c r="V10" s="3" t="n">
        <v>74.8</v>
      </c>
      <c r="W10" s="3" t="n">
        <v>74</v>
      </c>
      <c r="X10" s="3" t="n">
        <v>63.8</v>
      </c>
      <c r="Y10" s="3" t="n">
        <v>66.8</v>
      </c>
      <c r="Z10" s="3" t="n">
        <v>66.6</v>
      </c>
      <c r="AA10" s="3" t="n">
        <v>61.6</v>
      </c>
      <c r="AB10" s="3"/>
      <c r="AC10" s="3" t="n">
        <f aca="false">ROUND(Q10*G10,0)</f>
        <v>32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Format="false" ht="12.8" hidden="false" customHeight="false" outlineLevel="0" collapsed="false">
      <c r="A11" s="3" t="s">
        <v>44</v>
      </c>
      <c r="B11" s="3" t="s">
        <v>43</v>
      </c>
      <c r="C11" s="3" t="n">
        <v>813</v>
      </c>
      <c r="D11" s="3" t="n">
        <v>1206</v>
      </c>
      <c r="E11" s="3" t="n">
        <v>661</v>
      </c>
      <c r="F11" s="3" t="n">
        <v>1287</v>
      </c>
      <c r="G11" s="4" t="n">
        <v>0.45</v>
      </c>
      <c r="H11" s="3" t="n">
        <v>45</v>
      </c>
      <c r="I11" s="3" t="s">
        <v>35</v>
      </c>
      <c r="J11" s="3" t="n">
        <v>651</v>
      </c>
      <c r="K11" s="3" t="n">
        <f aca="false">E11-J11</f>
        <v>10</v>
      </c>
      <c r="L11" s="3"/>
      <c r="M11" s="3"/>
      <c r="N11" s="3"/>
      <c r="O11" s="3" t="n">
        <f aca="false">E11/5</f>
        <v>132.2</v>
      </c>
      <c r="P11" s="10" t="n">
        <f aca="false">10*O11-F11</f>
        <v>35</v>
      </c>
      <c r="Q11" s="10" t="n">
        <f aca="false">P11</f>
        <v>35</v>
      </c>
      <c r="R11" s="10"/>
      <c r="S11" s="3"/>
      <c r="T11" s="3" t="n">
        <f aca="false">(F11+Q11)/O11</f>
        <v>10</v>
      </c>
      <c r="U11" s="3" t="n">
        <f aca="false">F11/O11</f>
        <v>9.73524962178517</v>
      </c>
      <c r="V11" s="3" t="n">
        <v>147.2</v>
      </c>
      <c r="W11" s="3" t="n">
        <v>136.6</v>
      </c>
      <c r="X11" s="3" t="n">
        <v>123.8</v>
      </c>
      <c r="Y11" s="3" t="n">
        <v>141.8</v>
      </c>
      <c r="Z11" s="3" t="n">
        <v>143.4</v>
      </c>
      <c r="AA11" s="3" t="n">
        <v>110.4</v>
      </c>
      <c r="AB11" s="3"/>
      <c r="AC11" s="3" t="n">
        <f aca="false">ROUND(Q11*G11,0)</f>
        <v>16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Format="false" ht="12.8" hidden="false" customHeight="false" outlineLevel="0" collapsed="false">
      <c r="A12" s="3" t="s">
        <v>45</v>
      </c>
      <c r="B12" s="3" t="s">
        <v>43</v>
      </c>
      <c r="C12" s="3" t="n">
        <v>156</v>
      </c>
      <c r="D12" s="3" t="n">
        <v>240</v>
      </c>
      <c r="E12" s="3" t="n">
        <v>120</v>
      </c>
      <c r="F12" s="3" t="n">
        <v>268</v>
      </c>
      <c r="G12" s="4" t="n">
        <v>0.17</v>
      </c>
      <c r="H12" s="3" t="n">
        <v>180</v>
      </c>
      <c r="I12" s="3" t="s">
        <v>35</v>
      </c>
      <c r="J12" s="3" t="n">
        <v>133</v>
      </c>
      <c r="K12" s="3" t="n">
        <f aca="false">E12-J12</f>
        <v>-13</v>
      </c>
      <c r="L12" s="3"/>
      <c r="M12" s="3"/>
      <c r="N12" s="3"/>
      <c r="O12" s="3" t="n">
        <f aca="false">E12/5</f>
        <v>24</v>
      </c>
      <c r="P12" s="10"/>
      <c r="Q12" s="10" t="n">
        <f aca="false">P12</f>
        <v>0</v>
      </c>
      <c r="R12" s="10"/>
      <c r="S12" s="3"/>
      <c r="T12" s="3" t="n">
        <f aca="false">(F12+Q12)/O12</f>
        <v>11.1666666666667</v>
      </c>
      <c r="U12" s="3" t="n">
        <f aca="false">F12/O12</f>
        <v>11.1666666666667</v>
      </c>
      <c r="V12" s="3" t="n">
        <v>29.4</v>
      </c>
      <c r="W12" s="3" t="n">
        <v>22.6</v>
      </c>
      <c r="X12" s="3" t="n">
        <v>10.8</v>
      </c>
      <c r="Y12" s="3" t="n">
        <v>12</v>
      </c>
      <c r="Z12" s="3" t="n">
        <v>14.2</v>
      </c>
      <c r="AA12" s="3" t="n">
        <v>25</v>
      </c>
      <c r="AB12" s="3"/>
      <c r="AC12" s="3" t="n">
        <f aca="false">ROUND(Q12*G12,0)</f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customFormat="false" ht="12.8" hidden="false" customHeight="false" outlineLevel="0" collapsed="false">
      <c r="A13" s="3" t="s">
        <v>46</v>
      </c>
      <c r="B13" s="3" t="s">
        <v>43</v>
      </c>
      <c r="C13" s="3" t="n">
        <v>194</v>
      </c>
      <c r="D13" s="3" t="n">
        <v>192</v>
      </c>
      <c r="E13" s="3" t="n">
        <v>157</v>
      </c>
      <c r="F13" s="3" t="n">
        <v>222</v>
      </c>
      <c r="G13" s="4" t="n">
        <v>0.3</v>
      </c>
      <c r="H13" s="3" t="n">
        <v>40</v>
      </c>
      <c r="I13" s="3" t="s">
        <v>35</v>
      </c>
      <c r="J13" s="3" t="n">
        <v>145</v>
      </c>
      <c r="K13" s="3" t="n">
        <f aca="false">E13-J13</f>
        <v>12</v>
      </c>
      <c r="L13" s="3"/>
      <c r="M13" s="3"/>
      <c r="N13" s="3"/>
      <c r="O13" s="3" t="n">
        <f aca="false">E13/5</f>
        <v>31.4</v>
      </c>
      <c r="P13" s="10" t="n">
        <f aca="false">10*O13-F13</f>
        <v>92</v>
      </c>
      <c r="Q13" s="10" t="n">
        <f aca="false">P13</f>
        <v>92</v>
      </c>
      <c r="R13" s="10"/>
      <c r="S13" s="3"/>
      <c r="T13" s="3" t="n">
        <f aca="false">(F13+Q13)/O13</f>
        <v>10</v>
      </c>
      <c r="U13" s="3" t="n">
        <f aca="false">F13/O13</f>
        <v>7.07006369426752</v>
      </c>
      <c r="V13" s="3" t="n">
        <v>26.6</v>
      </c>
      <c r="W13" s="3" t="n">
        <v>26.2</v>
      </c>
      <c r="X13" s="3" t="n">
        <v>26.4</v>
      </c>
      <c r="Y13" s="3" t="n">
        <v>19.6</v>
      </c>
      <c r="Z13" s="3" t="n">
        <v>33.2</v>
      </c>
      <c r="AA13" s="3" t="n">
        <v>35.4</v>
      </c>
      <c r="AB13" s="3" t="s">
        <v>47</v>
      </c>
      <c r="AC13" s="3" t="n">
        <f aca="false">ROUND(Q13*G13,0)</f>
        <v>28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customFormat="false" ht="12.8" hidden="false" customHeight="false" outlineLevel="0" collapsed="false">
      <c r="A14" s="3" t="s">
        <v>48</v>
      </c>
      <c r="B14" s="3" t="s">
        <v>43</v>
      </c>
      <c r="C14" s="3" t="n">
        <v>255</v>
      </c>
      <c r="D14" s="3" t="n">
        <v>60</v>
      </c>
      <c r="E14" s="3" t="n">
        <v>240</v>
      </c>
      <c r="F14" s="3" t="n">
        <v>45</v>
      </c>
      <c r="G14" s="4" t="n">
        <v>0.17</v>
      </c>
      <c r="H14" s="3" t="n">
        <v>180</v>
      </c>
      <c r="I14" s="3" t="s">
        <v>35</v>
      </c>
      <c r="J14" s="3" t="n">
        <v>223</v>
      </c>
      <c r="K14" s="3" t="n">
        <f aca="false">E14-J14</f>
        <v>17</v>
      </c>
      <c r="L14" s="3"/>
      <c r="M14" s="3"/>
      <c r="N14" s="3"/>
      <c r="O14" s="3" t="n">
        <f aca="false">E14/5</f>
        <v>48</v>
      </c>
      <c r="P14" s="10" t="n">
        <f aca="false">12*O14-F14</f>
        <v>531</v>
      </c>
      <c r="Q14" s="10" t="n">
        <f aca="false">P14</f>
        <v>531</v>
      </c>
      <c r="R14" s="10"/>
      <c r="S14" s="3"/>
      <c r="T14" s="3" t="n">
        <f aca="false">(F14+Q14)/O14</f>
        <v>12</v>
      </c>
      <c r="U14" s="3" t="n">
        <f aca="false">F14/O14</f>
        <v>0.9375</v>
      </c>
      <c r="V14" s="3" t="n">
        <v>40.8</v>
      </c>
      <c r="W14" s="3" t="n">
        <v>37.2</v>
      </c>
      <c r="X14" s="3" t="n">
        <v>42.4</v>
      </c>
      <c r="Y14" s="3" t="n">
        <v>42.2</v>
      </c>
      <c r="Z14" s="3" t="n">
        <v>36</v>
      </c>
      <c r="AA14" s="3" t="n">
        <v>54</v>
      </c>
      <c r="AB14" s="3"/>
      <c r="AC14" s="3" t="n">
        <f aca="false">ROUND(Q14*G14,0)</f>
        <v>90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customFormat="false" ht="12.8" hidden="false" customHeight="false" outlineLevel="0" collapsed="false">
      <c r="A15" s="3" t="s">
        <v>49</v>
      </c>
      <c r="B15" s="3" t="s">
        <v>43</v>
      </c>
      <c r="C15" s="3" t="n">
        <v>70</v>
      </c>
      <c r="D15" s="3" t="n">
        <v>216</v>
      </c>
      <c r="E15" s="3" t="n">
        <v>81</v>
      </c>
      <c r="F15" s="3" t="n">
        <v>186</v>
      </c>
      <c r="G15" s="4" t="n">
        <v>0.35</v>
      </c>
      <c r="H15" s="3" t="n">
        <v>50</v>
      </c>
      <c r="I15" s="3" t="s">
        <v>35</v>
      </c>
      <c r="J15" s="3" t="n">
        <v>85</v>
      </c>
      <c r="K15" s="3" t="n">
        <f aca="false">E15-J15</f>
        <v>-4</v>
      </c>
      <c r="L15" s="3"/>
      <c r="M15" s="3"/>
      <c r="N15" s="3"/>
      <c r="O15" s="3" t="n">
        <f aca="false">E15/5</f>
        <v>16.2</v>
      </c>
      <c r="P15" s="10"/>
      <c r="Q15" s="10" t="n">
        <f aca="false">P15</f>
        <v>0</v>
      </c>
      <c r="R15" s="10"/>
      <c r="S15" s="3"/>
      <c r="T15" s="3" t="n">
        <f aca="false">(F15+Q15)/O15</f>
        <v>11.4814814814815</v>
      </c>
      <c r="U15" s="3" t="n">
        <f aca="false">F15/O15</f>
        <v>11.4814814814815</v>
      </c>
      <c r="V15" s="3" t="n">
        <v>22.4</v>
      </c>
      <c r="W15" s="3" t="n">
        <v>21</v>
      </c>
      <c r="X15" s="3" t="n">
        <v>16</v>
      </c>
      <c r="Y15" s="3" t="n">
        <v>15.6</v>
      </c>
      <c r="Z15" s="3" t="n">
        <v>15.6</v>
      </c>
      <c r="AA15" s="3" t="n">
        <v>17.8</v>
      </c>
      <c r="AB15" s="3"/>
      <c r="AC15" s="3" t="n">
        <f aca="false">ROUND(Q15*G15,0)</f>
        <v>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Format="false" ht="12.8" hidden="false" customHeight="false" outlineLevel="0" collapsed="false">
      <c r="A16" s="3" t="s">
        <v>50</v>
      </c>
      <c r="B16" s="3" t="s">
        <v>43</v>
      </c>
      <c r="C16" s="3" t="n">
        <v>136</v>
      </c>
      <c r="D16" s="3" t="n">
        <v>168</v>
      </c>
      <c r="E16" s="3" t="n">
        <v>101</v>
      </c>
      <c r="F16" s="3" t="n">
        <v>183</v>
      </c>
      <c r="G16" s="4" t="n">
        <v>0.35</v>
      </c>
      <c r="H16" s="3" t="n">
        <v>50</v>
      </c>
      <c r="I16" s="3" t="s">
        <v>35</v>
      </c>
      <c r="J16" s="3" t="n">
        <v>105</v>
      </c>
      <c r="K16" s="3" t="n">
        <f aca="false">E16-J16</f>
        <v>-4</v>
      </c>
      <c r="L16" s="3"/>
      <c r="M16" s="3"/>
      <c r="N16" s="3"/>
      <c r="O16" s="3" t="n">
        <f aca="false">E16/5</f>
        <v>20.2</v>
      </c>
      <c r="P16" s="10" t="n">
        <f aca="false">10*O16-F16</f>
        <v>19</v>
      </c>
      <c r="Q16" s="10" t="n">
        <f aca="false">P16</f>
        <v>19</v>
      </c>
      <c r="R16" s="10"/>
      <c r="S16" s="3"/>
      <c r="T16" s="3" t="n">
        <f aca="false">(F16+Q16)/O16</f>
        <v>10</v>
      </c>
      <c r="U16" s="3" t="n">
        <f aca="false">F16/O16</f>
        <v>9.05940594059406</v>
      </c>
      <c r="V16" s="3" t="n">
        <v>23</v>
      </c>
      <c r="W16" s="3" t="n">
        <v>21.6</v>
      </c>
      <c r="X16" s="3" t="n">
        <v>22</v>
      </c>
      <c r="Y16" s="3" t="n">
        <v>22</v>
      </c>
      <c r="Z16" s="3" t="n">
        <v>18.4</v>
      </c>
      <c r="AA16" s="3" t="n">
        <v>21.4</v>
      </c>
      <c r="AB16" s="3"/>
      <c r="AC16" s="3" t="n">
        <f aca="false">ROUND(Q16*G16,0)</f>
        <v>7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Format="false" ht="12.8" hidden="false" customHeight="false" outlineLevel="0" collapsed="false">
      <c r="A17" s="14" t="s">
        <v>51</v>
      </c>
      <c r="B17" s="14" t="s">
        <v>34</v>
      </c>
      <c r="C17" s="14" t="n">
        <v>662.837</v>
      </c>
      <c r="D17" s="14" t="n">
        <v>1188.3</v>
      </c>
      <c r="E17" s="14" t="n">
        <v>624.189</v>
      </c>
      <c r="F17" s="14" t="n">
        <v>1061.722</v>
      </c>
      <c r="G17" s="15" t="n">
        <v>1</v>
      </c>
      <c r="H17" s="14" t="n">
        <v>55</v>
      </c>
      <c r="I17" s="14" t="s">
        <v>35</v>
      </c>
      <c r="J17" s="14" t="n">
        <v>579.53</v>
      </c>
      <c r="K17" s="14" t="n">
        <f aca="false">E17-J17</f>
        <v>44.659</v>
      </c>
      <c r="L17" s="14"/>
      <c r="M17" s="14"/>
      <c r="N17" s="14"/>
      <c r="O17" s="14" t="n">
        <f aca="false">E17/5</f>
        <v>124.8378</v>
      </c>
      <c r="P17" s="16" t="n">
        <f aca="false">12*O17-F17</f>
        <v>436.3316</v>
      </c>
      <c r="Q17" s="10" t="n">
        <f aca="false">P17</f>
        <v>436.3316</v>
      </c>
      <c r="R17" s="16"/>
      <c r="S17" s="14"/>
      <c r="T17" s="14" t="n">
        <f aca="false">(F17+Q17)/O17</f>
        <v>12</v>
      </c>
      <c r="U17" s="14" t="n">
        <f aca="false">F17/O17</f>
        <v>8.50481184384858</v>
      </c>
      <c r="V17" s="14" t="n">
        <v>125.7642</v>
      </c>
      <c r="W17" s="14" t="n">
        <v>116.9662</v>
      </c>
      <c r="X17" s="14" t="n">
        <v>126.4542</v>
      </c>
      <c r="Y17" s="14" t="n">
        <v>124.381</v>
      </c>
      <c r="Z17" s="14" t="n">
        <v>160.7666</v>
      </c>
      <c r="AA17" s="14" t="n">
        <v>182.4484</v>
      </c>
      <c r="AB17" s="14" t="s">
        <v>52</v>
      </c>
      <c r="AC17" s="14" t="n">
        <f aca="false">ROUND(Q17*G17,0)</f>
        <v>436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Format="false" ht="12.8" hidden="false" customHeight="false" outlineLevel="0" collapsed="false">
      <c r="A18" s="11" t="s">
        <v>53</v>
      </c>
      <c r="B18" s="11" t="s">
        <v>34</v>
      </c>
      <c r="C18" s="11" t="n">
        <v>4031.302</v>
      </c>
      <c r="D18" s="11" t="n">
        <v>3119.857</v>
      </c>
      <c r="E18" s="11" t="n">
        <v>2635.859</v>
      </c>
      <c r="F18" s="11" t="n">
        <v>3829.256</v>
      </c>
      <c r="G18" s="12" t="n">
        <v>1</v>
      </c>
      <c r="H18" s="11" t="n">
        <v>50</v>
      </c>
      <c r="I18" s="11" t="s">
        <v>35</v>
      </c>
      <c r="J18" s="11" t="n">
        <v>2670.8</v>
      </c>
      <c r="K18" s="11" t="n">
        <f aca="false">E18-J18</f>
        <v>-34.9410000000003</v>
      </c>
      <c r="L18" s="11"/>
      <c r="M18" s="11"/>
      <c r="N18" s="11"/>
      <c r="O18" s="11" t="n">
        <f aca="false">E18/5</f>
        <v>527.1718</v>
      </c>
      <c r="P18" s="13" t="n">
        <f aca="false">8*O18-F18</f>
        <v>388.1184</v>
      </c>
      <c r="Q18" s="10" t="n">
        <v>0</v>
      </c>
      <c r="R18" s="13" t="n">
        <v>0</v>
      </c>
      <c r="S18" s="11" t="s">
        <v>54</v>
      </c>
      <c r="T18" s="11" t="n">
        <f aca="false">(F18+Q18)/O18</f>
        <v>7.26377245520341</v>
      </c>
      <c r="U18" s="11" t="n">
        <f aca="false">F18/O18</f>
        <v>7.26377245520341</v>
      </c>
      <c r="V18" s="11" t="n">
        <v>529.155</v>
      </c>
      <c r="W18" s="11" t="n">
        <v>518.494</v>
      </c>
      <c r="X18" s="11" t="n">
        <v>548.7752</v>
      </c>
      <c r="Y18" s="11" t="n">
        <v>546.7414</v>
      </c>
      <c r="Z18" s="11" t="n">
        <v>474.1568</v>
      </c>
      <c r="AA18" s="11" t="n">
        <v>488.7108</v>
      </c>
      <c r="AB18" s="11" t="s">
        <v>40</v>
      </c>
      <c r="AC18" s="11" t="n">
        <f aca="false">ROUND(Q18*G18,0)</f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Format="false" ht="12.8" hidden="false" customHeight="false" outlineLevel="0" collapsed="false">
      <c r="A19" s="11" t="s">
        <v>55</v>
      </c>
      <c r="B19" s="11" t="s">
        <v>34</v>
      </c>
      <c r="C19" s="11" t="n">
        <v>341.211</v>
      </c>
      <c r="D19" s="11" t="n">
        <v>1006</v>
      </c>
      <c r="E19" s="11" t="n">
        <v>607.146</v>
      </c>
      <c r="F19" s="11" t="n">
        <v>566.378</v>
      </c>
      <c r="G19" s="12" t="n">
        <v>1</v>
      </c>
      <c r="H19" s="11" t="n">
        <v>60</v>
      </c>
      <c r="I19" s="11" t="s">
        <v>35</v>
      </c>
      <c r="J19" s="11" t="n">
        <v>591.035</v>
      </c>
      <c r="K19" s="11" t="n">
        <f aca="false">E19-J19</f>
        <v>16.111</v>
      </c>
      <c r="L19" s="11"/>
      <c r="M19" s="11"/>
      <c r="N19" s="11"/>
      <c r="O19" s="11" t="n">
        <f aca="false">E19/5</f>
        <v>121.4292</v>
      </c>
      <c r="P19" s="13" t="n">
        <f aca="false">8*O19-F19</f>
        <v>405.0556</v>
      </c>
      <c r="Q19" s="10" t="n">
        <v>0</v>
      </c>
      <c r="R19" s="13" t="n">
        <v>0</v>
      </c>
      <c r="S19" s="11" t="s">
        <v>56</v>
      </c>
      <c r="T19" s="11" t="n">
        <f aca="false">(F19+Q19)/O19</f>
        <v>4.66426526733273</v>
      </c>
      <c r="U19" s="11" t="n">
        <f aca="false">F19/O19</f>
        <v>4.66426526733273</v>
      </c>
      <c r="V19" s="11" t="n">
        <v>111.1552</v>
      </c>
      <c r="W19" s="11" t="n">
        <v>117.2632</v>
      </c>
      <c r="X19" s="11" t="n">
        <v>75.8102</v>
      </c>
      <c r="Y19" s="11" t="n">
        <v>69.6494</v>
      </c>
      <c r="Z19" s="11" t="n">
        <v>39.7496</v>
      </c>
      <c r="AA19" s="11" t="n">
        <v>20.8606</v>
      </c>
      <c r="AB19" s="11" t="s">
        <v>40</v>
      </c>
      <c r="AC19" s="11" t="n">
        <f aca="false">ROUND(Q19*G19,0)</f>
        <v>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Format="false" ht="12.8" hidden="false" customHeight="false" outlineLevel="0" collapsed="false">
      <c r="A20" s="3" t="s">
        <v>57</v>
      </c>
      <c r="B20" s="3" t="s">
        <v>34</v>
      </c>
      <c r="C20" s="3" t="n">
        <v>300.424</v>
      </c>
      <c r="D20" s="3" t="n">
        <v>434.274</v>
      </c>
      <c r="E20" s="3" t="n">
        <v>238.47</v>
      </c>
      <c r="F20" s="3" t="n">
        <v>433.475</v>
      </c>
      <c r="G20" s="4" t="n">
        <v>1</v>
      </c>
      <c r="H20" s="3" t="n">
        <v>60</v>
      </c>
      <c r="I20" s="3" t="s">
        <v>35</v>
      </c>
      <c r="J20" s="3" t="n">
        <v>229.26</v>
      </c>
      <c r="K20" s="3" t="n">
        <f aca="false">E20-J20</f>
        <v>9.21000000000001</v>
      </c>
      <c r="L20" s="3"/>
      <c r="M20" s="3"/>
      <c r="N20" s="3"/>
      <c r="O20" s="3" t="n">
        <f aca="false">E20/5</f>
        <v>47.694</v>
      </c>
      <c r="P20" s="10" t="n">
        <f aca="false">10*O20-F20</f>
        <v>43.465</v>
      </c>
      <c r="Q20" s="10" t="n">
        <f aca="false">P20</f>
        <v>43.465</v>
      </c>
      <c r="R20" s="10"/>
      <c r="S20" s="3"/>
      <c r="T20" s="3" t="n">
        <f aca="false">(F20+Q20)/O20</f>
        <v>10</v>
      </c>
      <c r="U20" s="3" t="n">
        <f aca="false">F20/O20</f>
        <v>9.0886694343104</v>
      </c>
      <c r="V20" s="3" t="n">
        <v>51.5692</v>
      </c>
      <c r="W20" s="3" t="n">
        <v>43.962</v>
      </c>
      <c r="X20" s="3" t="n">
        <v>44.7092</v>
      </c>
      <c r="Y20" s="3" t="n">
        <v>45.913</v>
      </c>
      <c r="Z20" s="3" t="n">
        <v>41.9826</v>
      </c>
      <c r="AA20" s="3" t="n">
        <v>50.043</v>
      </c>
      <c r="AB20" s="3"/>
      <c r="AC20" s="3" t="n">
        <f aca="false">ROUND(Q20*G20,0)</f>
        <v>43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customFormat="false" ht="12.8" hidden="false" customHeight="false" outlineLevel="0" collapsed="false">
      <c r="A21" s="14" t="s">
        <v>58</v>
      </c>
      <c r="B21" s="14" t="s">
        <v>34</v>
      </c>
      <c r="C21" s="14" t="n">
        <v>972.64</v>
      </c>
      <c r="D21" s="14" t="n">
        <v>1433.72</v>
      </c>
      <c r="E21" s="14" t="n">
        <v>929.243</v>
      </c>
      <c r="F21" s="14" t="n">
        <v>1279.278</v>
      </c>
      <c r="G21" s="15" t="n">
        <v>1</v>
      </c>
      <c r="H21" s="14" t="n">
        <v>60</v>
      </c>
      <c r="I21" s="14" t="s">
        <v>35</v>
      </c>
      <c r="J21" s="14" t="n">
        <v>891.31</v>
      </c>
      <c r="K21" s="14" t="n">
        <f aca="false">E21-J21</f>
        <v>37.9330000000001</v>
      </c>
      <c r="L21" s="14"/>
      <c r="M21" s="14"/>
      <c r="N21" s="14"/>
      <c r="O21" s="14" t="n">
        <f aca="false">E21/5</f>
        <v>185.8486</v>
      </c>
      <c r="P21" s="16" t="n">
        <f aca="false">12*O21-F21</f>
        <v>950.9052</v>
      </c>
      <c r="Q21" s="10" t="n">
        <f aca="false">P21</f>
        <v>950.9052</v>
      </c>
      <c r="R21" s="16"/>
      <c r="S21" s="14"/>
      <c r="T21" s="14" t="n">
        <f aca="false">(F21+Q21)/O21</f>
        <v>12</v>
      </c>
      <c r="U21" s="14" t="n">
        <f aca="false">F21/O21</f>
        <v>6.88344168317652</v>
      </c>
      <c r="V21" s="14" t="n">
        <v>181.591</v>
      </c>
      <c r="W21" s="14" t="n">
        <v>173.2726</v>
      </c>
      <c r="X21" s="14" t="n">
        <v>186.4826</v>
      </c>
      <c r="Y21" s="14" t="n">
        <v>182.246</v>
      </c>
      <c r="Z21" s="14" t="n">
        <v>227.335</v>
      </c>
      <c r="AA21" s="14" t="n">
        <v>253.4056</v>
      </c>
      <c r="AB21" s="14" t="s">
        <v>52</v>
      </c>
      <c r="AC21" s="14" t="n">
        <f aca="false">ROUND(Q21*G21,0)</f>
        <v>951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customFormat="false" ht="12.8" hidden="false" customHeight="false" outlineLevel="0" collapsed="false">
      <c r="A22" s="17" t="s">
        <v>59</v>
      </c>
      <c r="B22" s="17" t="s">
        <v>34</v>
      </c>
      <c r="C22" s="17"/>
      <c r="D22" s="17" t="n">
        <v>2.59</v>
      </c>
      <c r="E22" s="17"/>
      <c r="F22" s="17"/>
      <c r="G22" s="18" t="n">
        <v>0</v>
      </c>
      <c r="H22" s="17" t="e">
        <f aca="false">#N/A</f>
        <v>#N/A</v>
      </c>
      <c r="I22" s="17" t="s">
        <v>60</v>
      </c>
      <c r="J22" s="17"/>
      <c r="K22" s="17" t="n">
        <f aca="false">E22-J22</f>
        <v>0</v>
      </c>
      <c r="L22" s="17"/>
      <c r="M22" s="17"/>
      <c r="N22" s="17"/>
      <c r="O22" s="17" t="n">
        <f aca="false">E22/5</f>
        <v>0</v>
      </c>
      <c r="P22" s="19"/>
      <c r="Q22" s="19"/>
      <c r="R22" s="19"/>
      <c r="S22" s="17"/>
      <c r="T22" s="17" t="e">
        <f aca="false">(F22+P22)/O22</f>
        <v>#DIV/0!</v>
      </c>
      <c r="U22" s="17" t="e">
        <f aca="false">F22/O22</f>
        <v>#DIV/0!</v>
      </c>
      <c r="V22" s="17" t="n">
        <v>0.518</v>
      </c>
      <c r="W22" s="17" t="n">
        <v>0.518</v>
      </c>
      <c r="X22" s="17" t="n">
        <v>0</v>
      </c>
      <c r="Y22" s="17" t="n">
        <v>0</v>
      </c>
      <c r="Z22" s="17" t="n">
        <v>0</v>
      </c>
      <c r="AA22" s="17" t="n">
        <v>0</v>
      </c>
      <c r="AB22" s="17" t="s">
        <v>61</v>
      </c>
      <c r="AC22" s="17" t="n">
        <f aca="false">ROUND(P22*G22,0)</f>
        <v>0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customFormat="false" ht="12.8" hidden="false" customHeight="false" outlineLevel="0" collapsed="false">
      <c r="A23" s="11" t="s">
        <v>62</v>
      </c>
      <c r="B23" s="11" t="s">
        <v>34</v>
      </c>
      <c r="C23" s="11" t="n">
        <v>1060.147</v>
      </c>
      <c r="D23" s="11" t="n">
        <v>794.64</v>
      </c>
      <c r="E23" s="11" t="n">
        <v>690.846</v>
      </c>
      <c r="F23" s="11" t="n">
        <v>1007.12</v>
      </c>
      <c r="G23" s="12" t="n">
        <v>1</v>
      </c>
      <c r="H23" s="11" t="n">
        <v>60</v>
      </c>
      <c r="I23" s="11" t="s">
        <v>35</v>
      </c>
      <c r="J23" s="11" t="n">
        <v>666.06</v>
      </c>
      <c r="K23" s="11" t="n">
        <f aca="false">E23-J23</f>
        <v>24.7860000000001</v>
      </c>
      <c r="L23" s="11"/>
      <c r="M23" s="11"/>
      <c r="N23" s="11"/>
      <c r="O23" s="11" t="n">
        <f aca="false">E23/5</f>
        <v>138.1692</v>
      </c>
      <c r="P23" s="13" t="n">
        <f aca="false">8*O23-F23</f>
        <v>98.2335999999999</v>
      </c>
      <c r="Q23" s="10" t="n">
        <v>0</v>
      </c>
      <c r="R23" s="13" t="n">
        <v>0</v>
      </c>
      <c r="S23" s="11" t="s">
        <v>54</v>
      </c>
      <c r="T23" s="11" t="n">
        <f aca="false">(F23+Q23)/O23</f>
        <v>7.28903402494912</v>
      </c>
      <c r="U23" s="11" t="n">
        <f aca="false">F23/O23</f>
        <v>7.28903402494912</v>
      </c>
      <c r="V23" s="11" t="n">
        <v>142.0684</v>
      </c>
      <c r="W23" s="11" t="n">
        <v>143.2812</v>
      </c>
      <c r="X23" s="11" t="n">
        <v>148.8686</v>
      </c>
      <c r="Y23" s="11" t="n">
        <v>147.985</v>
      </c>
      <c r="Z23" s="11" t="n">
        <v>110.526</v>
      </c>
      <c r="AA23" s="11" t="n">
        <v>111.0638</v>
      </c>
      <c r="AB23" s="11" t="s">
        <v>40</v>
      </c>
      <c r="AC23" s="11" t="n">
        <f aca="false">ROUND(Q23*G23,0)</f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customFormat="false" ht="12.8" hidden="false" customHeight="false" outlineLevel="0" collapsed="false">
      <c r="A24" s="3" t="s">
        <v>63</v>
      </c>
      <c r="B24" s="3" t="s">
        <v>34</v>
      </c>
      <c r="C24" s="3" t="n">
        <v>431.445</v>
      </c>
      <c r="D24" s="3" t="n">
        <v>785.26</v>
      </c>
      <c r="E24" s="3" t="n">
        <v>368.544</v>
      </c>
      <c r="F24" s="3" t="n">
        <v>735.333</v>
      </c>
      <c r="G24" s="4" t="n">
        <v>1</v>
      </c>
      <c r="H24" s="3" t="n">
        <v>60</v>
      </c>
      <c r="I24" s="3" t="s">
        <v>35</v>
      </c>
      <c r="J24" s="3" t="n">
        <v>355.51</v>
      </c>
      <c r="K24" s="3" t="n">
        <f aca="false">E24-J24</f>
        <v>13.034</v>
      </c>
      <c r="L24" s="3"/>
      <c r="M24" s="3"/>
      <c r="N24" s="3"/>
      <c r="O24" s="3" t="n">
        <f aca="false">E24/5</f>
        <v>73.7088</v>
      </c>
      <c r="P24" s="10"/>
      <c r="Q24" s="10" t="n">
        <f aca="false">P24</f>
        <v>0</v>
      </c>
      <c r="R24" s="10"/>
      <c r="S24" s="3"/>
      <c r="T24" s="3" t="n">
        <f aca="false">(F24+Q24)/O24</f>
        <v>9.97619008856473</v>
      </c>
      <c r="U24" s="3" t="n">
        <f aca="false">F24/O24</f>
        <v>9.97619008856473</v>
      </c>
      <c r="V24" s="3" t="n">
        <v>89.2614</v>
      </c>
      <c r="W24" s="3" t="n">
        <v>84.8746</v>
      </c>
      <c r="X24" s="3" t="n">
        <v>82.1934</v>
      </c>
      <c r="Y24" s="3" t="n">
        <v>81.8272</v>
      </c>
      <c r="Z24" s="3" t="n">
        <v>91.9234</v>
      </c>
      <c r="AA24" s="3" t="n">
        <v>96.138</v>
      </c>
      <c r="AB24" s="3"/>
      <c r="AC24" s="3" t="n">
        <f aca="false">ROUND(Q24*G24,0)</f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customFormat="false" ht="12.8" hidden="false" customHeight="false" outlineLevel="0" collapsed="false">
      <c r="A25" s="14" t="s">
        <v>64</v>
      </c>
      <c r="B25" s="14" t="s">
        <v>34</v>
      </c>
      <c r="C25" s="14" t="n">
        <v>511.317</v>
      </c>
      <c r="D25" s="14" t="n">
        <v>811.81</v>
      </c>
      <c r="E25" s="14" t="n">
        <v>456.791</v>
      </c>
      <c r="F25" s="14" t="n">
        <v>745.173</v>
      </c>
      <c r="G25" s="15" t="n">
        <v>1</v>
      </c>
      <c r="H25" s="14" t="n">
        <v>60</v>
      </c>
      <c r="I25" s="14" t="s">
        <v>35</v>
      </c>
      <c r="J25" s="14" t="n">
        <v>440.295</v>
      </c>
      <c r="K25" s="14" t="n">
        <f aca="false">E25-J25</f>
        <v>16.496</v>
      </c>
      <c r="L25" s="14"/>
      <c r="M25" s="14"/>
      <c r="N25" s="14"/>
      <c r="O25" s="14" t="n">
        <f aca="false">E25/5</f>
        <v>91.3582</v>
      </c>
      <c r="P25" s="16" t="n">
        <f aca="false">12*O25-F25</f>
        <v>351.1254</v>
      </c>
      <c r="Q25" s="10" t="n">
        <f aca="false">P25</f>
        <v>351.1254</v>
      </c>
      <c r="R25" s="16"/>
      <c r="S25" s="14"/>
      <c r="T25" s="14" t="n">
        <f aca="false">(F25+Q25)/O25</f>
        <v>12</v>
      </c>
      <c r="U25" s="14" t="n">
        <f aca="false">F25/O25</f>
        <v>8.1566077265095</v>
      </c>
      <c r="V25" s="14" t="n">
        <v>97.015</v>
      </c>
      <c r="W25" s="14" t="n">
        <v>95.2842</v>
      </c>
      <c r="X25" s="14" t="n">
        <v>103.0444</v>
      </c>
      <c r="Y25" s="14" t="n">
        <v>95.326</v>
      </c>
      <c r="Z25" s="14" t="n">
        <v>117.9612</v>
      </c>
      <c r="AA25" s="14" t="n">
        <v>134.8576</v>
      </c>
      <c r="AB25" s="14" t="s">
        <v>52</v>
      </c>
      <c r="AC25" s="14" t="n">
        <f aca="false">ROUND(Q25*G25,0)</f>
        <v>351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customFormat="false" ht="12.8" hidden="false" customHeight="false" outlineLevel="0" collapsed="false">
      <c r="A26" s="3" t="s">
        <v>65</v>
      </c>
      <c r="B26" s="3" t="s">
        <v>34</v>
      </c>
      <c r="C26" s="3"/>
      <c r="D26" s="3" t="n">
        <v>24.023</v>
      </c>
      <c r="E26" s="3" t="n">
        <v>3.325</v>
      </c>
      <c r="F26" s="3" t="n">
        <v>20.698</v>
      </c>
      <c r="G26" s="4" t="n">
        <v>1</v>
      </c>
      <c r="H26" s="3" t="n">
        <v>35</v>
      </c>
      <c r="I26" s="3" t="s">
        <v>35</v>
      </c>
      <c r="J26" s="3" t="n">
        <v>3.5</v>
      </c>
      <c r="K26" s="3" t="n">
        <f aca="false">E26-J26</f>
        <v>-0.175</v>
      </c>
      <c r="L26" s="3"/>
      <c r="M26" s="3"/>
      <c r="N26" s="3"/>
      <c r="O26" s="3" t="n">
        <f aca="false">E26/5</f>
        <v>0.665</v>
      </c>
      <c r="P26" s="10"/>
      <c r="Q26" s="10" t="n">
        <f aca="false">P26</f>
        <v>0</v>
      </c>
      <c r="R26" s="10"/>
      <c r="S26" s="3"/>
      <c r="T26" s="3" t="n">
        <f aca="false">(F26+Q26)/O26</f>
        <v>31.1248120300752</v>
      </c>
      <c r="U26" s="3" t="n">
        <f aca="false">F26/O26</f>
        <v>31.1248120300752</v>
      </c>
      <c r="V26" s="3" t="n">
        <v>1.2554</v>
      </c>
      <c r="W26" s="3" t="n">
        <v>1.6756</v>
      </c>
      <c r="X26" s="3" t="n">
        <v>3.9254</v>
      </c>
      <c r="Y26" s="3" t="n">
        <v>4.7586</v>
      </c>
      <c r="Z26" s="3" t="n">
        <v>7.2522</v>
      </c>
      <c r="AA26" s="3" t="n">
        <v>5.999</v>
      </c>
      <c r="AB26" s="3" t="s">
        <v>47</v>
      </c>
      <c r="AC26" s="3" t="n">
        <f aca="false">ROUND(Q26*G26,0)</f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customFormat="false" ht="12.8" hidden="false" customHeight="false" outlineLevel="0" collapsed="false">
      <c r="A27" s="3" t="s">
        <v>66</v>
      </c>
      <c r="B27" s="3" t="s">
        <v>34</v>
      </c>
      <c r="C27" s="3" t="n">
        <v>334.782</v>
      </c>
      <c r="D27" s="3" t="n">
        <v>379.203</v>
      </c>
      <c r="E27" s="3" t="n">
        <v>220.182</v>
      </c>
      <c r="F27" s="3" t="n">
        <v>416.014</v>
      </c>
      <c r="G27" s="4" t="n">
        <v>1</v>
      </c>
      <c r="H27" s="3" t="n">
        <v>30</v>
      </c>
      <c r="I27" s="3" t="s">
        <v>35</v>
      </c>
      <c r="J27" s="3" t="n">
        <v>221.8</v>
      </c>
      <c r="K27" s="3" t="n">
        <f aca="false">E27-J27</f>
        <v>-1.61800000000002</v>
      </c>
      <c r="L27" s="3"/>
      <c r="M27" s="3"/>
      <c r="N27" s="3"/>
      <c r="O27" s="3" t="n">
        <f aca="false">E27/5</f>
        <v>44.0364</v>
      </c>
      <c r="P27" s="10" t="n">
        <f aca="false">10*O27-F27</f>
        <v>24.35</v>
      </c>
      <c r="Q27" s="10" t="n">
        <f aca="false">P27</f>
        <v>24.35</v>
      </c>
      <c r="R27" s="10"/>
      <c r="S27" s="3"/>
      <c r="T27" s="3" t="n">
        <f aca="false">(F27+Q27)/O27</f>
        <v>10</v>
      </c>
      <c r="U27" s="3" t="n">
        <f aca="false">F27/O27</f>
        <v>9.4470483509097</v>
      </c>
      <c r="V27" s="3" t="n">
        <v>54.7504</v>
      </c>
      <c r="W27" s="3" t="n">
        <v>57.5668</v>
      </c>
      <c r="X27" s="3" t="n">
        <v>52.166</v>
      </c>
      <c r="Y27" s="3" t="n">
        <v>54.4882</v>
      </c>
      <c r="Z27" s="3" t="n">
        <v>61.2866</v>
      </c>
      <c r="AA27" s="3" t="n">
        <v>58.2616</v>
      </c>
      <c r="AB27" s="3"/>
      <c r="AC27" s="3" t="n">
        <f aca="false">ROUND(Q27*G27,0)</f>
        <v>24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customFormat="false" ht="12.8" hidden="false" customHeight="false" outlineLevel="0" collapsed="false">
      <c r="A28" s="3" t="s">
        <v>67</v>
      </c>
      <c r="B28" s="3" t="s">
        <v>34</v>
      </c>
      <c r="C28" s="3" t="n">
        <v>70.542</v>
      </c>
      <c r="D28" s="3" t="n">
        <v>212.835</v>
      </c>
      <c r="E28" s="3" t="n">
        <v>211.418</v>
      </c>
      <c r="F28" s="3" t="n">
        <v>20.644</v>
      </c>
      <c r="G28" s="4" t="n">
        <v>1</v>
      </c>
      <c r="H28" s="3" t="n">
        <v>30</v>
      </c>
      <c r="I28" s="3" t="s">
        <v>35</v>
      </c>
      <c r="J28" s="3" t="n">
        <v>221.2</v>
      </c>
      <c r="K28" s="3" t="n">
        <f aca="false">E28-J28</f>
        <v>-9.78199999999998</v>
      </c>
      <c r="L28" s="3"/>
      <c r="M28" s="3"/>
      <c r="N28" s="3"/>
      <c r="O28" s="3" t="n">
        <f aca="false">E28/5</f>
        <v>42.2836</v>
      </c>
      <c r="P28" s="10" t="n">
        <f aca="false">7*O28-F28</f>
        <v>275.3412</v>
      </c>
      <c r="Q28" s="10" t="n">
        <v>200</v>
      </c>
      <c r="R28" s="10" t="n">
        <v>200</v>
      </c>
      <c r="S28" s="3" t="s">
        <v>68</v>
      </c>
      <c r="T28" s="3" t="n">
        <f aca="false">(F28+Q28)/O28</f>
        <v>5.21819334209954</v>
      </c>
      <c r="U28" s="3" t="n">
        <f aca="false">F28/O28</f>
        <v>0.488227114058406</v>
      </c>
      <c r="V28" s="3" t="n">
        <v>37.1196</v>
      </c>
      <c r="W28" s="3" t="n">
        <v>39.2878</v>
      </c>
      <c r="X28" s="3" t="n">
        <v>52.2042</v>
      </c>
      <c r="Y28" s="3" t="n">
        <v>49.6322</v>
      </c>
      <c r="Z28" s="3" t="n">
        <v>39.8582</v>
      </c>
      <c r="AA28" s="3" t="n">
        <v>44.843</v>
      </c>
      <c r="AB28" s="3" t="s">
        <v>69</v>
      </c>
      <c r="AC28" s="3" t="n">
        <f aca="false">ROUND(Q28*G28,0)</f>
        <v>200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customFormat="false" ht="12.8" hidden="false" customHeight="false" outlineLevel="0" collapsed="false">
      <c r="A29" s="11" t="s">
        <v>70</v>
      </c>
      <c r="B29" s="11" t="s">
        <v>34</v>
      </c>
      <c r="C29" s="11" t="n">
        <v>1321.848</v>
      </c>
      <c r="D29" s="11" t="n">
        <v>1352.942</v>
      </c>
      <c r="E29" s="11" t="n">
        <v>985.61</v>
      </c>
      <c r="F29" s="11" t="n">
        <v>1466.065</v>
      </c>
      <c r="G29" s="12" t="n">
        <v>1</v>
      </c>
      <c r="H29" s="11" t="n">
        <v>30</v>
      </c>
      <c r="I29" s="11" t="s">
        <v>35</v>
      </c>
      <c r="J29" s="11" t="n">
        <v>974.7</v>
      </c>
      <c r="K29" s="11" t="n">
        <f aca="false">E29-J29</f>
        <v>10.91</v>
      </c>
      <c r="L29" s="11"/>
      <c r="M29" s="11"/>
      <c r="N29" s="11"/>
      <c r="O29" s="11" t="n">
        <f aca="false">E29/5</f>
        <v>197.122</v>
      </c>
      <c r="P29" s="13" t="n">
        <f aca="false">8*O29-F29</f>
        <v>110.911</v>
      </c>
      <c r="Q29" s="10" t="n">
        <v>0</v>
      </c>
      <c r="R29" s="13" t="n">
        <v>0</v>
      </c>
      <c r="S29" s="11" t="s">
        <v>54</v>
      </c>
      <c r="T29" s="11" t="n">
        <f aca="false">(F29+Q29)/O29</f>
        <v>7.43734844411075</v>
      </c>
      <c r="U29" s="11" t="n">
        <f aca="false">F29/O29</f>
        <v>7.43734844411075</v>
      </c>
      <c r="V29" s="11" t="n">
        <v>202.9838</v>
      </c>
      <c r="W29" s="11" t="n">
        <v>199.0338</v>
      </c>
      <c r="X29" s="11" t="n">
        <v>188.9262</v>
      </c>
      <c r="Y29" s="11" t="n">
        <v>190.078</v>
      </c>
      <c r="Z29" s="11" t="n">
        <v>149.6502</v>
      </c>
      <c r="AA29" s="11" t="n">
        <v>132.069</v>
      </c>
      <c r="AB29" s="11" t="s">
        <v>40</v>
      </c>
      <c r="AC29" s="11" t="n">
        <f aca="false">ROUND(Q29*G29,0)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customFormat="false" ht="12.8" hidden="false" customHeight="false" outlineLevel="0" collapsed="false">
      <c r="A30" s="3" t="s">
        <v>71</v>
      </c>
      <c r="B30" s="3" t="s">
        <v>34</v>
      </c>
      <c r="C30" s="3" t="n">
        <v>175.071</v>
      </c>
      <c r="D30" s="3"/>
      <c r="E30" s="3" t="n">
        <v>47.336</v>
      </c>
      <c r="F30" s="3" t="n">
        <v>109.901</v>
      </c>
      <c r="G30" s="4" t="n">
        <v>1</v>
      </c>
      <c r="H30" s="3" t="n">
        <v>45</v>
      </c>
      <c r="I30" s="3" t="s">
        <v>35</v>
      </c>
      <c r="J30" s="3" t="n">
        <v>51.2</v>
      </c>
      <c r="K30" s="3" t="n">
        <f aca="false">E30-J30</f>
        <v>-3.864</v>
      </c>
      <c r="L30" s="3"/>
      <c r="M30" s="3"/>
      <c r="N30" s="3"/>
      <c r="O30" s="3" t="n">
        <f aca="false">E30/5</f>
        <v>9.4672</v>
      </c>
      <c r="P30" s="10"/>
      <c r="Q30" s="10" t="n">
        <f aca="false">P30</f>
        <v>0</v>
      </c>
      <c r="R30" s="10"/>
      <c r="S30" s="3"/>
      <c r="T30" s="3" t="n">
        <f aca="false">(F30+Q30)/O30</f>
        <v>11.6086065573771</v>
      </c>
      <c r="U30" s="3" t="n">
        <f aca="false">F30/O30</f>
        <v>11.6086065573771</v>
      </c>
      <c r="V30" s="3" t="n">
        <v>12.2442</v>
      </c>
      <c r="W30" s="3" t="n">
        <v>12.8102</v>
      </c>
      <c r="X30" s="3" t="n">
        <v>18.4184</v>
      </c>
      <c r="Y30" s="3" t="n">
        <v>21.6692</v>
      </c>
      <c r="Z30" s="3" t="n">
        <v>15.751</v>
      </c>
      <c r="AA30" s="3" t="n">
        <v>13.6518</v>
      </c>
      <c r="AB30" s="3"/>
      <c r="AC30" s="3" t="n">
        <f aca="false">ROUND(Q30*G30,0)</f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customFormat="false" ht="12.8" hidden="false" customHeight="false" outlineLevel="0" collapsed="false">
      <c r="A31" s="17" t="s">
        <v>72</v>
      </c>
      <c r="B31" s="17" t="s">
        <v>34</v>
      </c>
      <c r="C31" s="17" t="n">
        <v>47.191</v>
      </c>
      <c r="D31" s="17"/>
      <c r="E31" s="17" t="n">
        <v>19.677</v>
      </c>
      <c r="F31" s="17" t="n">
        <v>19.635</v>
      </c>
      <c r="G31" s="18" t="n">
        <v>0</v>
      </c>
      <c r="H31" s="17" t="n">
        <v>40</v>
      </c>
      <c r="I31" s="17" t="s">
        <v>60</v>
      </c>
      <c r="J31" s="17" t="n">
        <v>21</v>
      </c>
      <c r="K31" s="17" t="n">
        <f aca="false">E31-J31</f>
        <v>-1.323</v>
      </c>
      <c r="L31" s="17"/>
      <c r="M31" s="17"/>
      <c r="N31" s="17"/>
      <c r="O31" s="17" t="n">
        <f aca="false">E31/5</f>
        <v>3.9354</v>
      </c>
      <c r="P31" s="19"/>
      <c r="Q31" s="19"/>
      <c r="R31" s="19"/>
      <c r="S31" s="17"/>
      <c r="T31" s="17" t="n">
        <f aca="false">(F31+P31)/O31</f>
        <v>4.98932764140875</v>
      </c>
      <c r="U31" s="17" t="n">
        <f aca="false">F31/O31</f>
        <v>4.98932764140875</v>
      </c>
      <c r="V31" s="17" t="n">
        <v>7.6318</v>
      </c>
      <c r="W31" s="17" t="n">
        <v>10.9986</v>
      </c>
      <c r="X31" s="17" t="n">
        <v>13.0268</v>
      </c>
      <c r="Y31" s="17" t="n">
        <v>8.8452</v>
      </c>
      <c r="Z31" s="17" t="n">
        <v>5.6334</v>
      </c>
      <c r="AA31" s="17" t="n">
        <v>8.895</v>
      </c>
      <c r="AB31" s="17" t="s">
        <v>73</v>
      </c>
      <c r="AC31" s="17" t="n">
        <f aca="false">ROUND(P31*G31,0)</f>
        <v>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customFormat="false" ht="12.8" hidden="false" customHeight="false" outlineLevel="0" collapsed="false">
      <c r="A32" s="14" t="s">
        <v>74</v>
      </c>
      <c r="B32" s="14" t="s">
        <v>34</v>
      </c>
      <c r="C32" s="14" t="n">
        <v>976.453</v>
      </c>
      <c r="D32" s="14" t="n">
        <v>1341.327</v>
      </c>
      <c r="E32" s="14" t="n">
        <v>1117.71</v>
      </c>
      <c r="F32" s="14" t="n">
        <v>1031.871</v>
      </c>
      <c r="G32" s="15" t="n">
        <v>1</v>
      </c>
      <c r="H32" s="14" t="n">
        <v>40</v>
      </c>
      <c r="I32" s="14" t="s">
        <v>35</v>
      </c>
      <c r="J32" s="14" t="n">
        <v>1143.2</v>
      </c>
      <c r="K32" s="14" t="n">
        <f aca="false">E32-J32</f>
        <v>-25.49</v>
      </c>
      <c r="L32" s="14"/>
      <c r="M32" s="14"/>
      <c r="N32" s="14"/>
      <c r="O32" s="14" t="n">
        <f aca="false">E32/5</f>
        <v>223.542</v>
      </c>
      <c r="P32" s="16" t="n">
        <f aca="false">12*O32-F32</f>
        <v>1650.633</v>
      </c>
      <c r="Q32" s="10" t="n">
        <f aca="false">P32</f>
        <v>1650.633</v>
      </c>
      <c r="R32" s="16"/>
      <c r="S32" s="14"/>
      <c r="T32" s="14" t="n">
        <f aca="false">(F32+Q32)/O32</f>
        <v>12</v>
      </c>
      <c r="U32" s="14" t="n">
        <f aca="false">F32/O32</f>
        <v>4.61600504603162</v>
      </c>
      <c r="V32" s="14" t="n">
        <v>176.4776</v>
      </c>
      <c r="W32" s="14" t="n">
        <v>174.42</v>
      </c>
      <c r="X32" s="14" t="n">
        <v>195.4792</v>
      </c>
      <c r="Y32" s="14" t="n">
        <v>184.8934</v>
      </c>
      <c r="Z32" s="14" t="n">
        <v>410.0788</v>
      </c>
      <c r="AA32" s="14" t="n">
        <v>455.0308</v>
      </c>
      <c r="AB32" s="20" t="s">
        <v>52</v>
      </c>
      <c r="AC32" s="14" t="n">
        <f aca="false">ROUND(Q32*G32,0)</f>
        <v>1651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customFormat="false" ht="12.8" hidden="false" customHeight="false" outlineLevel="0" collapsed="false">
      <c r="A33" s="3" t="s">
        <v>75</v>
      </c>
      <c r="B33" s="3" t="s">
        <v>34</v>
      </c>
      <c r="C33" s="3" t="n">
        <v>38.857</v>
      </c>
      <c r="D33" s="3" t="n">
        <v>145.705</v>
      </c>
      <c r="E33" s="3" t="n">
        <v>31.3</v>
      </c>
      <c r="F33" s="3" t="n">
        <v>136.367</v>
      </c>
      <c r="G33" s="4" t="n">
        <v>1</v>
      </c>
      <c r="H33" s="3" t="n">
        <v>40</v>
      </c>
      <c r="I33" s="3" t="s">
        <v>35</v>
      </c>
      <c r="J33" s="3" t="n">
        <v>35.4</v>
      </c>
      <c r="K33" s="3" t="n">
        <f aca="false">E33-J33</f>
        <v>-4.1</v>
      </c>
      <c r="L33" s="3"/>
      <c r="M33" s="3"/>
      <c r="N33" s="3"/>
      <c r="O33" s="3" t="n">
        <f aca="false">E33/5</f>
        <v>6.26</v>
      </c>
      <c r="P33" s="10"/>
      <c r="Q33" s="10" t="n">
        <f aca="false">P33</f>
        <v>0</v>
      </c>
      <c r="R33" s="10"/>
      <c r="S33" s="3"/>
      <c r="T33" s="3" t="n">
        <f aca="false">(F33+Q33)/O33</f>
        <v>21.7838658146965</v>
      </c>
      <c r="U33" s="3" t="n">
        <f aca="false">F33/O33</f>
        <v>21.7838658146965</v>
      </c>
      <c r="V33" s="3" t="n">
        <v>13.7524</v>
      </c>
      <c r="W33" s="3" t="n">
        <v>14.5662</v>
      </c>
      <c r="X33" s="3" t="n">
        <v>11.1106</v>
      </c>
      <c r="Y33" s="3" t="n">
        <v>11.2948</v>
      </c>
      <c r="Z33" s="3" t="n">
        <v>12.4862</v>
      </c>
      <c r="AA33" s="3" t="n">
        <v>12.4986</v>
      </c>
      <c r="AB33" s="3" t="s">
        <v>47</v>
      </c>
      <c r="AC33" s="3" t="n">
        <f aca="false">ROUND(Q33*G33,0)</f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customFormat="false" ht="12.8" hidden="false" customHeight="false" outlineLevel="0" collapsed="false">
      <c r="A34" s="3" t="s">
        <v>76</v>
      </c>
      <c r="B34" s="3" t="s">
        <v>34</v>
      </c>
      <c r="C34" s="3" t="n">
        <v>210.615</v>
      </c>
      <c r="D34" s="3" t="n">
        <v>327.596</v>
      </c>
      <c r="E34" s="3" t="n">
        <v>155.981</v>
      </c>
      <c r="F34" s="3" t="n">
        <v>318.844</v>
      </c>
      <c r="G34" s="4" t="n">
        <v>1</v>
      </c>
      <c r="H34" s="3" t="n">
        <v>30</v>
      </c>
      <c r="I34" s="3" t="s">
        <v>35</v>
      </c>
      <c r="J34" s="3" t="n">
        <v>169.6</v>
      </c>
      <c r="K34" s="3" t="n">
        <f aca="false">E34-J34</f>
        <v>-13.619</v>
      </c>
      <c r="L34" s="3"/>
      <c r="M34" s="3"/>
      <c r="N34" s="3"/>
      <c r="O34" s="3" t="n">
        <f aca="false">E34/5</f>
        <v>31.1962</v>
      </c>
      <c r="P34" s="10"/>
      <c r="Q34" s="10" t="n">
        <f aca="false">P34</f>
        <v>0</v>
      </c>
      <c r="R34" s="10"/>
      <c r="S34" s="3"/>
      <c r="T34" s="3" t="n">
        <f aca="false">(F34+Q34)/O34</f>
        <v>10.2206037914874</v>
      </c>
      <c r="U34" s="3" t="n">
        <f aca="false">F34/O34</f>
        <v>10.2206037914874</v>
      </c>
      <c r="V34" s="3" t="n">
        <v>39.333</v>
      </c>
      <c r="W34" s="3" t="n">
        <v>37.7652</v>
      </c>
      <c r="X34" s="3" t="n">
        <v>33.7056</v>
      </c>
      <c r="Y34" s="3" t="n">
        <v>33.4834</v>
      </c>
      <c r="Z34" s="3" t="n">
        <v>24.7032</v>
      </c>
      <c r="AA34" s="3" t="n">
        <v>23.57</v>
      </c>
      <c r="AB34" s="3"/>
      <c r="AC34" s="3" t="n">
        <f aca="false">ROUND(Q34*G34,0)</f>
        <v>0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customFormat="false" ht="12.8" hidden="false" customHeight="false" outlineLevel="0" collapsed="false">
      <c r="A35" s="3" t="s">
        <v>77</v>
      </c>
      <c r="B35" s="3" t="s">
        <v>34</v>
      </c>
      <c r="C35" s="3" t="n">
        <v>77.09</v>
      </c>
      <c r="D35" s="3"/>
      <c r="E35" s="3" t="n">
        <v>20.161</v>
      </c>
      <c r="F35" s="3" t="n">
        <v>56.929</v>
      </c>
      <c r="G35" s="4" t="n">
        <v>1</v>
      </c>
      <c r="H35" s="3" t="n">
        <v>50</v>
      </c>
      <c r="I35" s="3" t="s">
        <v>35</v>
      </c>
      <c r="J35" s="3" t="n">
        <v>21.2</v>
      </c>
      <c r="K35" s="3" t="n">
        <f aca="false">E35-J35</f>
        <v>-1.039</v>
      </c>
      <c r="L35" s="3"/>
      <c r="M35" s="3"/>
      <c r="N35" s="3"/>
      <c r="O35" s="3" t="n">
        <f aca="false">E35/5</f>
        <v>4.0322</v>
      </c>
      <c r="P35" s="10"/>
      <c r="Q35" s="10" t="n">
        <f aca="false">P35</f>
        <v>0</v>
      </c>
      <c r="R35" s="10"/>
      <c r="S35" s="3"/>
      <c r="T35" s="3" t="n">
        <f aca="false">(F35+Q35)/O35</f>
        <v>14.1185953077724</v>
      </c>
      <c r="U35" s="3" t="n">
        <f aca="false">F35/O35</f>
        <v>14.1185953077724</v>
      </c>
      <c r="V35" s="3" t="n">
        <v>2.594</v>
      </c>
      <c r="W35" s="3" t="n">
        <v>2.1582</v>
      </c>
      <c r="X35" s="3" t="n">
        <v>9.7378</v>
      </c>
      <c r="Y35" s="3" t="n">
        <v>9.8808</v>
      </c>
      <c r="Z35" s="3" t="n">
        <v>9.2786</v>
      </c>
      <c r="AA35" s="3" t="n">
        <v>13.261</v>
      </c>
      <c r="AB35" s="21" t="s">
        <v>78</v>
      </c>
      <c r="AC35" s="3" t="n">
        <f aca="false">ROUND(Q35*G35,0)</f>
        <v>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customFormat="false" ht="12.8" hidden="false" customHeight="false" outlineLevel="0" collapsed="false">
      <c r="A36" s="3" t="s">
        <v>79</v>
      </c>
      <c r="B36" s="3" t="s">
        <v>34</v>
      </c>
      <c r="C36" s="3" t="n">
        <v>53.916</v>
      </c>
      <c r="D36" s="3" t="n">
        <v>51.81</v>
      </c>
      <c r="E36" s="3" t="n">
        <v>14.352</v>
      </c>
      <c r="F36" s="3" t="n">
        <v>51.81</v>
      </c>
      <c r="G36" s="4" t="n">
        <v>1</v>
      </c>
      <c r="H36" s="3" t="n">
        <v>50</v>
      </c>
      <c r="I36" s="3" t="s">
        <v>35</v>
      </c>
      <c r="J36" s="3" t="n">
        <v>22.4</v>
      </c>
      <c r="K36" s="3" t="n">
        <f aca="false">E36-J36</f>
        <v>-8.048</v>
      </c>
      <c r="L36" s="3"/>
      <c r="M36" s="3"/>
      <c r="N36" s="3"/>
      <c r="O36" s="3" t="n">
        <f aca="false">E36/5</f>
        <v>2.8704</v>
      </c>
      <c r="P36" s="10"/>
      <c r="Q36" s="10" t="n">
        <f aca="false">P36</f>
        <v>0</v>
      </c>
      <c r="R36" s="10"/>
      <c r="S36" s="3"/>
      <c r="T36" s="3" t="n">
        <f aca="false">(F36+Q36)/O36</f>
        <v>18.0497491638796</v>
      </c>
      <c r="U36" s="3" t="n">
        <f aca="false">F36/O36</f>
        <v>18.0497491638796</v>
      </c>
      <c r="V36" s="3" t="n">
        <v>14.9182</v>
      </c>
      <c r="W36" s="3" t="n">
        <v>14.9186</v>
      </c>
      <c r="X36" s="3" t="n">
        <v>7.7688</v>
      </c>
      <c r="Y36" s="3" t="n">
        <v>7.194</v>
      </c>
      <c r="Z36" s="3" t="n">
        <v>8.533</v>
      </c>
      <c r="AA36" s="3" t="n">
        <v>8.8282</v>
      </c>
      <c r="AB36" s="3" t="s">
        <v>80</v>
      </c>
      <c r="AC36" s="3" t="n">
        <f aca="false">ROUND(Q36*G36,0)</f>
        <v>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customFormat="false" ht="12.8" hidden="false" customHeight="false" outlineLevel="0" collapsed="false">
      <c r="A37" s="3" t="s">
        <v>81</v>
      </c>
      <c r="B37" s="3" t="s">
        <v>34</v>
      </c>
      <c r="C37" s="3" t="n">
        <v>39.452</v>
      </c>
      <c r="D37" s="3" t="n">
        <v>52.404</v>
      </c>
      <c r="E37" s="3" t="n">
        <v>23.037</v>
      </c>
      <c r="F37" s="3" t="n">
        <v>51.44</v>
      </c>
      <c r="G37" s="4" t="n">
        <v>1</v>
      </c>
      <c r="H37" s="3" t="n">
        <v>50</v>
      </c>
      <c r="I37" s="3" t="s">
        <v>35</v>
      </c>
      <c r="J37" s="3" t="n">
        <v>23.4</v>
      </c>
      <c r="K37" s="3" t="n">
        <f aca="false">E37-J37</f>
        <v>-0.363</v>
      </c>
      <c r="L37" s="3"/>
      <c r="M37" s="3"/>
      <c r="N37" s="3"/>
      <c r="O37" s="3" t="n">
        <f aca="false">E37/5</f>
        <v>4.6074</v>
      </c>
      <c r="P37" s="10"/>
      <c r="Q37" s="10" t="n">
        <f aca="false">P37</f>
        <v>0</v>
      </c>
      <c r="R37" s="10"/>
      <c r="S37" s="3"/>
      <c r="T37" s="3" t="n">
        <f aca="false">(F37+Q37)/O37</f>
        <v>11.1646481746755</v>
      </c>
      <c r="U37" s="3" t="n">
        <f aca="false">F37/O37</f>
        <v>11.1646481746755</v>
      </c>
      <c r="V37" s="3" t="n">
        <v>11.1248</v>
      </c>
      <c r="W37" s="3" t="n">
        <v>9.8344</v>
      </c>
      <c r="X37" s="3" t="n">
        <v>6.8068</v>
      </c>
      <c r="Y37" s="3" t="n">
        <v>7.2348</v>
      </c>
      <c r="Z37" s="3" t="n">
        <v>6.057</v>
      </c>
      <c r="AA37" s="3" t="n">
        <v>8.833</v>
      </c>
      <c r="AB37" s="3" t="s">
        <v>80</v>
      </c>
      <c r="AC37" s="3" t="n">
        <f aca="false">ROUND(Q37*G37,0)</f>
        <v>0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customFormat="false" ht="12.8" hidden="false" customHeight="false" outlineLevel="0" collapsed="false">
      <c r="A38" s="3" t="s">
        <v>82</v>
      </c>
      <c r="B38" s="3" t="s">
        <v>43</v>
      </c>
      <c r="C38" s="3" t="n">
        <v>2215</v>
      </c>
      <c r="D38" s="3" t="n">
        <v>2100</v>
      </c>
      <c r="E38" s="3" t="n">
        <v>1630.341</v>
      </c>
      <c r="F38" s="3" t="n">
        <v>2447</v>
      </c>
      <c r="G38" s="4" t="n">
        <v>0.4</v>
      </c>
      <c r="H38" s="3" t="n">
        <v>45</v>
      </c>
      <c r="I38" s="3" t="s">
        <v>35</v>
      </c>
      <c r="J38" s="3" t="n">
        <v>1633</v>
      </c>
      <c r="K38" s="3" t="n">
        <f aca="false">E38-J38</f>
        <v>-2.65900000000011</v>
      </c>
      <c r="L38" s="3"/>
      <c r="M38" s="3"/>
      <c r="N38" s="3"/>
      <c r="O38" s="3" t="n">
        <f aca="false">E38/5</f>
        <v>326.0682</v>
      </c>
      <c r="P38" s="10" t="n">
        <f aca="false">10*O38-F38</f>
        <v>813.682</v>
      </c>
      <c r="Q38" s="10" t="n">
        <f aca="false">P38</f>
        <v>813.682</v>
      </c>
      <c r="R38" s="10"/>
      <c r="S38" s="3"/>
      <c r="T38" s="3" t="n">
        <f aca="false">(F38+Q38)/O38</f>
        <v>10</v>
      </c>
      <c r="U38" s="3" t="n">
        <f aca="false">F38/O38</f>
        <v>7.5045649959119</v>
      </c>
      <c r="V38" s="3" t="n">
        <v>322.8682</v>
      </c>
      <c r="W38" s="3" t="n">
        <v>336.4</v>
      </c>
      <c r="X38" s="3" t="n">
        <v>359.8</v>
      </c>
      <c r="Y38" s="3" t="n">
        <v>365.2</v>
      </c>
      <c r="Z38" s="3" t="n">
        <v>336.8</v>
      </c>
      <c r="AA38" s="3" t="n">
        <v>324.4</v>
      </c>
      <c r="AB38" s="3" t="s">
        <v>83</v>
      </c>
      <c r="AC38" s="3" t="n">
        <f aca="false">ROUND(Q38*G38,0)</f>
        <v>325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customFormat="false" ht="12.8" hidden="false" customHeight="false" outlineLevel="0" collapsed="false">
      <c r="A39" s="3" t="s">
        <v>84</v>
      </c>
      <c r="B39" s="3" t="s">
        <v>43</v>
      </c>
      <c r="C39" s="3" t="n">
        <v>478</v>
      </c>
      <c r="D39" s="3" t="n">
        <v>1844</v>
      </c>
      <c r="E39" s="3" t="n">
        <v>689</v>
      </c>
      <c r="F39" s="3" t="n">
        <v>1413</v>
      </c>
      <c r="G39" s="4" t="n">
        <v>0.45</v>
      </c>
      <c r="H39" s="3" t="n">
        <v>50</v>
      </c>
      <c r="I39" s="3" t="s">
        <v>35</v>
      </c>
      <c r="J39" s="3" t="n">
        <v>814</v>
      </c>
      <c r="K39" s="3" t="n">
        <f aca="false">E39-J39</f>
        <v>-125</v>
      </c>
      <c r="L39" s="3"/>
      <c r="M39" s="3"/>
      <c r="N39" s="3"/>
      <c r="O39" s="3" t="n">
        <f aca="false">E39/5</f>
        <v>137.8</v>
      </c>
      <c r="P39" s="10"/>
      <c r="Q39" s="10" t="n">
        <f aca="false">P39</f>
        <v>0</v>
      </c>
      <c r="R39" s="10"/>
      <c r="S39" s="3"/>
      <c r="T39" s="3" t="n">
        <f aca="false">(F39+Q39)/O39</f>
        <v>10.2539912917271</v>
      </c>
      <c r="U39" s="3" t="n">
        <f aca="false">F39/O39</f>
        <v>10.2539912917271</v>
      </c>
      <c r="V39" s="3" t="n">
        <v>165.2</v>
      </c>
      <c r="W39" s="3" t="n">
        <v>131.6</v>
      </c>
      <c r="X39" s="3" t="n">
        <v>81</v>
      </c>
      <c r="Y39" s="3" t="n">
        <v>91.2</v>
      </c>
      <c r="Z39" s="3" t="n">
        <v>80.4</v>
      </c>
      <c r="AA39" s="3" t="n">
        <v>103.8</v>
      </c>
      <c r="AB39" s="3"/>
      <c r="AC39" s="3" t="n">
        <f aca="false">ROUND(Q39*G39,0)</f>
        <v>0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customFormat="false" ht="12.8" hidden="false" customHeight="false" outlineLevel="0" collapsed="false">
      <c r="A40" s="3" t="s">
        <v>85</v>
      </c>
      <c r="B40" s="3" t="s">
        <v>43</v>
      </c>
      <c r="C40" s="3" t="n">
        <v>1611</v>
      </c>
      <c r="D40" s="3" t="n">
        <v>3342</v>
      </c>
      <c r="E40" s="3" t="n">
        <v>2211</v>
      </c>
      <c r="F40" s="3" t="n">
        <v>2223</v>
      </c>
      <c r="G40" s="4" t="n">
        <v>0.4</v>
      </c>
      <c r="H40" s="3" t="n">
        <v>45</v>
      </c>
      <c r="I40" s="3" t="s">
        <v>35</v>
      </c>
      <c r="J40" s="3" t="n">
        <v>2200</v>
      </c>
      <c r="K40" s="3" t="n">
        <f aca="false">E40-J40</f>
        <v>11</v>
      </c>
      <c r="L40" s="3"/>
      <c r="M40" s="3"/>
      <c r="N40" s="3"/>
      <c r="O40" s="3" t="n">
        <f aca="false">E40/5</f>
        <v>442.2</v>
      </c>
      <c r="P40" s="10" t="n">
        <f aca="false">10.4*O40-F40</f>
        <v>2375.88</v>
      </c>
      <c r="Q40" s="10" t="n">
        <f aca="false">P40</f>
        <v>2375.88</v>
      </c>
      <c r="R40" s="10"/>
      <c r="S40" s="3"/>
      <c r="T40" s="3" t="n">
        <f aca="false">(F40+Q40)/O40</f>
        <v>10.4</v>
      </c>
      <c r="U40" s="3" t="n">
        <f aca="false">F40/O40</f>
        <v>5.02713704206242</v>
      </c>
      <c r="V40" s="3" t="n">
        <v>365.2</v>
      </c>
      <c r="W40" s="3" t="n">
        <v>366</v>
      </c>
      <c r="X40" s="3" t="n">
        <v>306.8</v>
      </c>
      <c r="Y40" s="3" t="n">
        <v>292.2</v>
      </c>
      <c r="Z40" s="3" t="n">
        <v>275.6</v>
      </c>
      <c r="AA40" s="3" t="n">
        <v>326.2</v>
      </c>
      <c r="AB40" s="3" t="s">
        <v>83</v>
      </c>
      <c r="AC40" s="3" t="n">
        <f aca="false">ROUND(Q40*G40,0)</f>
        <v>950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customFormat="false" ht="12.8" hidden="false" customHeight="false" outlineLevel="0" collapsed="false">
      <c r="A41" s="3" t="s">
        <v>86</v>
      </c>
      <c r="B41" s="3" t="s">
        <v>34</v>
      </c>
      <c r="C41" s="3" t="n">
        <v>1055.726</v>
      </c>
      <c r="D41" s="3" t="n">
        <v>1170.145</v>
      </c>
      <c r="E41" s="3" t="n">
        <v>773.201</v>
      </c>
      <c r="F41" s="3" t="n">
        <v>1308.469</v>
      </c>
      <c r="G41" s="4" t="n">
        <v>1</v>
      </c>
      <c r="H41" s="3" t="n">
        <v>45</v>
      </c>
      <c r="I41" s="3" t="s">
        <v>35</v>
      </c>
      <c r="J41" s="3" t="n">
        <v>745.2</v>
      </c>
      <c r="K41" s="3" t="n">
        <f aca="false">E41-J41</f>
        <v>28.001</v>
      </c>
      <c r="L41" s="3"/>
      <c r="M41" s="3"/>
      <c r="N41" s="3"/>
      <c r="O41" s="3" t="n">
        <f aca="false">E41/5</f>
        <v>154.6402</v>
      </c>
      <c r="P41" s="10" t="n">
        <f aca="false">10*O41-F41</f>
        <v>237.933</v>
      </c>
      <c r="Q41" s="10" t="n">
        <f aca="false">P41</f>
        <v>237.933</v>
      </c>
      <c r="R41" s="10"/>
      <c r="S41" s="3"/>
      <c r="T41" s="3" t="n">
        <f aca="false">(F41+Q41)/O41</f>
        <v>10</v>
      </c>
      <c r="U41" s="3" t="n">
        <f aca="false">F41/O41</f>
        <v>8.4613767959431</v>
      </c>
      <c r="V41" s="3" t="n">
        <v>174.8814</v>
      </c>
      <c r="W41" s="3" t="n">
        <v>162.518</v>
      </c>
      <c r="X41" s="3" t="n">
        <v>170.33</v>
      </c>
      <c r="Y41" s="3" t="n">
        <v>169.485</v>
      </c>
      <c r="Z41" s="3" t="n">
        <v>164.0404</v>
      </c>
      <c r="AA41" s="3" t="n">
        <v>175.6102</v>
      </c>
      <c r="AB41" s="3"/>
      <c r="AC41" s="3" t="n">
        <f aca="false">ROUND(Q41*G41,0)</f>
        <v>238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customFormat="false" ht="12.8" hidden="false" customHeight="false" outlineLevel="0" collapsed="false">
      <c r="A42" s="3" t="s">
        <v>87</v>
      </c>
      <c r="B42" s="3" t="s">
        <v>43</v>
      </c>
      <c r="C42" s="3" t="n">
        <v>864</v>
      </c>
      <c r="D42" s="3" t="n">
        <v>630</v>
      </c>
      <c r="E42" s="3" t="n">
        <v>520</v>
      </c>
      <c r="F42" s="3" t="n">
        <v>923</v>
      </c>
      <c r="G42" s="4" t="n">
        <v>0.45</v>
      </c>
      <c r="H42" s="3" t="n">
        <v>45</v>
      </c>
      <c r="I42" s="3" t="s">
        <v>35</v>
      </c>
      <c r="J42" s="3" t="n">
        <v>515</v>
      </c>
      <c r="K42" s="3" t="n">
        <f aca="false">E42-J42</f>
        <v>5</v>
      </c>
      <c r="L42" s="3"/>
      <c r="M42" s="3"/>
      <c r="N42" s="3"/>
      <c r="O42" s="3" t="n">
        <f aca="false">E42/5</f>
        <v>104</v>
      </c>
      <c r="P42" s="10" t="n">
        <f aca="false">10*O42-F42</f>
        <v>117</v>
      </c>
      <c r="Q42" s="10" t="n">
        <f aca="false">P42</f>
        <v>117</v>
      </c>
      <c r="R42" s="10"/>
      <c r="S42" s="3"/>
      <c r="T42" s="3" t="n">
        <f aca="false">(F42+Q42)/O42</f>
        <v>10</v>
      </c>
      <c r="U42" s="3" t="n">
        <f aca="false">F42/O42</f>
        <v>8.875</v>
      </c>
      <c r="V42" s="3" t="n">
        <v>108.4</v>
      </c>
      <c r="W42" s="3" t="n">
        <v>103.6</v>
      </c>
      <c r="X42" s="3" t="n">
        <v>109</v>
      </c>
      <c r="Y42" s="3" t="n">
        <v>132.4</v>
      </c>
      <c r="Z42" s="3" t="n">
        <v>126</v>
      </c>
      <c r="AA42" s="3" t="n">
        <v>88.8</v>
      </c>
      <c r="AB42" s="3"/>
      <c r="AC42" s="3" t="n">
        <f aca="false">ROUND(Q42*G42,0)</f>
        <v>53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customFormat="false" ht="12.8" hidden="false" customHeight="false" outlineLevel="0" collapsed="false">
      <c r="A43" s="3" t="s">
        <v>88</v>
      </c>
      <c r="B43" s="3" t="s">
        <v>43</v>
      </c>
      <c r="C43" s="3" t="n">
        <v>651</v>
      </c>
      <c r="D43" s="3" t="n">
        <v>846</v>
      </c>
      <c r="E43" s="3" t="n">
        <v>533</v>
      </c>
      <c r="F43" s="3" t="n">
        <v>854</v>
      </c>
      <c r="G43" s="4" t="n">
        <v>0.35</v>
      </c>
      <c r="H43" s="3" t="n">
        <v>40</v>
      </c>
      <c r="I43" s="3" t="s">
        <v>35</v>
      </c>
      <c r="J43" s="3" t="n">
        <v>547</v>
      </c>
      <c r="K43" s="3" t="n">
        <f aca="false">E43-J43</f>
        <v>-14</v>
      </c>
      <c r="L43" s="3"/>
      <c r="M43" s="3"/>
      <c r="N43" s="3"/>
      <c r="O43" s="3" t="n">
        <f aca="false">E43/5</f>
        <v>106.6</v>
      </c>
      <c r="P43" s="10" t="n">
        <f aca="false">10*O43-F43</f>
        <v>212</v>
      </c>
      <c r="Q43" s="10" t="n">
        <f aca="false">P43</f>
        <v>212</v>
      </c>
      <c r="R43" s="10"/>
      <c r="S43" s="3"/>
      <c r="T43" s="3" t="n">
        <f aca="false">(F43+Q43)/O43</f>
        <v>10</v>
      </c>
      <c r="U43" s="3" t="n">
        <f aca="false">F43/O43</f>
        <v>8.01125703564728</v>
      </c>
      <c r="V43" s="3" t="n">
        <v>112</v>
      </c>
      <c r="W43" s="3" t="n">
        <v>109.6</v>
      </c>
      <c r="X43" s="3" t="n">
        <v>107.8</v>
      </c>
      <c r="Y43" s="3" t="n">
        <v>109.2</v>
      </c>
      <c r="Z43" s="3" t="n">
        <v>102.6</v>
      </c>
      <c r="AA43" s="3" t="n">
        <v>108.4</v>
      </c>
      <c r="AB43" s="3" t="s">
        <v>36</v>
      </c>
      <c r="AC43" s="3" t="n">
        <f aca="false">ROUND(Q43*G43,0)</f>
        <v>74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customFormat="false" ht="12.8" hidden="false" customHeight="false" outlineLevel="0" collapsed="false">
      <c r="A44" s="3" t="s">
        <v>89</v>
      </c>
      <c r="B44" s="3" t="s">
        <v>34</v>
      </c>
      <c r="C44" s="3" t="n">
        <v>361.82</v>
      </c>
      <c r="D44" s="3" t="n">
        <v>306.066</v>
      </c>
      <c r="E44" s="3" t="n">
        <v>308.077</v>
      </c>
      <c r="F44" s="3" t="n">
        <v>310.363</v>
      </c>
      <c r="G44" s="4" t="n">
        <v>1</v>
      </c>
      <c r="H44" s="3" t="n">
        <v>40</v>
      </c>
      <c r="I44" s="3" t="s">
        <v>35</v>
      </c>
      <c r="J44" s="3" t="n">
        <v>313.2</v>
      </c>
      <c r="K44" s="3" t="n">
        <f aca="false">E44-J44</f>
        <v>-5.12299999999999</v>
      </c>
      <c r="L44" s="3"/>
      <c r="M44" s="3"/>
      <c r="N44" s="3"/>
      <c r="O44" s="3" t="n">
        <f aca="false">E44/5</f>
        <v>61.6154</v>
      </c>
      <c r="P44" s="10" t="n">
        <f aca="false">10*O44-F44</f>
        <v>305.791</v>
      </c>
      <c r="Q44" s="10" t="n">
        <f aca="false">P44</f>
        <v>305.791</v>
      </c>
      <c r="R44" s="10"/>
      <c r="S44" s="3"/>
      <c r="T44" s="3" t="n">
        <f aca="false">(F44+Q44)/O44</f>
        <v>10</v>
      </c>
      <c r="U44" s="3" t="n">
        <f aca="false">F44/O44</f>
        <v>5.03710111433181</v>
      </c>
      <c r="V44" s="3" t="n">
        <v>49.8682</v>
      </c>
      <c r="W44" s="3" t="n">
        <v>40.6026</v>
      </c>
      <c r="X44" s="3" t="n">
        <v>51.9126</v>
      </c>
      <c r="Y44" s="3" t="n">
        <v>51.8484</v>
      </c>
      <c r="Z44" s="3" t="n">
        <v>47.5192</v>
      </c>
      <c r="AA44" s="3" t="n">
        <v>57.2446</v>
      </c>
      <c r="AB44" s="3"/>
      <c r="AC44" s="3" t="n">
        <f aca="false">ROUND(Q44*G44,0)</f>
        <v>306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customFormat="false" ht="12.8" hidden="false" customHeight="false" outlineLevel="0" collapsed="false">
      <c r="A45" s="3" t="s">
        <v>90</v>
      </c>
      <c r="B45" s="3" t="s">
        <v>43</v>
      </c>
      <c r="C45" s="3" t="n">
        <v>632</v>
      </c>
      <c r="D45" s="3" t="n">
        <v>1194</v>
      </c>
      <c r="E45" s="3" t="n">
        <v>549</v>
      </c>
      <c r="F45" s="3" t="n">
        <v>1152</v>
      </c>
      <c r="G45" s="4" t="n">
        <v>0.4</v>
      </c>
      <c r="H45" s="3" t="n">
        <v>40</v>
      </c>
      <c r="I45" s="3" t="s">
        <v>35</v>
      </c>
      <c r="J45" s="3" t="n">
        <v>571</v>
      </c>
      <c r="K45" s="3" t="n">
        <f aca="false">E45-J45</f>
        <v>-22</v>
      </c>
      <c r="L45" s="3"/>
      <c r="M45" s="3"/>
      <c r="N45" s="3"/>
      <c r="O45" s="3" t="n">
        <f aca="false">E45/5</f>
        <v>109.8</v>
      </c>
      <c r="P45" s="10"/>
      <c r="Q45" s="10" t="n">
        <f aca="false">P45</f>
        <v>0</v>
      </c>
      <c r="R45" s="10"/>
      <c r="S45" s="3"/>
      <c r="T45" s="3" t="n">
        <f aca="false">(F45+Q45)/O45</f>
        <v>10.4918032786885</v>
      </c>
      <c r="U45" s="3" t="n">
        <f aca="false">F45/O45</f>
        <v>10.4918032786885</v>
      </c>
      <c r="V45" s="3" t="n">
        <v>136.4</v>
      </c>
      <c r="W45" s="3" t="n">
        <v>126.8</v>
      </c>
      <c r="X45" s="3" t="n">
        <v>118</v>
      </c>
      <c r="Y45" s="3" t="n">
        <v>114.2</v>
      </c>
      <c r="Z45" s="3" t="n">
        <v>93.2</v>
      </c>
      <c r="AA45" s="3" t="n">
        <v>112</v>
      </c>
      <c r="AB45" s="3"/>
      <c r="AC45" s="3" t="n">
        <f aca="false">ROUND(Q45*G45,0)</f>
        <v>0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customFormat="false" ht="12.8" hidden="false" customHeight="false" outlineLevel="0" collapsed="false">
      <c r="A46" s="3" t="s">
        <v>91</v>
      </c>
      <c r="B46" s="3" t="s">
        <v>43</v>
      </c>
      <c r="C46" s="3" t="n">
        <v>936</v>
      </c>
      <c r="D46" s="3" t="n">
        <v>1212</v>
      </c>
      <c r="E46" s="3" t="n">
        <v>704</v>
      </c>
      <c r="F46" s="3" t="n">
        <v>1307</v>
      </c>
      <c r="G46" s="4" t="n">
        <v>0.4</v>
      </c>
      <c r="H46" s="3" t="n">
        <v>45</v>
      </c>
      <c r="I46" s="3" t="s">
        <v>35</v>
      </c>
      <c r="J46" s="3" t="n">
        <v>706</v>
      </c>
      <c r="K46" s="3" t="n">
        <f aca="false">E46-J46</f>
        <v>-2</v>
      </c>
      <c r="L46" s="3"/>
      <c r="M46" s="3"/>
      <c r="N46" s="3"/>
      <c r="O46" s="3" t="n">
        <f aca="false">E46/5</f>
        <v>140.8</v>
      </c>
      <c r="P46" s="10" t="n">
        <f aca="false">10*O46-F46</f>
        <v>101</v>
      </c>
      <c r="Q46" s="10" t="n">
        <f aca="false">P46</f>
        <v>101</v>
      </c>
      <c r="R46" s="10"/>
      <c r="S46" s="3"/>
      <c r="T46" s="3" t="n">
        <f aca="false">(F46+Q46)/O46</f>
        <v>10</v>
      </c>
      <c r="U46" s="3" t="n">
        <f aca="false">F46/O46</f>
        <v>9.28267045454545</v>
      </c>
      <c r="V46" s="3" t="n">
        <v>156</v>
      </c>
      <c r="W46" s="3" t="n">
        <v>144.6</v>
      </c>
      <c r="X46" s="3" t="n">
        <v>142.4</v>
      </c>
      <c r="Y46" s="3" t="n">
        <v>152.2</v>
      </c>
      <c r="Z46" s="3" t="n">
        <v>127.4</v>
      </c>
      <c r="AA46" s="3" t="n">
        <v>112.6</v>
      </c>
      <c r="AB46" s="3" t="s">
        <v>83</v>
      </c>
      <c r="AC46" s="3" t="n">
        <f aca="false">ROUND(Q46*G46,0)</f>
        <v>40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customFormat="false" ht="12.8" hidden="false" customHeight="false" outlineLevel="0" collapsed="false">
      <c r="A47" s="3" t="s">
        <v>92</v>
      </c>
      <c r="B47" s="3" t="s">
        <v>34</v>
      </c>
      <c r="C47" s="3" t="n">
        <v>408.999</v>
      </c>
      <c r="D47" s="3" t="n">
        <v>167.614</v>
      </c>
      <c r="E47" s="3" t="n">
        <v>315.478</v>
      </c>
      <c r="F47" s="3" t="n">
        <v>211.194</v>
      </c>
      <c r="G47" s="4" t="n">
        <v>1</v>
      </c>
      <c r="H47" s="3" t="n">
        <v>40</v>
      </c>
      <c r="I47" s="3" t="s">
        <v>35</v>
      </c>
      <c r="J47" s="3" t="n">
        <v>312.8</v>
      </c>
      <c r="K47" s="3" t="n">
        <f aca="false">E47-J47</f>
        <v>2.678</v>
      </c>
      <c r="L47" s="3"/>
      <c r="M47" s="3"/>
      <c r="N47" s="3"/>
      <c r="O47" s="3" t="n">
        <f aca="false">E47/5</f>
        <v>63.0956</v>
      </c>
      <c r="P47" s="10" t="n">
        <f aca="false">10*O47-F47</f>
        <v>419.762</v>
      </c>
      <c r="Q47" s="10" t="n">
        <f aca="false">P47</f>
        <v>419.762</v>
      </c>
      <c r="R47" s="10"/>
      <c r="S47" s="3"/>
      <c r="T47" s="3" t="n">
        <f aca="false">(F47+Q47)/O47</f>
        <v>10</v>
      </c>
      <c r="U47" s="3" t="n">
        <f aca="false">F47/O47</f>
        <v>3.34720646130634</v>
      </c>
      <c r="V47" s="3" t="n">
        <v>43.4236</v>
      </c>
      <c r="W47" s="3" t="n">
        <v>41.4862</v>
      </c>
      <c r="X47" s="3" t="n">
        <v>56.5612</v>
      </c>
      <c r="Y47" s="3" t="n">
        <v>55.9514</v>
      </c>
      <c r="Z47" s="3" t="n">
        <v>56.504</v>
      </c>
      <c r="AA47" s="3" t="n">
        <v>58.0664</v>
      </c>
      <c r="AB47" s="3"/>
      <c r="AC47" s="3" t="n">
        <f aca="false">ROUND(Q47*G47,0)</f>
        <v>420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customFormat="false" ht="12.8" hidden="false" customHeight="false" outlineLevel="0" collapsed="false">
      <c r="A48" s="3" t="s">
        <v>93</v>
      </c>
      <c r="B48" s="3" t="s">
        <v>43</v>
      </c>
      <c r="C48" s="3" t="n">
        <v>802</v>
      </c>
      <c r="D48" s="3" t="n">
        <v>1008</v>
      </c>
      <c r="E48" s="3" t="n">
        <v>733</v>
      </c>
      <c r="F48" s="3" t="n">
        <v>951</v>
      </c>
      <c r="G48" s="4" t="n">
        <v>0.35</v>
      </c>
      <c r="H48" s="3" t="n">
        <v>40</v>
      </c>
      <c r="I48" s="3" t="s">
        <v>35</v>
      </c>
      <c r="J48" s="3" t="n">
        <v>733</v>
      </c>
      <c r="K48" s="3" t="n">
        <f aca="false">E48-J48</f>
        <v>0</v>
      </c>
      <c r="L48" s="3"/>
      <c r="M48" s="3"/>
      <c r="N48" s="3"/>
      <c r="O48" s="3" t="n">
        <f aca="false">E48/5</f>
        <v>146.6</v>
      </c>
      <c r="P48" s="10" t="n">
        <f aca="false">10.4*O48-F48</f>
        <v>573.64</v>
      </c>
      <c r="Q48" s="10" t="n">
        <f aca="false">P48</f>
        <v>573.64</v>
      </c>
      <c r="R48" s="10"/>
      <c r="S48" s="3"/>
      <c r="T48" s="3" t="n">
        <f aca="false">(F48+Q48)/O48</f>
        <v>10.4</v>
      </c>
      <c r="U48" s="3" t="n">
        <f aca="false">F48/O48</f>
        <v>6.48703956343793</v>
      </c>
      <c r="V48" s="3" t="n">
        <v>135.4</v>
      </c>
      <c r="W48" s="3" t="n">
        <v>133.6</v>
      </c>
      <c r="X48" s="3" t="n">
        <v>142.4</v>
      </c>
      <c r="Y48" s="3" t="n">
        <v>134.4</v>
      </c>
      <c r="Z48" s="3" t="n">
        <v>132.8</v>
      </c>
      <c r="AA48" s="3" t="n">
        <v>147.6</v>
      </c>
      <c r="AB48" s="3"/>
      <c r="AC48" s="3" t="n">
        <f aca="false">ROUND(Q48*G48,0)</f>
        <v>201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customFormat="false" ht="12.8" hidden="false" customHeight="false" outlineLevel="0" collapsed="false">
      <c r="A49" s="3" t="s">
        <v>94</v>
      </c>
      <c r="B49" s="3" t="s">
        <v>43</v>
      </c>
      <c r="C49" s="3" t="n">
        <v>815</v>
      </c>
      <c r="D49" s="3" t="n">
        <v>948</v>
      </c>
      <c r="E49" s="3" t="n">
        <v>744</v>
      </c>
      <c r="F49" s="3" t="n">
        <v>861</v>
      </c>
      <c r="G49" s="4" t="n">
        <v>0.4</v>
      </c>
      <c r="H49" s="3" t="n">
        <v>40</v>
      </c>
      <c r="I49" s="3" t="s">
        <v>35</v>
      </c>
      <c r="J49" s="3" t="n">
        <v>774</v>
      </c>
      <c r="K49" s="3" t="n">
        <f aca="false">E49-J49</f>
        <v>-30</v>
      </c>
      <c r="L49" s="3"/>
      <c r="M49" s="3"/>
      <c r="N49" s="3"/>
      <c r="O49" s="3" t="n">
        <f aca="false">E49/5</f>
        <v>148.8</v>
      </c>
      <c r="P49" s="10" t="n">
        <f aca="false">10.4*O49-F49</f>
        <v>686.52</v>
      </c>
      <c r="Q49" s="10" t="n">
        <f aca="false">P49</f>
        <v>686.52</v>
      </c>
      <c r="R49" s="10"/>
      <c r="S49" s="3"/>
      <c r="T49" s="3" t="n">
        <f aca="false">(F49+Q49)/O49</f>
        <v>10.4</v>
      </c>
      <c r="U49" s="3" t="n">
        <f aca="false">F49/O49</f>
        <v>5.78629032258065</v>
      </c>
      <c r="V49" s="3" t="n">
        <v>135.6</v>
      </c>
      <c r="W49" s="3" t="n">
        <v>140.2</v>
      </c>
      <c r="X49" s="3" t="n">
        <v>146</v>
      </c>
      <c r="Y49" s="3" t="n">
        <v>136.4</v>
      </c>
      <c r="Z49" s="3" t="n">
        <v>113.2</v>
      </c>
      <c r="AA49" s="3" t="n">
        <v>127</v>
      </c>
      <c r="AB49" s="3"/>
      <c r="AC49" s="3" t="n">
        <f aca="false">ROUND(Q49*G49,0)</f>
        <v>275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customFormat="false" ht="12.8" hidden="false" customHeight="false" outlineLevel="0" collapsed="false">
      <c r="A50" s="3" t="s">
        <v>95</v>
      </c>
      <c r="B50" s="3" t="s">
        <v>34</v>
      </c>
      <c r="C50" s="3" t="n">
        <v>837.562</v>
      </c>
      <c r="D50" s="3" t="n">
        <v>1401.425</v>
      </c>
      <c r="E50" s="3" t="n">
        <v>770.238</v>
      </c>
      <c r="F50" s="3" t="n">
        <v>1240.931</v>
      </c>
      <c r="G50" s="4" t="n">
        <v>1</v>
      </c>
      <c r="H50" s="3" t="n">
        <v>50</v>
      </c>
      <c r="I50" s="3" t="s">
        <v>35</v>
      </c>
      <c r="J50" s="3" t="n">
        <v>737.2</v>
      </c>
      <c r="K50" s="3" t="n">
        <f aca="false">E50-J50</f>
        <v>33.038</v>
      </c>
      <c r="L50" s="3"/>
      <c r="M50" s="3"/>
      <c r="N50" s="3"/>
      <c r="O50" s="3" t="n">
        <f aca="false">E50/5</f>
        <v>154.0476</v>
      </c>
      <c r="P50" s="10" t="n">
        <f aca="false">10.4*O50-F50</f>
        <v>361.16404</v>
      </c>
      <c r="Q50" s="10" t="n">
        <f aca="false">P50</f>
        <v>361.16404</v>
      </c>
      <c r="R50" s="10"/>
      <c r="S50" s="3"/>
      <c r="T50" s="3" t="n">
        <f aca="false">(F50+Q50)/O50</f>
        <v>10.4</v>
      </c>
      <c r="U50" s="3" t="n">
        <f aca="false">F50/O50</f>
        <v>8.05550362355532</v>
      </c>
      <c r="V50" s="3" t="n">
        <v>165.3878</v>
      </c>
      <c r="W50" s="3" t="n">
        <v>161.0418</v>
      </c>
      <c r="X50" s="3" t="n">
        <v>132.2124</v>
      </c>
      <c r="Y50" s="3" t="n">
        <v>125.5428</v>
      </c>
      <c r="Z50" s="3" t="n">
        <v>142.34</v>
      </c>
      <c r="AA50" s="3" t="n">
        <v>148.1132</v>
      </c>
      <c r="AB50" s="3"/>
      <c r="AC50" s="3" t="n">
        <f aca="false">ROUND(Q50*G50,0)</f>
        <v>361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customFormat="false" ht="12.8" hidden="false" customHeight="false" outlineLevel="0" collapsed="false">
      <c r="A51" s="14" t="s">
        <v>96</v>
      </c>
      <c r="B51" s="14" t="s">
        <v>34</v>
      </c>
      <c r="C51" s="14" t="n">
        <v>1029.033</v>
      </c>
      <c r="D51" s="14" t="n">
        <v>1184.144</v>
      </c>
      <c r="E51" s="14" t="n">
        <v>742.426</v>
      </c>
      <c r="F51" s="14" t="n">
        <v>1221.897</v>
      </c>
      <c r="G51" s="15" t="n">
        <v>1</v>
      </c>
      <c r="H51" s="14" t="n">
        <v>50</v>
      </c>
      <c r="I51" s="14" t="s">
        <v>35</v>
      </c>
      <c r="J51" s="14" t="n">
        <v>712.45</v>
      </c>
      <c r="K51" s="14" t="n">
        <f aca="false">E51-J51</f>
        <v>29.976</v>
      </c>
      <c r="L51" s="14"/>
      <c r="M51" s="14"/>
      <c r="N51" s="14"/>
      <c r="O51" s="14" t="n">
        <f aca="false">E51/5</f>
        <v>148.4852</v>
      </c>
      <c r="P51" s="16" t="n">
        <f aca="false">12*O51-F51</f>
        <v>559.9254</v>
      </c>
      <c r="Q51" s="10" t="n">
        <f aca="false">P51</f>
        <v>559.9254</v>
      </c>
      <c r="R51" s="16"/>
      <c r="S51" s="14"/>
      <c r="T51" s="14" t="n">
        <f aca="false">(F51+Q51)/O51</f>
        <v>12</v>
      </c>
      <c r="U51" s="14" t="n">
        <f aca="false">F51/O51</f>
        <v>8.22908276380407</v>
      </c>
      <c r="V51" s="14" t="n">
        <v>162.6722</v>
      </c>
      <c r="W51" s="14" t="n">
        <v>153.1622</v>
      </c>
      <c r="X51" s="14" t="n">
        <v>152.9584</v>
      </c>
      <c r="Y51" s="14" t="n">
        <v>153.5796</v>
      </c>
      <c r="Z51" s="14" t="n">
        <v>156.0466</v>
      </c>
      <c r="AA51" s="14" t="n">
        <v>158.0176</v>
      </c>
      <c r="AB51" s="14" t="s">
        <v>52</v>
      </c>
      <c r="AC51" s="14" t="n">
        <f aca="false">ROUND(Q51*G51,0)</f>
        <v>560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customFormat="false" ht="12.8" hidden="false" customHeight="false" outlineLevel="0" collapsed="false">
      <c r="A52" s="3" t="s">
        <v>97</v>
      </c>
      <c r="B52" s="3" t="s">
        <v>34</v>
      </c>
      <c r="C52" s="3" t="n">
        <v>112.847</v>
      </c>
      <c r="D52" s="3" t="n">
        <v>695.772</v>
      </c>
      <c r="E52" s="3" t="n">
        <v>89.21</v>
      </c>
      <c r="F52" s="3" t="n">
        <v>644.642</v>
      </c>
      <c r="G52" s="4" t="n">
        <v>1</v>
      </c>
      <c r="H52" s="3" t="n">
        <v>40</v>
      </c>
      <c r="I52" s="3" t="s">
        <v>35</v>
      </c>
      <c r="J52" s="3" t="n">
        <v>131.2</v>
      </c>
      <c r="K52" s="3" t="n">
        <f aca="false">E52-J52</f>
        <v>-41.99</v>
      </c>
      <c r="L52" s="3"/>
      <c r="M52" s="3"/>
      <c r="N52" s="3"/>
      <c r="O52" s="3" t="n">
        <f aca="false">E52/5</f>
        <v>17.842</v>
      </c>
      <c r="P52" s="10"/>
      <c r="Q52" s="10"/>
      <c r="R52" s="10" t="n">
        <v>0</v>
      </c>
      <c r="S52" s="3" t="s">
        <v>98</v>
      </c>
      <c r="T52" s="3" t="n">
        <f aca="false">(F52+Q52)/O52</f>
        <v>36.1305907409483</v>
      </c>
      <c r="U52" s="3" t="n">
        <f aca="false">F52/O52</f>
        <v>36.1305907409483</v>
      </c>
      <c r="V52" s="3" t="n">
        <v>62.0282</v>
      </c>
      <c r="W52" s="3" t="n">
        <v>65.801</v>
      </c>
      <c r="X52" s="3" t="n">
        <v>40.173</v>
      </c>
      <c r="Y52" s="3" t="n">
        <v>28.7842</v>
      </c>
      <c r="Z52" s="3" t="n">
        <v>0</v>
      </c>
      <c r="AA52" s="3" t="n">
        <v>0</v>
      </c>
      <c r="AB52" s="3" t="s">
        <v>99</v>
      </c>
      <c r="AC52" s="3" t="n">
        <f aca="false">ROUND(Q52*G52,0)</f>
        <v>0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customFormat="false" ht="12.8" hidden="false" customHeight="false" outlineLevel="0" collapsed="false">
      <c r="A53" s="3" t="s">
        <v>100</v>
      </c>
      <c r="B53" s="3" t="s">
        <v>43</v>
      </c>
      <c r="C53" s="3" t="n">
        <v>441</v>
      </c>
      <c r="D53" s="3" t="n">
        <v>500</v>
      </c>
      <c r="E53" s="3" t="n">
        <v>314</v>
      </c>
      <c r="F53" s="3" t="n">
        <v>578</v>
      </c>
      <c r="G53" s="4" t="n">
        <v>0.45</v>
      </c>
      <c r="H53" s="3" t="n">
        <v>50</v>
      </c>
      <c r="I53" s="3" t="s">
        <v>35</v>
      </c>
      <c r="J53" s="3" t="n">
        <v>291</v>
      </c>
      <c r="K53" s="3" t="n">
        <f aca="false">E53-J53</f>
        <v>23</v>
      </c>
      <c r="L53" s="3"/>
      <c r="M53" s="3"/>
      <c r="N53" s="3"/>
      <c r="O53" s="3" t="n">
        <f aca="false">E53/5</f>
        <v>62.8</v>
      </c>
      <c r="P53" s="10" t="n">
        <f aca="false">10*O53-F53</f>
        <v>50</v>
      </c>
      <c r="Q53" s="10" t="n">
        <f aca="false">P53</f>
        <v>50</v>
      </c>
      <c r="R53" s="10"/>
      <c r="S53" s="3"/>
      <c r="T53" s="3" t="n">
        <f aca="false">(F53+Q53)/O53</f>
        <v>10</v>
      </c>
      <c r="U53" s="3" t="n">
        <f aca="false">F53/O53</f>
        <v>9.20382165605096</v>
      </c>
      <c r="V53" s="3" t="n">
        <v>67.6</v>
      </c>
      <c r="W53" s="3" t="n">
        <v>71.4</v>
      </c>
      <c r="X53" s="3" t="n">
        <v>81.2</v>
      </c>
      <c r="Y53" s="3" t="n">
        <v>74.4</v>
      </c>
      <c r="Z53" s="3" t="n">
        <v>60.6</v>
      </c>
      <c r="AA53" s="3" t="n">
        <v>69.8</v>
      </c>
      <c r="AB53" s="3" t="s">
        <v>101</v>
      </c>
      <c r="AC53" s="3" t="n">
        <f aca="false">ROUND(Q53*G53,0)</f>
        <v>23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customFormat="false" ht="12.8" hidden="false" customHeight="false" outlineLevel="0" collapsed="false">
      <c r="A54" s="3" t="s">
        <v>102</v>
      </c>
      <c r="B54" s="3" t="s">
        <v>34</v>
      </c>
      <c r="C54" s="3" t="n">
        <v>394.87</v>
      </c>
      <c r="D54" s="3" t="n">
        <v>364.951</v>
      </c>
      <c r="E54" s="3" t="n">
        <v>305.738</v>
      </c>
      <c r="F54" s="3" t="n">
        <v>399.758</v>
      </c>
      <c r="G54" s="4" t="n">
        <v>1</v>
      </c>
      <c r="H54" s="3" t="n">
        <v>40</v>
      </c>
      <c r="I54" s="3" t="s">
        <v>35</v>
      </c>
      <c r="J54" s="3" t="n">
        <v>309.1</v>
      </c>
      <c r="K54" s="3" t="n">
        <f aca="false">E54-J54</f>
        <v>-3.36200000000002</v>
      </c>
      <c r="L54" s="3"/>
      <c r="M54" s="3"/>
      <c r="N54" s="3"/>
      <c r="O54" s="3" t="n">
        <f aca="false">E54/5</f>
        <v>61.1476</v>
      </c>
      <c r="P54" s="10" t="n">
        <f aca="false">10*O54-F54</f>
        <v>211.718</v>
      </c>
      <c r="Q54" s="10" t="n">
        <f aca="false">P54</f>
        <v>211.718</v>
      </c>
      <c r="R54" s="10"/>
      <c r="S54" s="3"/>
      <c r="T54" s="3" t="n">
        <f aca="false">(F54+Q54)/O54</f>
        <v>10</v>
      </c>
      <c r="U54" s="3" t="n">
        <f aca="false">F54/O54</f>
        <v>6.53759100929554</v>
      </c>
      <c r="V54" s="3" t="n">
        <v>58.5786</v>
      </c>
      <c r="W54" s="3" t="n">
        <v>53.6834</v>
      </c>
      <c r="X54" s="3" t="n">
        <v>61.1346</v>
      </c>
      <c r="Y54" s="3" t="n">
        <v>59.2482</v>
      </c>
      <c r="Z54" s="3" t="n">
        <v>57.3286</v>
      </c>
      <c r="AA54" s="3" t="n">
        <v>62.6196</v>
      </c>
      <c r="AB54" s="3"/>
      <c r="AC54" s="3" t="n">
        <f aca="false">ROUND(Q54*G54,0)</f>
        <v>212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customFormat="false" ht="12.8" hidden="false" customHeight="false" outlineLevel="0" collapsed="false">
      <c r="A55" s="3" t="s">
        <v>103</v>
      </c>
      <c r="B55" s="3" t="s">
        <v>43</v>
      </c>
      <c r="C55" s="3"/>
      <c r="D55" s="3"/>
      <c r="E55" s="22" t="n">
        <f aca="false">E95</f>
        <v>217</v>
      </c>
      <c r="F55" s="22" t="n">
        <f aca="false">F95</f>
        <v>651</v>
      </c>
      <c r="G55" s="4" t="n">
        <v>0.4</v>
      </c>
      <c r="H55" s="3" t="n">
        <v>40</v>
      </c>
      <c r="I55" s="3" t="s">
        <v>35</v>
      </c>
      <c r="J55" s="3"/>
      <c r="K55" s="3" t="n">
        <f aca="false">E55-J55</f>
        <v>217</v>
      </c>
      <c r="L55" s="3"/>
      <c r="M55" s="3"/>
      <c r="N55" s="3"/>
      <c r="O55" s="3" t="n">
        <f aca="false">E55/5</f>
        <v>43.4</v>
      </c>
      <c r="P55" s="10"/>
      <c r="Q55" s="10" t="n">
        <f aca="false">P55</f>
        <v>0</v>
      </c>
      <c r="R55" s="10"/>
      <c r="S55" s="3"/>
      <c r="T55" s="3" t="n">
        <f aca="false">(F55+Q55)/O55</f>
        <v>15</v>
      </c>
      <c r="U55" s="3" t="n">
        <f aca="false">F55/O55</f>
        <v>15</v>
      </c>
      <c r="V55" s="3" t="n">
        <v>43</v>
      </c>
      <c r="W55" s="3" t="n">
        <v>42.2</v>
      </c>
      <c r="X55" s="3" t="n">
        <v>89.8</v>
      </c>
      <c r="Y55" s="3" t="n">
        <v>94.6</v>
      </c>
      <c r="Z55" s="3" t="n">
        <v>51.8</v>
      </c>
      <c r="AA55" s="3" t="n">
        <v>45.2</v>
      </c>
      <c r="AB55" s="21" t="s">
        <v>104</v>
      </c>
      <c r="AC55" s="3" t="n">
        <f aca="false">ROUND(Q55*G55,0)</f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customFormat="false" ht="12.8" hidden="false" customHeight="false" outlineLevel="0" collapsed="false">
      <c r="A56" s="3" t="s">
        <v>105</v>
      </c>
      <c r="B56" s="3" t="s">
        <v>43</v>
      </c>
      <c r="C56" s="3" t="n">
        <v>185</v>
      </c>
      <c r="D56" s="3" t="n">
        <v>354</v>
      </c>
      <c r="E56" s="3" t="n">
        <v>152</v>
      </c>
      <c r="F56" s="3" t="n">
        <v>318</v>
      </c>
      <c r="G56" s="4" t="n">
        <v>0.4</v>
      </c>
      <c r="H56" s="3" t="n">
        <v>40</v>
      </c>
      <c r="I56" s="3" t="s">
        <v>35</v>
      </c>
      <c r="J56" s="3" t="n">
        <v>153</v>
      </c>
      <c r="K56" s="3" t="n">
        <f aca="false">E56-J56</f>
        <v>-1</v>
      </c>
      <c r="L56" s="3"/>
      <c r="M56" s="3"/>
      <c r="N56" s="3"/>
      <c r="O56" s="3" t="n">
        <f aca="false">E56/5</f>
        <v>30.4</v>
      </c>
      <c r="P56" s="10"/>
      <c r="Q56" s="10" t="n">
        <f aca="false">P56</f>
        <v>0</v>
      </c>
      <c r="R56" s="10"/>
      <c r="S56" s="3"/>
      <c r="T56" s="3" t="n">
        <f aca="false">(F56+Q56)/O56</f>
        <v>10.4605263157895</v>
      </c>
      <c r="U56" s="3" t="n">
        <f aca="false">F56/O56</f>
        <v>10.4605263157895</v>
      </c>
      <c r="V56" s="3" t="n">
        <v>39</v>
      </c>
      <c r="W56" s="3" t="n">
        <v>40</v>
      </c>
      <c r="X56" s="3" t="n">
        <v>32.8</v>
      </c>
      <c r="Y56" s="3" t="n">
        <v>31</v>
      </c>
      <c r="Z56" s="3" t="n">
        <v>32.6</v>
      </c>
      <c r="AA56" s="3" t="n">
        <v>31.4</v>
      </c>
      <c r="AB56" s="3"/>
      <c r="AC56" s="3" t="n">
        <f aca="false">ROUND(Q56*G56,0)</f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customFormat="false" ht="12.8" hidden="false" customHeight="false" outlineLevel="0" collapsed="false">
      <c r="A57" s="3" t="s">
        <v>106</v>
      </c>
      <c r="B57" s="3" t="s">
        <v>34</v>
      </c>
      <c r="C57" s="3" t="n">
        <v>554.909</v>
      </c>
      <c r="D57" s="3" t="n">
        <v>1011.278</v>
      </c>
      <c r="E57" s="3" t="n">
        <v>471.466</v>
      </c>
      <c r="F57" s="3" t="n">
        <v>961.77</v>
      </c>
      <c r="G57" s="4" t="n">
        <v>1</v>
      </c>
      <c r="H57" s="3" t="n">
        <v>50</v>
      </c>
      <c r="I57" s="3" t="s">
        <v>35</v>
      </c>
      <c r="J57" s="3" t="n">
        <v>448.65</v>
      </c>
      <c r="K57" s="3" t="n">
        <f aca="false">E57-J57</f>
        <v>22.816</v>
      </c>
      <c r="L57" s="3"/>
      <c r="M57" s="3"/>
      <c r="N57" s="3"/>
      <c r="O57" s="3" t="n">
        <f aca="false">E57/5</f>
        <v>94.2932</v>
      </c>
      <c r="P57" s="10"/>
      <c r="Q57" s="10" t="n">
        <f aca="false">P57</f>
        <v>0</v>
      </c>
      <c r="R57" s="10"/>
      <c r="S57" s="3"/>
      <c r="T57" s="3" t="n">
        <f aca="false">(F57+Q57)/O57</f>
        <v>10.1997811082878</v>
      </c>
      <c r="U57" s="3" t="n">
        <f aca="false">F57/O57</f>
        <v>10.1997811082878</v>
      </c>
      <c r="V57" s="3" t="n">
        <v>114.9642</v>
      </c>
      <c r="W57" s="3" t="n">
        <v>100.4428</v>
      </c>
      <c r="X57" s="3" t="n">
        <v>105.0338</v>
      </c>
      <c r="Y57" s="3" t="n">
        <v>107.0214</v>
      </c>
      <c r="Z57" s="3" t="n">
        <v>85.415</v>
      </c>
      <c r="AA57" s="3" t="n">
        <v>86.6352</v>
      </c>
      <c r="AB57" s="3"/>
      <c r="AC57" s="3" t="n">
        <f aca="false">ROUND(Q57*G57,0)</f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customFormat="false" ht="12.8" hidden="false" customHeight="false" outlineLevel="0" collapsed="false">
      <c r="A58" s="14" t="s">
        <v>107</v>
      </c>
      <c r="B58" s="14" t="s">
        <v>34</v>
      </c>
      <c r="C58" s="14" t="n">
        <v>1086.223</v>
      </c>
      <c r="D58" s="14" t="n">
        <v>1264.777</v>
      </c>
      <c r="E58" s="14" t="n">
        <v>737.016</v>
      </c>
      <c r="F58" s="14" t="n">
        <v>1369.154</v>
      </c>
      <c r="G58" s="15" t="n">
        <v>1</v>
      </c>
      <c r="H58" s="14" t="n">
        <v>50</v>
      </c>
      <c r="I58" s="14" t="s">
        <v>35</v>
      </c>
      <c r="J58" s="14" t="n">
        <v>712.55</v>
      </c>
      <c r="K58" s="14" t="n">
        <f aca="false">E58-J58</f>
        <v>24.466</v>
      </c>
      <c r="L58" s="14"/>
      <c r="M58" s="14"/>
      <c r="N58" s="14"/>
      <c r="O58" s="14" t="n">
        <f aca="false">E58/5</f>
        <v>147.4032</v>
      </c>
      <c r="P58" s="16" t="n">
        <f aca="false">12*O58-F58</f>
        <v>399.6844</v>
      </c>
      <c r="Q58" s="10" t="n">
        <f aca="false">P58</f>
        <v>399.6844</v>
      </c>
      <c r="R58" s="16"/>
      <c r="S58" s="14"/>
      <c r="T58" s="14" t="n">
        <f aca="false">(F58+Q58)/O58</f>
        <v>12</v>
      </c>
      <c r="U58" s="14" t="n">
        <f aca="false">F58/O58</f>
        <v>9.28849577214063</v>
      </c>
      <c r="V58" s="14" t="n">
        <v>172.8308</v>
      </c>
      <c r="W58" s="14" t="n">
        <v>171.2062</v>
      </c>
      <c r="X58" s="14" t="n">
        <v>159.1668</v>
      </c>
      <c r="Y58" s="14" t="n">
        <v>152.6332</v>
      </c>
      <c r="Z58" s="14" t="n">
        <v>210.8254</v>
      </c>
      <c r="AA58" s="14" t="n">
        <v>220.3244</v>
      </c>
      <c r="AB58" s="14" t="s">
        <v>52</v>
      </c>
      <c r="AC58" s="14" t="n">
        <f aca="false">ROUND(Q58*G58,0)</f>
        <v>400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customFormat="false" ht="12.8" hidden="false" customHeight="false" outlineLevel="0" collapsed="false">
      <c r="A59" s="3" t="s">
        <v>108</v>
      </c>
      <c r="B59" s="3" t="s">
        <v>34</v>
      </c>
      <c r="C59" s="3" t="n">
        <v>315.758</v>
      </c>
      <c r="D59" s="3" t="n">
        <v>120.743</v>
      </c>
      <c r="E59" s="3" t="n">
        <v>280.558</v>
      </c>
      <c r="F59" s="3" t="n">
        <v>87.929</v>
      </c>
      <c r="G59" s="4" t="n">
        <v>1</v>
      </c>
      <c r="H59" s="3" t="n">
        <v>50</v>
      </c>
      <c r="I59" s="3" t="s">
        <v>35</v>
      </c>
      <c r="J59" s="3" t="n">
        <v>263.8</v>
      </c>
      <c r="K59" s="3" t="n">
        <f aca="false">E59-J59</f>
        <v>16.758</v>
      </c>
      <c r="L59" s="3"/>
      <c r="M59" s="3"/>
      <c r="N59" s="3"/>
      <c r="O59" s="3" t="n">
        <f aca="false">E59/5</f>
        <v>56.1116</v>
      </c>
      <c r="P59" s="10" t="n">
        <f aca="false">9*O59-F59</f>
        <v>417.0754</v>
      </c>
      <c r="Q59" s="10" t="n">
        <f aca="false">P59</f>
        <v>417.0754</v>
      </c>
      <c r="R59" s="10"/>
      <c r="S59" s="3"/>
      <c r="T59" s="3" t="n">
        <f aca="false">(F59+Q59)/O59</f>
        <v>9</v>
      </c>
      <c r="U59" s="3" t="n">
        <f aca="false">F59/O59</f>
        <v>1.56703783174959</v>
      </c>
      <c r="V59" s="3" t="n">
        <v>26.0698</v>
      </c>
      <c r="W59" s="3" t="n">
        <v>27.1176</v>
      </c>
      <c r="X59" s="3" t="n">
        <v>41.9678</v>
      </c>
      <c r="Y59" s="3" t="n">
        <v>41.4532</v>
      </c>
      <c r="Z59" s="3" t="n">
        <v>50.783</v>
      </c>
      <c r="AA59" s="3" t="n">
        <v>57.5032</v>
      </c>
      <c r="AB59" s="3"/>
      <c r="AC59" s="3" t="n">
        <f aca="false">ROUND(Q59*G59,0)</f>
        <v>417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customFormat="false" ht="12.8" hidden="false" customHeight="false" outlineLevel="0" collapsed="false">
      <c r="A60" s="3" t="s">
        <v>109</v>
      </c>
      <c r="B60" s="3" t="s">
        <v>43</v>
      </c>
      <c r="C60" s="3" t="n">
        <v>803</v>
      </c>
      <c r="D60" s="3" t="n">
        <v>300</v>
      </c>
      <c r="E60" s="3" t="n">
        <v>364</v>
      </c>
      <c r="F60" s="3" t="n">
        <v>704</v>
      </c>
      <c r="G60" s="4" t="n">
        <v>0.4</v>
      </c>
      <c r="H60" s="3" t="n">
        <v>50</v>
      </c>
      <c r="I60" s="3" t="s">
        <v>35</v>
      </c>
      <c r="J60" s="3" t="n">
        <v>327</v>
      </c>
      <c r="K60" s="3" t="n">
        <f aca="false">E60-J60</f>
        <v>37</v>
      </c>
      <c r="L60" s="3"/>
      <c r="M60" s="3"/>
      <c r="N60" s="3"/>
      <c r="O60" s="3" t="n">
        <f aca="false">E60/5</f>
        <v>72.8</v>
      </c>
      <c r="P60" s="10" t="n">
        <f aca="false">10*O60-F60</f>
        <v>24</v>
      </c>
      <c r="Q60" s="10" t="n">
        <f aca="false">P60</f>
        <v>24</v>
      </c>
      <c r="R60" s="10"/>
      <c r="S60" s="3"/>
      <c r="T60" s="3" t="n">
        <f aca="false">(F60+Q60)/O60</f>
        <v>10</v>
      </c>
      <c r="U60" s="3" t="n">
        <f aca="false">F60/O60</f>
        <v>9.67032967032967</v>
      </c>
      <c r="V60" s="3" t="n">
        <v>80.2</v>
      </c>
      <c r="W60" s="3" t="n">
        <v>27.6</v>
      </c>
      <c r="X60" s="3" t="n">
        <v>41.2</v>
      </c>
      <c r="Y60" s="3" t="n">
        <v>89.8</v>
      </c>
      <c r="Z60" s="3" t="n">
        <v>65.6</v>
      </c>
      <c r="AA60" s="3" t="n">
        <v>42.8</v>
      </c>
      <c r="AB60" s="3" t="s">
        <v>110</v>
      </c>
      <c r="AC60" s="3" t="n">
        <f aca="false">ROUND(Q60*G60,0)</f>
        <v>10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customFormat="false" ht="12.8" hidden="false" customHeight="false" outlineLevel="0" collapsed="false">
      <c r="A61" s="3" t="s">
        <v>111</v>
      </c>
      <c r="B61" s="3" t="s">
        <v>43</v>
      </c>
      <c r="C61" s="3" t="n">
        <v>1387</v>
      </c>
      <c r="D61" s="3" t="n">
        <v>1428</v>
      </c>
      <c r="E61" s="3" t="n">
        <v>1100</v>
      </c>
      <c r="F61" s="3" t="n">
        <v>1475</v>
      </c>
      <c r="G61" s="4" t="n">
        <v>0.4</v>
      </c>
      <c r="H61" s="3" t="n">
        <v>40</v>
      </c>
      <c r="I61" s="3" t="s">
        <v>35</v>
      </c>
      <c r="J61" s="3" t="n">
        <v>1113</v>
      </c>
      <c r="K61" s="3" t="n">
        <f aca="false">E61-J61</f>
        <v>-13</v>
      </c>
      <c r="L61" s="3"/>
      <c r="M61" s="3"/>
      <c r="N61" s="3"/>
      <c r="O61" s="3" t="n">
        <f aca="false">E61/5</f>
        <v>220</v>
      </c>
      <c r="P61" s="10" t="n">
        <f aca="false">10*O61-F61</f>
        <v>725</v>
      </c>
      <c r="Q61" s="10" t="n">
        <f aca="false">P61</f>
        <v>725</v>
      </c>
      <c r="R61" s="10"/>
      <c r="S61" s="3"/>
      <c r="T61" s="3" t="n">
        <f aca="false">(F61+Q61)/O61</f>
        <v>10</v>
      </c>
      <c r="U61" s="3" t="n">
        <f aca="false">F61/O61</f>
        <v>6.70454545454545</v>
      </c>
      <c r="V61" s="3" t="n">
        <v>216.4</v>
      </c>
      <c r="W61" s="3" t="n">
        <v>218.6</v>
      </c>
      <c r="X61" s="3" t="n">
        <v>230.6</v>
      </c>
      <c r="Y61" s="3" t="n">
        <v>223.8</v>
      </c>
      <c r="Z61" s="3" t="n">
        <v>219.8</v>
      </c>
      <c r="AA61" s="3" t="n">
        <v>228.6</v>
      </c>
      <c r="AB61" s="3"/>
      <c r="AC61" s="3" t="n">
        <f aca="false">ROUND(Q61*G61,0)</f>
        <v>290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customFormat="false" ht="12.8" hidden="false" customHeight="false" outlineLevel="0" collapsed="false">
      <c r="A62" s="3" t="s">
        <v>112</v>
      </c>
      <c r="B62" s="3" t="s">
        <v>43</v>
      </c>
      <c r="C62" s="3" t="n">
        <v>1196</v>
      </c>
      <c r="D62" s="3" t="n">
        <v>1296</v>
      </c>
      <c r="E62" s="3" t="n">
        <v>1008</v>
      </c>
      <c r="F62" s="3" t="n">
        <v>1260</v>
      </c>
      <c r="G62" s="4" t="n">
        <v>0.4</v>
      </c>
      <c r="H62" s="3" t="n">
        <v>40</v>
      </c>
      <c r="I62" s="3" t="s">
        <v>35</v>
      </c>
      <c r="J62" s="3" t="n">
        <v>1026</v>
      </c>
      <c r="K62" s="3" t="n">
        <f aca="false">E62-J62</f>
        <v>-18</v>
      </c>
      <c r="L62" s="3"/>
      <c r="M62" s="3"/>
      <c r="N62" s="3"/>
      <c r="O62" s="3" t="n">
        <f aca="false">E62/5</f>
        <v>201.6</v>
      </c>
      <c r="P62" s="10" t="n">
        <f aca="false">10*O62-F62</f>
        <v>756</v>
      </c>
      <c r="Q62" s="10" t="n">
        <f aca="false">P62</f>
        <v>756</v>
      </c>
      <c r="R62" s="10"/>
      <c r="S62" s="3"/>
      <c r="T62" s="3" t="n">
        <f aca="false">(F62+Q62)/O62</f>
        <v>10</v>
      </c>
      <c r="U62" s="3" t="n">
        <f aca="false">F62/O62</f>
        <v>6.25</v>
      </c>
      <c r="V62" s="3" t="n">
        <v>190</v>
      </c>
      <c r="W62" s="3" t="n">
        <v>190.8</v>
      </c>
      <c r="X62" s="3" t="n">
        <v>194.2</v>
      </c>
      <c r="Y62" s="3" t="n">
        <v>190.8</v>
      </c>
      <c r="Z62" s="3" t="n">
        <v>169.2</v>
      </c>
      <c r="AA62" s="3" t="n">
        <v>174.6</v>
      </c>
      <c r="AB62" s="3"/>
      <c r="AC62" s="3" t="n">
        <f aca="false">ROUND(Q62*G62,0)</f>
        <v>302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customFormat="false" ht="12.8" hidden="false" customHeight="false" outlineLevel="0" collapsed="false">
      <c r="A63" s="3" t="s">
        <v>113</v>
      </c>
      <c r="B63" s="3" t="s">
        <v>34</v>
      </c>
      <c r="C63" s="3" t="n">
        <v>1180.345</v>
      </c>
      <c r="D63" s="3" t="n">
        <v>204.448</v>
      </c>
      <c r="E63" s="3" t="n">
        <v>688.179</v>
      </c>
      <c r="F63" s="3" t="n">
        <v>595.542</v>
      </c>
      <c r="G63" s="4" t="n">
        <v>1</v>
      </c>
      <c r="H63" s="3" t="n">
        <v>40</v>
      </c>
      <c r="I63" s="3" t="s">
        <v>35</v>
      </c>
      <c r="J63" s="3" t="n">
        <v>662.45</v>
      </c>
      <c r="K63" s="3" t="n">
        <f aca="false">E63-J63</f>
        <v>25.7289999999999</v>
      </c>
      <c r="L63" s="3"/>
      <c r="M63" s="3"/>
      <c r="N63" s="3"/>
      <c r="O63" s="3" t="n">
        <f aca="false">E63/5</f>
        <v>137.6358</v>
      </c>
      <c r="P63" s="10" t="n">
        <f aca="false">10*O63-F63</f>
        <v>780.816</v>
      </c>
      <c r="Q63" s="10" t="n">
        <f aca="false">P63</f>
        <v>780.816</v>
      </c>
      <c r="R63" s="10"/>
      <c r="S63" s="3"/>
      <c r="T63" s="3" t="n">
        <f aca="false">(F63+Q63)/O63</f>
        <v>10</v>
      </c>
      <c r="U63" s="3" t="n">
        <f aca="false">F63/O63</f>
        <v>4.32694110107981</v>
      </c>
      <c r="V63" s="3" t="n">
        <v>103.1496</v>
      </c>
      <c r="W63" s="3" t="n">
        <v>94.6164</v>
      </c>
      <c r="X63" s="3" t="n">
        <v>153.0102</v>
      </c>
      <c r="Y63" s="3" t="n">
        <v>154.493</v>
      </c>
      <c r="Z63" s="3" t="n">
        <v>113.0282</v>
      </c>
      <c r="AA63" s="3" t="n">
        <v>137.5116</v>
      </c>
      <c r="AB63" s="3"/>
      <c r="AC63" s="3" t="n">
        <f aca="false">ROUND(Q63*G63,0)</f>
        <v>781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customFormat="false" ht="12.8" hidden="false" customHeight="false" outlineLevel="0" collapsed="false">
      <c r="A64" s="3" t="s">
        <v>114</v>
      </c>
      <c r="B64" s="3" t="s">
        <v>34</v>
      </c>
      <c r="C64" s="3" t="n">
        <v>787.651</v>
      </c>
      <c r="D64" s="3" t="n">
        <v>159.338</v>
      </c>
      <c r="E64" s="3" t="n">
        <v>514.968</v>
      </c>
      <c r="F64" s="3" t="n">
        <v>346.582</v>
      </c>
      <c r="G64" s="4" t="n">
        <v>1</v>
      </c>
      <c r="H64" s="3" t="n">
        <v>40</v>
      </c>
      <c r="I64" s="3" t="s">
        <v>35</v>
      </c>
      <c r="J64" s="3" t="n">
        <v>509.15</v>
      </c>
      <c r="K64" s="3" t="n">
        <f aca="false">E64-J64</f>
        <v>5.81799999999998</v>
      </c>
      <c r="L64" s="3"/>
      <c r="M64" s="3"/>
      <c r="N64" s="3"/>
      <c r="O64" s="3" t="n">
        <f aca="false">E64/5</f>
        <v>102.9936</v>
      </c>
      <c r="P64" s="10" t="n">
        <f aca="false">10*O64-F64</f>
        <v>683.354</v>
      </c>
      <c r="Q64" s="10" t="n">
        <f aca="false">P64</f>
        <v>683.354</v>
      </c>
      <c r="R64" s="10"/>
      <c r="S64" s="3"/>
      <c r="T64" s="3" t="n">
        <f aca="false">(F64+Q64)/O64</f>
        <v>10</v>
      </c>
      <c r="U64" s="3" t="n">
        <f aca="false">F64/O64</f>
        <v>3.36508287893617</v>
      </c>
      <c r="V64" s="3" t="n">
        <v>73.1294</v>
      </c>
      <c r="W64" s="3" t="n">
        <v>73.0808</v>
      </c>
      <c r="X64" s="3" t="n">
        <v>105.9414</v>
      </c>
      <c r="Y64" s="3" t="n">
        <v>106.7054</v>
      </c>
      <c r="Z64" s="3" t="n">
        <v>87.1142</v>
      </c>
      <c r="AA64" s="3" t="n">
        <v>103.8722</v>
      </c>
      <c r="AB64" s="3"/>
      <c r="AC64" s="3" t="n">
        <f aca="false">ROUND(Q64*G64,0)</f>
        <v>683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customFormat="false" ht="12.8" hidden="false" customHeight="false" outlineLevel="0" collapsed="false">
      <c r="A65" s="3" t="s">
        <v>115</v>
      </c>
      <c r="B65" s="3" t="s">
        <v>34</v>
      </c>
      <c r="C65" s="3" t="n">
        <v>905.33</v>
      </c>
      <c r="D65" s="3" t="n">
        <v>198.068</v>
      </c>
      <c r="E65" s="3" t="n">
        <v>584.422</v>
      </c>
      <c r="F65" s="3" t="n">
        <v>436.109</v>
      </c>
      <c r="G65" s="4" t="n">
        <v>1</v>
      </c>
      <c r="H65" s="3" t="n">
        <v>40</v>
      </c>
      <c r="I65" s="3" t="s">
        <v>35</v>
      </c>
      <c r="J65" s="3" t="n">
        <v>571.1</v>
      </c>
      <c r="K65" s="3" t="n">
        <f aca="false">E65-J65</f>
        <v>13.322</v>
      </c>
      <c r="L65" s="3"/>
      <c r="M65" s="3"/>
      <c r="N65" s="3"/>
      <c r="O65" s="3" t="n">
        <f aca="false">E65/5</f>
        <v>116.8844</v>
      </c>
      <c r="P65" s="10" t="n">
        <f aca="false">10*O65-F65</f>
        <v>732.735</v>
      </c>
      <c r="Q65" s="10" t="n">
        <f aca="false">P65</f>
        <v>732.735</v>
      </c>
      <c r="R65" s="10"/>
      <c r="S65" s="3"/>
      <c r="T65" s="3" t="n">
        <f aca="false">(F65+Q65)/O65</f>
        <v>10</v>
      </c>
      <c r="U65" s="3" t="n">
        <f aca="false">F65/O65</f>
        <v>3.73111381843942</v>
      </c>
      <c r="V65" s="3" t="n">
        <v>85.4362</v>
      </c>
      <c r="W65" s="3" t="n">
        <v>84.9742</v>
      </c>
      <c r="X65" s="3" t="n">
        <v>120.3014</v>
      </c>
      <c r="Y65" s="3" t="n">
        <v>122.6042</v>
      </c>
      <c r="Z65" s="3" t="n">
        <v>94.4688</v>
      </c>
      <c r="AA65" s="3" t="n">
        <v>91.6132</v>
      </c>
      <c r="AB65" s="3"/>
      <c r="AC65" s="3" t="n">
        <f aca="false">ROUND(Q65*G65,0)</f>
        <v>733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customFormat="false" ht="12.8" hidden="false" customHeight="false" outlineLevel="0" collapsed="false">
      <c r="A66" s="3" t="s">
        <v>116</v>
      </c>
      <c r="B66" s="3" t="s">
        <v>34</v>
      </c>
      <c r="C66" s="3" t="n">
        <v>120.056</v>
      </c>
      <c r="D66" s="3" t="n">
        <v>317.684</v>
      </c>
      <c r="E66" s="3" t="n">
        <v>143.324</v>
      </c>
      <c r="F66" s="3" t="n">
        <v>258.769</v>
      </c>
      <c r="G66" s="4" t="n">
        <v>1</v>
      </c>
      <c r="H66" s="3" t="n">
        <v>30</v>
      </c>
      <c r="I66" s="3" t="s">
        <v>35</v>
      </c>
      <c r="J66" s="3" t="n">
        <v>165.9</v>
      </c>
      <c r="K66" s="3" t="n">
        <f aca="false">E66-J66</f>
        <v>-22.576</v>
      </c>
      <c r="L66" s="3"/>
      <c r="M66" s="3"/>
      <c r="N66" s="3"/>
      <c r="O66" s="3" t="n">
        <f aca="false">E66/5</f>
        <v>28.6648</v>
      </c>
      <c r="P66" s="10" t="n">
        <f aca="false">10*O66-F66</f>
        <v>27.879</v>
      </c>
      <c r="Q66" s="10" t="n">
        <f aca="false">P66</f>
        <v>27.879</v>
      </c>
      <c r="R66" s="10"/>
      <c r="S66" s="3"/>
      <c r="T66" s="3" t="n">
        <f aca="false">(F66+Q66)/O66</f>
        <v>10</v>
      </c>
      <c r="U66" s="3" t="n">
        <f aca="false">F66/O66</f>
        <v>9.02741341296643</v>
      </c>
      <c r="V66" s="3" t="n">
        <v>32.3178</v>
      </c>
      <c r="W66" s="3" t="n">
        <v>30.9642</v>
      </c>
      <c r="X66" s="3" t="n">
        <v>24.5806</v>
      </c>
      <c r="Y66" s="3" t="n">
        <v>22.7218</v>
      </c>
      <c r="Z66" s="3" t="n">
        <v>30.822</v>
      </c>
      <c r="AA66" s="3" t="n">
        <v>36.5216</v>
      </c>
      <c r="AB66" s="3" t="s">
        <v>117</v>
      </c>
      <c r="AC66" s="3" t="n">
        <f aca="false">ROUND(Q66*G66,0)</f>
        <v>28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customFormat="false" ht="12.8" hidden="false" customHeight="false" outlineLevel="0" collapsed="false">
      <c r="A67" s="3" t="s">
        <v>118</v>
      </c>
      <c r="B67" s="3" t="s">
        <v>43</v>
      </c>
      <c r="C67" s="3" t="n">
        <v>8</v>
      </c>
      <c r="D67" s="3" t="n">
        <v>96</v>
      </c>
      <c r="E67" s="3" t="n">
        <v>22</v>
      </c>
      <c r="F67" s="3" t="n">
        <v>82</v>
      </c>
      <c r="G67" s="4" t="n">
        <v>0.6</v>
      </c>
      <c r="H67" s="3" t="n">
        <v>60</v>
      </c>
      <c r="I67" s="3" t="s">
        <v>35</v>
      </c>
      <c r="J67" s="3" t="n">
        <v>69</v>
      </c>
      <c r="K67" s="3" t="n">
        <f aca="false">E67-J67</f>
        <v>-47</v>
      </c>
      <c r="L67" s="3"/>
      <c r="M67" s="3"/>
      <c r="N67" s="3"/>
      <c r="O67" s="3" t="n">
        <f aca="false">E67/5</f>
        <v>4.4</v>
      </c>
      <c r="P67" s="10"/>
      <c r="Q67" s="10" t="n">
        <f aca="false">P67</f>
        <v>0</v>
      </c>
      <c r="R67" s="10"/>
      <c r="S67" s="3"/>
      <c r="T67" s="3" t="n">
        <f aca="false">(F67+Q67)/O67</f>
        <v>18.6363636363636</v>
      </c>
      <c r="U67" s="3" t="n">
        <f aca="false">F67/O67</f>
        <v>18.6363636363636</v>
      </c>
      <c r="V67" s="3" t="n">
        <v>6</v>
      </c>
      <c r="W67" s="3" t="n">
        <v>10.2</v>
      </c>
      <c r="X67" s="3" t="n">
        <v>5.6</v>
      </c>
      <c r="Y67" s="3" t="n">
        <v>0.2</v>
      </c>
      <c r="Z67" s="3" t="n">
        <v>0.6</v>
      </c>
      <c r="AA67" s="3" t="n">
        <v>0.6</v>
      </c>
      <c r="AB67" s="3" t="s">
        <v>119</v>
      </c>
      <c r="AC67" s="3" t="n">
        <f aca="false">ROUND(Q67*G67,0)</f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customFormat="false" ht="12.8" hidden="false" customHeight="false" outlineLevel="0" collapsed="false">
      <c r="A68" s="3" t="s">
        <v>120</v>
      </c>
      <c r="B68" s="3" t="s">
        <v>43</v>
      </c>
      <c r="C68" s="3" t="n">
        <v>152</v>
      </c>
      <c r="D68" s="3" t="n">
        <v>294</v>
      </c>
      <c r="E68" s="3" t="n">
        <v>177</v>
      </c>
      <c r="F68" s="3" t="n">
        <v>245</v>
      </c>
      <c r="G68" s="4" t="n">
        <v>0.35</v>
      </c>
      <c r="H68" s="3" t="n">
        <v>50</v>
      </c>
      <c r="I68" s="3" t="s">
        <v>35</v>
      </c>
      <c r="J68" s="3" t="n">
        <v>173</v>
      </c>
      <c r="K68" s="3" t="n">
        <f aca="false">E68-J68</f>
        <v>4</v>
      </c>
      <c r="L68" s="3"/>
      <c r="M68" s="3"/>
      <c r="N68" s="3"/>
      <c r="O68" s="3" t="n">
        <f aca="false">E68/5</f>
        <v>35.4</v>
      </c>
      <c r="P68" s="10" t="n">
        <f aca="false">10*O68-F68</f>
        <v>109</v>
      </c>
      <c r="Q68" s="10" t="n">
        <v>0</v>
      </c>
      <c r="R68" s="10" t="n">
        <v>0</v>
      </c>
      <c r="S68" s="3" t="s">
        <v>121</v>
      </c>
      <c r="T68" s="3" t="n">
        <f aca="false">(F68+Q68)/O68</f>
        <v>6.92090395480226</v>
      </c>
      <c r="U68" s="3" t="n">
        <f aca="false">F68/O68</f>
        <v>6.92090395480226</v>
      </c>
      <c r="V68" s="3" t="n">
        <v>33</v>
      </c>
      <c r="W68" s="3" t="n">
        <v>35.4</v>
      </c>
      <c r="X68" s="3" t="n">
        <v>29.8</v>
      </c>
      <c r="Y68" s="3" t="n">
        <v>30.4</v>
      </c>
      <c r="Z68" s="3" t="n">
        <v>27.8</v>
      </c>
      <c r="AA68" s="3" t="n">
        <v>25</v>
      </c>
      <c r="AB68" s="23" t="s">
        <v>122</v>
      </c>
      <c r="AC68" s="3" t="n">
        <f aca="false">ROUND(Q68*G68,0)</f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customFormat="false" ht="12.8" hidden="false" customHeight="false" outlineLevel="0" collapsed="false">
      <c r="A69" s="3" t="s">
        <v>123</v>
      </c>
      <c r="B69" s="3" t="s">
        <v>43</v>
      </c>
      <c r="C69" s="3" t="n">
        <v>872</v>
      </c>
      <c r="D69" s="3" t="n">
        <v>304.554</v>
      </c>
      <c r="E69" s="3" t="n">
        <v>410.554</v>
      </c>
      <c r="F69" s="3" t="n">
        <v>743</v>
      </c>
      <c r="G69" s="4" t="n">
        <v>0.37</v>
      </c>
      <c r="H69" s="3" t="n">
        <v>50</v>
      </c>
      <c r="I69" s="3" t="s">
        <v>35</v>
      </c>
      <c r="J69" s="3" t="n">
        <v>371</v>
      </c>
      <c r="K69" s="3" t="n">
        <f aca="false">E69-J69</f>
        <v>39.554</v>
      </c>
      <c r="L69" s="3"/>
      <c r="M69" s="3"/>
      <c r="N69" s="3"/>
      <c r="O69" s="3" t="n">
        <f aca="false">E69/5</f>
        <v>82.1108</v>
      </c>
      <c r="P69" s="10" t="n">
        <f aca="false">10*O69-F69</f>
        <v>78.108</v>
      </c>
      <c r="Q69" s="10" t="n">
        <f aca="false">P69</f>
        <v>78.108</v>
      </c>
      <c r="R69" s="10"/>
      <c r="S69" s="3"/>
      <c r="T69" s="3" t="n">
        <f aca="false">(F69+Q69)/O69</f>
        <v>10</v>
      </c>
      <c r="U69" s="3" t="n">
        <f aca="false">F69/O69</f>
        <v>9.04874876386541</v>
      </c>
      <c r="V69" s="3" t="n">
        <v>82.5108</v>
      </c>
      <c r="W69" s="3" t="n">
        <v>60.4</v>
      </c>
      <c r="X69" s="3" t="n">
        <v>83.4</v>
      </c>
      <c r="Y69" s="3" t="n">
        <v>114.4</v>
      </c>
      <c r="Z69" s="3" t="n">
        <v>92.4</v>
      </c>
      <c r="AA69" s="3" t="n">
        <v>77</v>
      </c>
      <c r="AB69" s="3"/>
      <c r="AC69" s="3" t="n">
        <f aca="false">ROUND(Q69*G69,0)</f>
        <v>29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customFormat="false" ht="12.8" hidden="false" customHeight="false" outlineLevel="0" collapsed="false">
      <c r="A70" s="3" t="s">
        <v>124</v>
      </c>
      <c r="B70" s="3" t="s">
        <v>43</v>
      </c>
      <c r="C70" s="3" t="n">
        <v>85</v>
      </c>
      <c r="D70" s="3" t="n">
        <v>78</v>
      </c>
      <c r="E70" s="3" t="n">
        <v>86</v>
      </c>
      <c r="F70" s="3" t="n">
        <v>69</v>
      </c>
      <c r="G70" s="4" t="n">
        <v>0.4</v>
      </c>
      <c r="H70" s="3" t="n">
        <v>30</v>
      </c>
      <c r="I70" s="3" t="s">
        <v>35</v>
      </c>
      <c r="J70" s="3" t="n">
        <v>89</v>
      </c>
      <c r="K70" s="3" t="n">
        <f aca="false">E70-J70</f>
        <v>-3</v>
      </c>
      <c r="L70" s="3"/>
      <c r="M70" s="3"/>
      <c r="N70" s="3"/>
      <c r="O70" s="3" t="n">
        <f aca="false">E70/5</f>
        <v>17.2</v>
      </c>
      <c r="P70" s="10" t="n">
        <f aca="false">10*O70-F70</f>
        <v>103</v>
      </c>
      <c r="Q70" s="10" t="n">
        <f aca="false">P70</f>
        <v>103</v>
      </c>
      <c r="R70" s="10"/>
      <c r="S70" s="3"/>
      <c r="T70" s="3" t="n">
        <f aca="false">(F70+Q70)/O70</f>
        <v>10</v>
      </c>
      <c r="U70" s="3" t="n">
        <f aca="false">F70/O70</f>
        <v>4.01162790697674</v>
      </c>
      <c r="V70" s="3" t="n">
        <v>10.8</v>
      </c>
      <c r="W70" s="3" t="n">
        <v>9.2</v>
      </c>
      <c r="X70" s="3" t="n">
        <v>13.2</v>
      </c>
      <c r="Y70" s="3" t="n">
        <v>12</v>
      </c>
      <c r="Z70" s="3" t="n">
        <v>11.4</v>
      </c>
      <c r="AA70" s="3" t="n">
        <v>12.8</v>
      </c>
      <c r="AB70" s="3"/>
      <c r="AC70" s="3" t="n">
        <f aca="false">ROUND(Q70*G70,0)</f>
        <v>41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customFormat="false" ht="12.8" hidden="false" customHeight="false" outlineLevel="0" collapsed="false">
      <c r="A71" s="3" t="s">
        <v>125</v>
      </c>
      <c r="B71" s="3" t="s">
        <v>43</v>
      </c>
      <c r="C71" s="3" t="n">
        <v>350</v>
      </c>
      <c r="D71" s="3" t="n">
        <v>741</v>
      </c>
      <c r="E71" s="3" t="n">
        <v>215</v>
      </c>
      <c r="F71" s="3" t="n">
        <v>534</v>
      </c>
      <c r="G71" s="4" t="n">
        <v>0.6</v>
      </c>
      <c r="H71" s="3" t="n">
        <v>55</v>
      </c>
      <c r="I71" s="3" t="s">
        <v>35</v>
      </c>
      <c r="J71" s="3" t="n">
        <v>403</v>
      </c>
      <c r="K71" s="3" t="n">
        <f aca="false">E71-J71</f>
        <v>-188</v>
      </c>
      <c r="L71" s="3"/>
      <c r="M71" s="3"/>
      <c r="N71" s="3"/>
      <c r="O71" s="3" t="n">
        <f aca="false">E71/5</f>
        <v>43</v>
      </c>
      <c r="P71" s="10"/>
      <c r="Q71" s="10" t="n">
        <f aca="false">P71</f>
        <v>0</v>
      </c>
      <c r="R71" s="10"/>
      <c r="S71" s="3"/>
      <c r="T71" s="3" t="n">
        <f aca="false">(F71+Q71)/O71</f>
        <v>12.4186046511628</v>
      </c>
      <c r="U71" s="3" t="n">
        <f aca="false">F71/O71</f>
        <v>12.4186046511628</v>
      </c>
      <c r="V71" s="3" t="n">
        <v>31.4</v>
      </c>
      <c r="W71" s="3" t="n">
        <v>78.6</v>
      </c>
      <c r="X71" s="3" t="n">
        <v>49.4</v>
      </c>
      <c r="Y71" s="3" t="n">
        <v>53.6</v>
      </c>
      <c r="Z71" s="3" t="n">
        <v>23.8</v>
      </c>
      <c r="AA71" s="3" t="n">
        <v>20.2</v>
      </c>
      <c r="AB71" s="3" t="s">
        <v>83</v>
      </c>
      <c r="AC71" s="3" t="n">
        <f aca="false">ROUND(Q71*G71,0)</f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customFormat="false" ht="12.8" hidden="false" customHeight="false" outlineLevel="0" collapsed="false">
      <c r="A72" s="3" t="s">
        <v>126</v>
      </c>
      <c r="B72" s="3" t="s">
        <v>43</v>
      </c>
      <c r="C72" s="3" t="n">
        <v>50</v>
      </c>
      <c r="D72" s="3" t="n">
        <v>114</v>
      </c>
      <c r="E72" s="3" t="n">
        <v>63</v>
      </c>
      <c r="F72" s="3" t="n">
        <v>101</v>
      </c>
      <c r="G72" s="4" t="n">
        <v>0.45</v>
      </c>
      <c r="H72" s="3" t="n">
        <v>40</v>
      </c>
      <c r="I72" s="3" t="s">
        <v>35</v>
      </c>
      <c r="J72" s="3" t="n">
        <v>89</v>
      </c>
      <c r="K72" s="3" t="n">
        <f aca="false">E72-J72</f>
        <v>-26</v>
      </c>
      <c r="L72" s="3"/>
      <c r="M72" s="3"/>
      <c r="N72" s="3"/>
      <c r="O72" s="3" t="n">
        <f aca="false">E72/5</f>
        <v>12.6</v>
      </c>
      <c r="P72" s="10" t="n">
        <f aca="false">10*O72-F72</f>
        <v>25</v>
      </c>
      <c r="Q72" s="10" t="n">
        <v>0</v>
      </c>
      <c r="R72" s="10" t="n">
        <v>0</v>
      </c>
      <c r="S72" s="3" t="s">
        <v>121</v>
      </c>
      <c r="T72" s="3" t="n">
        <f aca="false">(F72+Q72)/O72</f>
        <v>8.01587301587302</v>
      </c>
      <c r="U72" s="3" t="n">
        <f aca="false">F72/O72</f>
        <v>8.01587301587302</v>
      </c>
      <c r="V72" s="3" t="n">
        <v>11.4</v>
      </c>
      <c r="W72" s="3" t="n">
        <v>15.8</v>
      </c>
      <c r="X72" s="3" t="n">
        <v>15.8</v>
      </c>
      <c r="Y72" s="3" t="n">
        <v>12.4</v>
      </c>
      <c r="Z72" s="3" t="n">
        <v>12.8</v>
      </c>
      <c r="AA72" s="3" t="n">
        <v>22.6</v>
      </c>
      <c r="AB72" s="3" t="s">
        <v>127</v>
      </c>
      <c r="AC72" s="3" t="n">
        <f aca="false">ROUND(Q72*G72,0)</f>
        <v>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customFormat="false" ht="12.8" hidden="false" customHeight="false" outlineLevel="0" collapsed="false">
      <c r="A73" s="24" t="s">
        <v>128</v>
      </c>
      <c r="B73" s="3" t="s">
        <v>43</v>
      </c>
      <c r="C73" s="3" t="n">
        <v>337</v>
      </c>
      <c r="D73" s="3" t="n">
        <v>96</v>
      </c>
      <c r="E73" s="3" t="n">
        <v>195</v>
      </c>
      <c r="F73" s="3" t="n">
        <v>215</v>
      </c>
      <c r="G73" s="4" t="n">
        <v>0.4</v>
      </c>
      <c r="H73" s="3" t="n">
        <v>50</v>
      </c>
      <c r="I73" s="3" t="s">
        <v>35</v>
      </c>
      <c r="J73" s="3" t="n">
        <v>186</v>
      </c>
      <c r="K73" s="3" t="n">
        <f aca="false">E73-J73</f>
        <v>9</v>
      </c>
      <c r="L73" s="3"/>
      <c r="M73" s="3"/>
      <c r="N73" s="3"/>
      <c r="O73" s="3" t="n">
        <f aca="false">E73/5</f>
        <v>39</v>
      </c>
      <c r="P73" s="25" t="n">
        <f aca="false">10*O73-F73</f>
        <v>175</v>
      </c>
      <c r="Q73" s="10" t="n">
        <f aca="false">P73</f>
        <v>175</v>
      </c>
      <c r="R73" s="10"/>
      <c r="S73" s="3"/>
      <c r="T73" s="3" t="n">
        <f aca="false">(F73+Q73)/O73</f>
        <v>10</v>
      </c>
      <c r="U73" s="3" t="n">
        <f aca="false">F73/O73</f>
        <v>5.51282051282051</v>
      </c>
      <c r="V73" s="3" t="n">
        <v>33.6</v>
      </c>
      <c r="W73" s="3" t="n">
        <v>26.8</v>
      </c>
      <c r="X73" s="3" t="n">
        <v>42.6</v>
      </c>
      <c r="Y73" s="3" t="n">
        <v>44</v>
      </c>
      <c r="Z73" s="3" t="n">
        <v>26.8</v>
      </c>
      <c r="AA73" s="3" t="n">
        <v>28.6</v>
      </c>
      <c r="AB73" s="24" t="s">
        <v>129</v>
      </c>
      <c r="AC73" s="3" t="n">
        <f aca="false">ROUND(Q73*G73,0)</f>
        <v>70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customFormat="false" ht="12.8" hidden="false" customHeight="false" outlineLevel="0" collapsed="false">
      <c r="A74" s="24" t="s">
        <v>130</v>
      </c>
      <c r="B74" s="3" t="s">
        <v>43</v>
      </c>
      <c r="C74" s="3" t="n">
        <v>1</v>
      </c>
      <c r="D74" s="3"/>
      <c r="E74" s="3" t="n">
        <v>1</v>
      </c>
      <c r="F74" s="3"/>
      <c r="G74" s="4" t="n">
        <v>0.11</v>
      </c>
      <c r="H74" s="3" t="n">
        <v>150</v>
      </c>
      <c r="I74" s="3" t="s">
        <v>35</v>
      </c>
      <c r="J74" s="3" t="n">
        <v>1</v>
      </c>
      <c r="K74" s="3" t="n">
        <f aca="false">E74-J74</f>
        <v>0</v>
      </c>
      <c r="L74" s="3"/>
      <c r="M74" s="3"/>
      <c r="N74" s="3"/>
      <c r="O74" s="3" t="n">
        <f aca="false">E74/5</f>
        <v>0.2</v>
      </c>
      <c r="P74" s="25" t="n">
        <v>30</v>
      </c>
      <c r="Q74" s="10" t="n">
        <f aca="false">P74</f>
        <v>30</v>
      </c>
      <c r="R74" s="10"/>
      <c r="S74" s="3"/>
      <c r="T74" s="3" t="n">
        <f aca="false">(F74+Q74)/O74</f>
        <v>150</v>
      </c>
      <c r="U74" s="3" t="n">
        <f aca="false">F74/O74</f>
        <v>0</v>
      </c>
      <c r="V74" s="3" t="n">
        <v>2</v>
      </c>
      <c r="W74" s="3" t="n">
        <v>2.2</v>
      </c>
      <c r="X74" s="3" t="n">
        <v>1.6</v>
      </c>
      <c r="Y74" s="3" t="n">
        <v>2.6</v>
      </c>
      <c r="Z74" s="3" t="n">
        <v>1.8</v>
      </c>
      <c r="AA74" s="3" t="n">
        <v>1.6</v>
      </c>
      <c r="AB74" s="24" t="s">
        <v>129</v>
      </c>
      <c r="AC74" s="3" t="n">
        <f aca="false">ROUND(Q74*G74,0)</f>
        <v>3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customFormat="false" ht="12.8" hidden="false" customHeight="false" outlineLevel="0" collapsed="false">
      <c r="A75" s="3" t="s">
        <v>131</v>
      </c>
      <c r="B75" s="3" t="s">
        <v>43</v>
      </c>
      <c r="C75" s="3" t="n">
        <v>40</v>
      </c>
      <c r="D75" s="3" t="n">
        <v>40</v>
      </c>
      <c r="E75" s="3" t="n">
        <v>48</v>
      </c>
      <c r="F75" s="3" t="n">
        <v>18</v>
      </c>
      <c r="G75" s="4" t="n">
        <v>0.06</v>
      </c>
      <c r="H75" s="3" t="n">
        <v>60</v>
      </c>
      <c r="I75" s="3" t="s">
        <v>35</v>
      </c>
      <c r="J75" s="3" t="n">
        <v>50</v>
      </c>
      <c r="K75" s="3" t="n">
        <f aca="false">E75-J75</f>
        <v>-2</v>
      </c>
      <c r="L75" s="3"/>
      <c r="M75" s="3"/>
      <c r="N75" s="3"/>
      <c r="O75" s="3" t="n">
        <f aca="false">E75/5</f>
        <v>9.6</v>
      </c>
      <c r="P75" s="10" t="n">
        <f aca="false">10*O75-F75</f>
        <v>78</v>
      </c>
      <c r="Q75" s="10" t="n">
        <f aca="false">P75</f>
        <v>78</v>
      </c>
      <c r="R75" s="10"/>
      <c r="S75" s="3"/>
      <c r="T75" s="3" t="n">
        <f aca="false">(F75+Q75)/O75</f>
        <v>10</v>
      </c>
      <c r="U75" s="3" t="n">
        <f aca="false">F75/O75</f>
        <v>1.875</v>
      </c>
      <c r="V75" s="3" t="n">
        <v>2.4</v>
      </c>
      <c r="W75" s="3" t="n">
        <v>1.8</v>
      </c>
      <c r="X75" s="3" t="n">
        <v>-0.2</v>
      </c>
      <c r="Y75" s="3" t="n">
        <v>0</v>
      </c>
      <c r="Z75" s="3" t="n">
        <v>0</v>
      </c>
      <c r="AA75" s="3" t="n">
        <v>-0.8</v>
      </c>
      <c r="AB75" s="3" t="s">
        <v>132</v>
      </c>
      <c r="AC75" s="3" t="n">
        <f aca="false">ROUND(Q75*G75,0)</f>
        <v>5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customFormat="false" ht="12.8" hidden="false" customHeight="false" outlineLevel="0" collapsed="false">
      <c r="A76" s="24" t="s">
        <v>133</v>
      </c>
      <c r="B76" s="3" t="s">
        <v>43</v>
      </c>
      <c r="C76" s="3"/>
      <c r="D76" s="3"/>
      <c r="E76" s="3"/>
      <c r="F76" s="3"/>
      <c r="G76" s="4" t="n">
        <v>0.15</v>
      </c>
      <c r="H76" s="3" t="n">
        <v>60</v>
      </c>
      <c r="I76" s="3" t="s">
        <v>35</v>
      </c>
      <c r="J76" s="3"/>
      <c r="K76" s="3" t="n">
        <f aca="false">E76-J76</f>
        <v>0</v>
      </c>
      <c r="L76" s="3"/>
      <c r="M76" s="3"/>
      <c r="N76" s="3"/>
      <c r="O76" s="3" t="n">
        <f aca="false">E76/5</f>
        <v>0</v>
      </c>
      <c r="P76" s="25" t="n">
        <v>20</v>
      </c>
      <c r="Q76" s="10" t="n">
        <f aca="false">P76</f>
        <v>20</v>
      </c>
      <c r="R76" s="10"/>
      <c r="S76" s="3"/>
      <c r="T76" s="3" t="e">
        <f aca="false">(F76+Q76)/O76</f>
        <v>#DIV/0!</v>
      </c>
      <c r="U76" s="3" t="e">
        <f aca="false">F76/O76</f>
        <v>#DIV/0!</v>
      </c>
      <c r="V76" s="3" t="n">
        <v>0</v>
      </c>
      <c r="W76" s="3" t="n">
        <v>-0.2</v>
      </c>
      <c r="X76" s="3" t="n">
        <v>-0.2</v>
      </c>
      <c r="Y76" s="3" t="n">
        <v>0</v>
      </c>
      <c r="Z76" s="3" t="n">
        <v>0</v>
      </c>
      <c r="AA76" s="3" t="n">
        <v>-0.4</v>
      </c>
      <c r="AB76" s="24" t="s">
        <v>129</v>
      </c>
      <c r="AC76" s="3" t="n">
        <f aca="false">ROUND(Q76*G76,0)</f>
        <v>3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customFormat="false" ht="12.8" hidden="false" customHeight="false" outlineLevel="0" collapsed="false">
      <c r="A77" s="3" t="s">
        <v>134</v>
      </c>
      <c r="B77" s="3" t="s">
        <v>34</v>
      </c>
      <c r="C77" s="3" t="n">
        <v>41.076</v>
      </c>
      <c r="D77" s="3" t="n">
        <v>66.243</v>
      </c>
      <c r="E77" s="3" t="n">
        <v>23.304</v>
      </c>
      <c r="F77" s="3" t="n">
        <v>80.023</v>
      </c>
      <c r="G77" s="4" t="n">
        <v>1</v>
      </c>
      <c r="H77" s="3" t="n">
        <v>55</v>
      </c>
      <c r="I77" s="3" t="s">
        <v>35</v>
      </c>
      <c r="J77" s="3" t="n">
        <v>26.1</v>
      </c>
      <c r="K77" s="3" t="n">
        <f aca="false">E77-J77</f>
        <v>-2.796</v>
      </c>
      <c r="L77" s="3"/>
      <c r="M77" s="3"/>
      <c r="N77" s="3"/>
      <c r="O77" s="3" t="n">
        <f aca="false">E77/5</f>
        <v>4.6608</v>
      </c>
      <c r="P77" s="10"/>
      <c r="Q77" s="10" t="n">
        <f aca="false">P77</f>
        <v>0</v>
      </c>
      <c r="R77" s="10"/>
      <c r="S77" s="3"/>
      <c r="T77" s="3" t="n">
        <f aca="false">(F77+Q77)/O77</f>
        <v>17.1693700652249</v>
      </c>
      <c r="U77" s="3" t="n">
        <f aca="false">F77/O77</f>
        <v>17.1693700652249</v>
      </c>
      <c r="V77" s="3" t="n">
        <v>6.1018</v>
      </c>
      <c r="W77" s="3" t="n">
        <v>5.5664</v>
      </c>
      <c r="X77" s="3" t="n">
        <v>13.7014</v>
      </c>
      <c r="Y77" s="3" t="n">
        <v>13.9672</v>
      </c>
      <c r="Z77" s="3" t="n">
        <v>4.6268</v>
      </c>
      <c r="AA77" s="3" t="n">
        <v>6.9838</v>
      </c>
      <c r="AB77" s="21" t="s">
        <v>78</v>
      </c>
      <c r="AC77" s="3" t="n">
        <f aca="false">ROUND(Q77*G77,0)</f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customFormat="false" ht="12.8" hidden="false" customHeight="false" outlineLevel="0" collapsed="false">
      <c r="A78" s="3" t="s">
        <v>135</v>
      </c>
      <c r="B78" s="3" t="s">
        <v>43</v>
      </c>
      <c r="C78" s="3" t="n">
        <v>70</v>
      </c>
      <c r="D78" s="3" t="n">
        <v>150</v>
      </c>
      <c r="E78" s="3" t="n">
        <v>23</v>
      </c>
      <c r="F78" s="3" t="n">
        <v>175</v>
      </c>
      <c r="G78" s="4" t="n">
        <v>0.4</v>
      </c>
      <c r="H78" s="3" t="n">
        <v>55</v>
      </c>
      <c r="I78" s="3" t="s">
        <v>35</v>
      </c>
      <c r="J78" s="3" t="n">
        <v>16</v>
      </c>
      <c r="K78" s="3" t="n">
        <f aca="false">E78-J78</f>
        <v>7</v>
      </c>
      <c r="L78" s="3"/>
      <c r="M78" s="3"/>
      <c r="N78" s="3"/>
      <c r="O78" s="3" t="n">
        <f aca="false">E78/5</f>
        <v>4.6</v>
      </c>
      <c r="P78" s="10"/>
      <c r="Q78" s="10" t="n">
        <f aca="false">P78</f>
        <v>0</v>
      </c>
      <c r="R78" s="10"/>
      <c r="S78" s="3"/>
      <c r="T78" s="3" t="n">
        <f aca="false">(F78+Q78)/O78</f>
        <v>38.0434782608696</v>
      </c>
      <c r="U78" s="3" t="n">
        <f aca="false">F78/O78</f>
        <v>38.0434782608696</v>
      </c>
      <c r="V78" s="3" t="n">
        <v>16.4</v>
      </c>
      <c r="W78" s="3" t="n">
        <v>14.4</v>
      </c>
      <c r="X78" s="3" t="n">
        <v>11</v>
      </c>
      <c r="Y78" s="3" t="n">
        <v>11.6</v>
      </c>
      <c r="Z78" s="3" t="n">
        <v>9.4</v>
      </c>
      <c r="AA78" s="3" t="n">
        <v>17.6</v>
      </c>
      <c r="AB78" s="26" t="s">
        <v>136</v>
      </c>
      <c r="AC78" s="3" t="n">
        <f aca="false">ROUND(Q78*G78,0)</f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customFormat="false" ht="12.8" hidden="false" customHeight="false" outlineLevel="0" collapsed="false">
      <c r="A79" s="3" t="s">
        <v>137</v>
      </c>
      <c r="B79" s="3" t="s">
        <v>34</v>
      </c>
      <c r="C79" s="3" t="n">
        <v>188.762</v>
      </c>
      <c r="D79" s="3" t="n">
        <v>963.341</v>
      </c>
      <c r="E79" s="3" t="n">
        <v>576.508</v>
      </c>
      <c r="F79" s="3" t="n">
        <v>388.313</v>
      </c>
      <c r="G79" s="4" t="n">
        <v>1</v>
      </c>
      <c r="H79" s="3" t="n">
        <v>55</v>
      </c>
      <c r="I79" s="3" t="s">
        <v>35</v>
      </c>
      <c r="J79" s="3" t="n">
        <v>687.6</v>
      </c>
      <c r="K79" s="3" t="n">
        <f aca="false">E79-J79</f>
        <v>-111.092</v>
      </c>
      <c r="L79" s="3"/>
      <c r="M79" s="3"/>
      <c r="N79" s="3"/>
      <c r="O79" s="3" t="n">
        <f aca="false">E79/5</f>
        <v>115.3016</v>
      </c>
      <c r="P79" s="10" t="n">
        <f aca="false">10*O79-F79</f>
        <v>764.703</v>
      </c>
      <c r="Q79" s="10" t="n">
        <f aca="false">P79</f>
        <v>764.703</v>
      </c>
      <c r="R79" s="10"/>
      <c r="S79" s="3"/>
      <c r="T79" s="3" t="n">
        <f aca="false">(F79+Q79)/O79</f>
        <v>10</v>
      </c>
      <c r="U79" s="3" t="n">
        <f aca="false">F79/O79</f>
        <v>3.36780235486758</v>
      </c>
      <c r="V79" s="3" t="n">
        <v>84.0222</v>
      </c>
      <c r="W79" s="3" t="n">
        <v>105.6844</v>
      </c>
      <c r="X79" s="3" t="n">
        <v>58.4596</v>
      </c>
      <c r="Y79" s="3" t="n">
        <v>52.3478</v>
      </c>
      <c r="Z79" s="3" t="n">
        <v>47.5944</v>
      </c>
      <c r="AA79" s="3" t="n">
        <v>71.9166</v>
      </c>
      <c r="AB79" s="3"/>
      <c r="AC79" s="3" t="n">
        <f aca="false">ROUND(Q79*G79,0)</f>
        <v>765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customFormat="false" ht="12.8" hidden="false" customHeight="false" outlineLevel="0" collapsed="false">
      <c r="A80" s="3" t="s">
        <v>138</v>
      </c>
      <c r="B80" s="3" t="s">
        <v>43</v>
      </c>
      <c r="C80" s="3" t="n">
        <v>12</v>
      </c>
      <c r="D80" s="3"/>
      <c r="E80" s="3" t="n">
        <v>1</v>
      </c>
      <c r="F80" s="3" t="n">
        <v>10</v>
      </c>
      <c r="G80" s="4" t="n">
        <v>0.4</v>
      </c>
      <c r="H80" s="3" t="n">
        <v>55</v>
      </c>
      <c r="I80" s="3" t="s">
        <v>35</v>
      </c>
      <c r="J80" s="3" t="n">
        <v>1</v>
      </c>
      <c r="K80" s="3" t="n">
        <f aca="false">E80-J80</f>
        <v>0</v>
      </c>
      <c r="L80" s="3"/>
      <c r="M80" s="3"/>
      <c r="N80" s="3"/>
      <c r="O80" s="3" t="n">
        <f aca="false">E80/5</f>
        <v>0.2</v>
      </c>
      <c r="P80" s="10"/>
      <c r="Q80" s="10" t="n">
        <f aca="false">P80</f>
        <v>0</v>
      </c>
      <c r="R80" s="10"/>
      <c r="S80" s="3"/>
      <c r="T80" s="3" t="n">
        <f aca="false">(F80+Q80)/O80</f>
        <v>50</v>
      </c>
      <c r="U80" s="3" t="n">
        <f aca="false">F80/O80</f>
        <v>50</v>
      </c>
      <c r="V80" s="3" t="n">
        <v>0.8</v>
      </c>
      <c r="W80" s="3" t="n">
        <v>0.8</v>
      </c>
      <c r="X80" s="3" t="n">
        <v>1</v>
      </c>
      <c r="Y80" s="3" t="n">
        <v>1</v>
      </c>
      <c r="Z80" s="3" t="n">
        <v>0.4</v>
      </c>
      <c r="AA80" s="3" t="n">
        <v>0.4</v>
      </c>
      <c r="AB80" s="26" t="s">
        <v>136</v>
      </c>
      <c r="AC80" s="3" t="n">
        <f aca="false">ROUND(Q80*G80,0)</f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customFormat="false" ht="12.8" hidden="false" customHeight="false" outlineLevel="0" collapsed="false">
      <c r="A81" s="3" t="s">
        <v>139</v>
      </c>
      <c r="B81" s="3" t="s">
        <v>34</v>
      </c>
      <c r="C81" s="3" t="n">
        <v>412.935</v>
      </c>
      <c r="D81" s="3" t="n">
        <v>689.938</v>
      </c>
      <c r="E81" s="3" t="n">
        <v>371.53</v>
      </c>
      <c r="F81" s="3" t="n">
        <v>630.064</v>
      </c>
      <c r="G81" s="4" t="n">
        <v>1</v>
      </c>
      <c r="H81" s="3" t="n">
        <v>50</v>
      </c>
      <c r="I81" s="3" t="s">
        <v>35</v>
      </c>
      <c r="J81" s="3" t="n">
        <v>343.35</v>
      </c>
      <c r="K81" s="3" t="n">
        <f aca="false">E81-J81</f>
        <v>28.18</v>
      </c>
      <c r="L81" s="3"/>
      <c r="M81" s="3"/>
      <c r="N81" s="3"/>
      <c r="O81" s="3" t="n">
        <f aca="false">E81/5</f>
        <v>74.306</v>
      </c>
      <c r="P81" s="10" t="n">
        <f aca="false">10*O81-F81</f>
        <v>112.996</v>
      </c>
      <c r="Q81" s="10" t="n">
        <f aca="false">P81</f>
        <v>112.996</v>
      </c>
      <c r="R81" s="10"/>
      <c r="S81" s="3"/>
      <c r="T81" s="3" t="n">
        <f aca="false">(F81+Q81)/O81</f>
        <v>10</v>
      </c>
      <c r="U81" s="3" t="n">
        <f aca="false">F81/O81</f>
        <v>8.4793152639087</v>
      </c>
      <c r="V81" s="3" t="n">
        <v>80.219</v>
      </c>
      <c r="W81" s="3" t="n">
        <v>74.3424</v>
      </c>
      <c r="X81" s="3" t="n">
        <v>68.6578</v>
      </c>
      <c r="Y81" s="3" t="n">
        <v>67.2376</v>
      </c>
      <c r="Z81" s="3" t="n">
        <v>79.2648</v>
      </c>
      <c r="AA81" s="3" t="n">
        <v>86.768</v>
      </c>
      <c r="AB81" s="3"/>
      <c r="AC81" s="3" t="n">
        <f aca="false">ROUND(Q81*G81,0)</f>
        <v>113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customFormat="false" ht="12.8" hidden="false" customHeight="false" outlineLevel="0" collapsed="false">
      <c r="A82" s="3" t="s">
        <v>140</v>
      </c>
      <c r="B82" s="3" t="s">
        <v>43</v>
      </c>
      <c r="C82" s="3"/>
      <c r="D82" s="3" t="n">
        <v>732</v>
      </c>
      <c r="E82" s="3" t="n">
        <v>63</v>
      </c>
      <c r="F82" s="3" t="n">
        <v>669</v>
      </c>
      <c r="G82" s="4" t="n">
        <v>0.2</v>
      </c>
      <c r="H82" s="3" t="n">
        <v>40</v>
      </c>
      <c r="I82" s="3" t="s">
        <v>35</v>
      </c>
      <c r="J82" s="3" t="n">
        <v>63</v>
      </c>
      <c r="K82" s="3" t="n">
        <f aca="false">E82-J82</f>
        <v>0</v>
      </c>
      <c r="L82" s="3"/>
      <c r="M82" s="3"/>
      <c r="N82" s="3"/>
      <c r="O82" s="3" t="n">
        <f aca="false">E82/5</f>
        <v>12.6</v>
      </c>
      <c r="P82" s="10"/>
      <c r="Q82" s="10" t="n">
        <f aca="false">P82</f>
        <v>0</v>
      </c>
      <c r="R82" s="10"/>
      <c r="S82" s="3"/>
      <c r="T82" s="3" t="n">
        <f aca="false">(F82+Q82)/O82</f>
        <v>53.0952380952381</v>
      </c>
      <c r="U82" s="3" t="n">
        <f aca="false">F82/O82</f>
        <v>53.0952380952381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  <c r="AB82" s="3" t="s">
        <v>141</v>
      </c>
      <c r="AC82" s="3" t="n">
        <f aca="false">ROUND(Q82*G82,0)</f>
        <v>0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customFormat="false" ht="12.8" hidden="false" customHeight="false" outlineLevel="0" collapsed="false">
      <c r="A83" s="3" t="s">
        <v>142</v>
      </c>
      <c r="B83" s="3" t="s">
        <v>43</v>
      </c>
      <c r="C83" s="3"/>
      <c r="D83" s="3" t="n">
        <v>732</v>
      </c>
      <c r="E83" s="3" t="n">
        <v>89</v>
      </c>
      <c r="F83" s="3" t="n">
        <v>643</v>
      </c>
      <c r="G83" s="4" t="n">
        <v>0.2</v>
      </c>
      <c r="H83" s="3" t="n">
        <v>35</v>
      </c>
      <c r="I83" s="3" t="s">
        <v>35</v>
      </c>
      <c r="J83" s="3" t="n">
        <v>88</v>
      </c>
      <c r="K83" s="3" t="n">
        <f aca="false">E83-J83</f>
        <v>1</v>
      </c>
      <c r="L83" s="3"/>
      <c r="M83" s="3"/>
      <c r="N83" s="3"/>
      <c r="O83" s="3" t="n">
        <f aca="false">E83/5</f>
        <v>17.8</v>
      </c>
      <c r="P83" s="10"/>
      <c r="Q83" s="10" t="n">
        <f aca="false">P83</f>
        <v>0</v>
      </c>
      <c r="R83" s="10"/>
      <c r="S83" s="3"/>
      <c r="T83" s="3" t="n">
        <f aca="false">(F83+Q83)/O83</f>
        <v>36.123595505618</v>
      </c>
      <c r="U83" s="3" t="n">
        <f aca="false">F83/O83</f>
        <v>36.123595505618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  <c r="AB83" s="3" t="s">
        <v>141</v>
      </c>
      <c r="AC83" s="3" t="n">
        <f aca="false">ROUND(Q83*G83,0)</f>
        <v>0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customFormat="false" ht="12.8" hidden="false" customHeight="false" outlineLevel="0" collapsed="false">
      <c r="A84" s="14" t="s">
        <v>143</v>
      </c>
      <c r="B84" s="14" t="s">
        <v>34</v>
      </c>
      <c r="C84" s="14" t="n">
        <v>843.892</v>
      </c>
      <c r="D84" s="14" t="n">
        <v>1216.66</v>
      </c>
      <c r="E84" s="14" t="n">
        <v>741.945</v>
      </c>
      <c r="F84" s="14" t="n">
        <v>1181.936</v>
      </c>
      <c r="G84" s="15" t="n">
        <v>1</v>
      </c>
      <c r="H84" s="14" t="n">
        <v>60</v>
      </c>
      <c r="I84" s="14" t="s">
        <v>35</v>
      </c>
      <c r="J84" s="14" t="n">
        <v>738.41</v>
      </c>
      <c r="K84" s="14" t="n">
        <f aca="false">E84-J84</f>
        <v>3.53500000000008</v>
      </c>
      <c r="L84" s="14"/>
      <c r="M84" s="14"/>
      <c r="N84" s="14"/>
      <c r="O84" s="14" t="n">
        <f aca="false">E84/5</f>
        <v>148.389</v>
      </c>
      <c r="P84" s="16" t="n">
        <f aca="false">12*O84-F84</f>
        <v>598.732</v>
      </c>
      <c r="Q84" s="10" t="n">
        <f aca="false">P84</f>
        <v>598.732</v>
      </c>
      <c r="R84" s="16"/>
      <c r="S84" s="14"/>
      <c r="T84" s="14" t="n">
        <f aca="false">(F84+Q84)/O84</f>
        <v>12</v>
      </c>
      <c r="U84" s="14" t="n">
        <f aca="false">F84/O84</f>
        <v>7.96511870826005</v>
      </c>
      <c r="V84" s="14" t="n">
        <v>157.725</v>
      </c>
      <c r="W84" s="14" t="n">
        <v>147.7498</v>
      </c>
      <c r="X84" s="14" t="n">
        <v>158.9532</v>
      </c>
      <c r="Y84" s="14" t="n">
        <v>160.0128</v>
      </c>
      <c r="Z84" s="14" t="n">
        <v>228.379</v>
      </c>
      <c r="AA84" s="14" t="n">
        <v>250.582</v>
      </c>
      <c r="AB84" s="14" t="s">
        <v>52</v>
      </c>
      <c r="AC84" s="14" t="n">
        <f aca="false">ROUND(Q84*G84,0)</f>
        <v>599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customFormat="false" ht="12.8" hidden="false" customHeight="false" outlineLevel="0" collapsed="false">
      <c r="A85" s="27" t="s">
        <v>144</v>
      </c>
      <c r="B85" s="27" t="s">
        <v>43</v>
      </c>
      <c r="C85" s="27"/>
      <c r="D85" s="27"/>
      <c r="E85" s="27"/>
      <c r="F85" s="27"/>
      <c r="G85" s="28" t="n">
        <v>0</v>
      </c>
      <c r="H85" s="27" t="n">
        <v>40</v>
      </c>
      <c r="I85" s="27" t="s">
        <v>35</v>
      </c>
      <c r="J85" s="27"/>
      <c r="K85" s="27" t="n">
        <f aca="false">E85-J85</f>
        <v>0</v>
      </c>
      <c r="L85" s="27"/>
      <c r="M85" s="27"/>
      <c r="N85" s="27"/>
      <c r="O85" s="27" t="n">
        <f aca="false">E85/5</f>
        <v>0</v>
      </c>
      <c r="P85" s="29"/>
      <c r="Q85" s="29"/>
      <c r="R85" s="29"/>
      <c r="S85" s="27"/>
      <c r="T85" s="27" t="e">
        <f aca="false">(F85+P85)/O85</f>
        <v>#DIV/0!</v>
      </c>
      <c r="U85" s="27" t="e">
        <f aca="false">F85/O85</f>
        <v>#DIV/0!</v>
      </c>
      <c r="V85" s="27" t="n">
        <v>0</v>
      </c>
      <c r="W85" s="27" t="n">
        <v>0</v>
      </c>
      <c r="X85" s="27" t="n">
        <v>0</v>
      </c>
      <c r="Y85" s="27" t="n">
        <v>0</v>
      </c>
      <c r="Z85" s="27" t="n">
        <v>0</v>
      </c>
      <c r="AA85" s="27" t="n">
        <v>0</v>
      </c>
      <c r="AB85" s="27" t="s">
        <v>98</v>
      </c>
      <c r="AC85" s="27" t="n">
        <f aca="false">ROUND(P85*G85,0)</f>
        <v>0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customFormat="false" ht="12.8" hidden="false" customHeight="false" outlineLevel="0" collapsed="false">
      <c r="A86" s="3" t="s">
        <v>145</v>
      </c>
      <c r="B86" s="3" t="s">
        <v>34</v>
      </c>
      <c r="C86" s="3" t="n">
        <v>1750.296</v>
      </c>
      <c r="D86" s="3" t="n">
        <v>2700.015</v>
      </c>
      <c r="E86" s="3" t="n">
        <v>1617.06</v>
      </c>
      <c r="F86" s="3" t="n">
        <v>2419.705</v>
      </c>
      <c r="G86" s="4" t="n">
        <v>1</v>
      </c>
      <c r="H86" s="3" t="n">
        <v>60</v>
      </c>
      <c r="I86" s="3" t="s">
        <v>35</v>
      </c>
      <c r="J86" s="3" t="n">
        <v>1564.9</v>
      </c>
      <c r="K86" s="3" t="n">
        <f aca="false">E86-J86</f>
        <v>52.1599999999999</v>
      </c>
      <c r="L86" s="3"/>
      <c r="M86" s="3"/>
      <c r="N86" s="3"/>
      <c r="O86" s="3" t="n">
        <f aca="false">E86/5</f>
        <v>323.412</v>
      </c>
      <c r="P86" s="10" t="n">
        <f aca="false">12*O86-F86</f>
        <v>1461.239</v>
      </c>
      <c r="Q86" s="10" t="n">
        <f aca="false">P86</f>
        <v>1461.239</v>
      </c>
      <c r="R86" s="10"/>
      <c r="S86" s="3"/>
      <c r="T86" s="3" t="n">
        <f aca="false">(F86+Q86)/O86</f>
        <v>12</v>
      </c>
      <c r="U86" s="3" t="n">
        <f aca="false">F86/O86</f>
        <v>7.48180339628709</v>
      </c>
      <c r="V86" s="3" t="n">
        <v>332.6092</v>
      </c>
      <c r="W86" s="3" t="n">
        <v>320.1754</v>
      </c>
      <c r="X86" s="3" t="n">
        <v>295.2938</v>
      </c>
      <c r="Y86" s="3" t="n">
        <v>288.202</v>
      </c>
      <c r="Z86" s="3" t="n">
        <v>255.3558</v>
      </c>
      <c r="AA86" s="3" t="n">
        <v>285.0378</v>
      </c>
      <c r="AB86" s="3"/>
      <c r="AC86" s="3" t="n">
        <f aca="false">ROUND(Q86*G86,0)</f>
        <v>1461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customFormat="false" ht="12.8" hidden="false" customHeight="false" outlineLevel="0" collapsed="false">
      <c r="A87" s="11" t="s">
        <v>146</v>
      </c>
      <c r="B87" s="11" t="s">
        <v>34</v>
      </c>
      <c r="C87" s="11" t="n">
        <v>4777.809</v>
      </c>
      <c r="D87" s="11" t="n">
        <v>1553.45</v>
      </c>
      <c r="E87" s="11" t="n">
        <v>2680.219</v>
      </c>
      <c r="F87" s="11" t="n">
        <v>3100.467</v>
      </c>
      <c r="G87" s="12" t="n">
        <v>1</v>
      </c>
      <c r="H87" s="11" t="n">
        <v>60</v>
      </c>
      <c r="I87" s="11" t="s">
        <v>35</v>
      </c>
      <c r="J87" s="11" t="n">
        <v>2577.6</v>
      </c>
      <c r="K87" s="11" t="n">
        <f aca="false">E87-J87</f>
        <v>102.619</v>
      </c>
      <c r="L87" s="11"/>
      <c r="M87" s="11"/>
      <c r="N87" s="11"/>
      <c r="O87" s="11" t="n">
        <f aca="false">E87/5</f>
        <v>536.0438</v>
      </c>
      <c r="P87" s="13" t="n">
        <f aca="false">8*O87-F87</f>
        <v>1187.8834</v>
      </c>
      <c r="Q87" s="10" t="n">
        <v>500</v>
      </c>
      <c r="R87" s="13" t="n">
        <v>500</v>
      </c>
      <c r="S87" s="11" t="s">
        <v>54</v>
      </c>
      <c r="T87" s="11" t="n">
        <f aca="false">(F87+Q87)/O87</f>
        <v>6.71674031114622</v>
      </c>
      <c r="U87" s="11" t="n">
        <f aca="false">F87/O87</f>
        <v>5.78398071202391</v>
      </c>
      <c r="V87" s="11" t="n">
        <v>474.5814</v>
      </c>
      <c r="W87" s="11" t="n">
        <v>446.5068</v>
      </c>
      <c r="X87" s="11" t="n">
        <v>589.9294</v>
      </c>
      <c r="Y87" s="11" t="n">
        <v>595.3446</v>
      </c>
      <c r="Z87" s="11" t="n">
        <v>393.1744</v>
      </c>
      <c r="AA87" s="11" t="n">
        <v>393.029</v>
      </c>
      <c r="AB87" s="11" t="s">
        <v>147</v>
      </c>
      <c r="AC87" s="11" t="n">
        <f aca="false">ROUND(Q87*G87,0)</f>
        <v>500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customFormat="false" ht="12.8" hidden="false" customHeight="false" outlineLevel="0" collapsed="false">
      <c r="A88" s="11" t="s">
        <v>148</v>
      </c>
      <c r="B88" s="11" t="s">
        <v>34</v>
      </c>
      <c r="C88" s="11" t="n">
        <v>3280.66</v>
      </c>
      <c r="D88" s="11" t="n">
        <v>2891.31</v>
      </c>
      <c r="E88" s="11" t="n">
        <v>2222.492</v>
      </c>
      <c r="F88" s="11" t="n">
        <v>3396.158</v>
      </c>
      <c r="G88" s="12" t="n">
        <v>1</v>
      </c>
      <c r="H88" s="11" t="n">
        <v>60</v>
      </c>
      <c r="I88" s="11" t="s">
        <v>35</v>
      </c>
      <c r="J88" s="11" t="n">
        <v>2151.4</v>
      </c>
      <c r="K88" s="11" t="n">
        <f aca="false">E88-J88</f>
        <v>71.0920000000001</v>
      </c>
      <c r="L88" s="11"/>
      <c r="M88" s="11"/>
      <c r="N88" s="11"/>
      <c r="O88" s="11" t="n">
        <f aca="false">E88/5</f>
        <v>444.4984</v>
      </c>
      <c r="P88" s="13" t="n">
        <f aca="false">8*O88-F88</f>
        <v>159.829200000001</v>
      </c>
      <c r="Q88" s="10" t="n">
        <v>0</v>
      </c>
      <c r="R88" s="13" t="n">
        <v>0</v>
      </c>
      <c r="S88" s="11" t="s">
        <v>54</v>
      </c>
      <c r="T88" s="11" t="n">
        <f aca="false">(F88+Q88)/O88</f>
        <v>7.64042795204662</v>
      </c>
      <c r="U88" s="11" t="n">
        <f aca="false">F88/O88</f>
        <v>7.64042795204662</v>
      </c>
      <c r="V88" s="11" t="n">
        <v>460.9044</v>
      </c>
      <c r="W88" s="11" t="n">
        <v>448.0094</v>
      </c>
      <c r="X88" s="11" t="n">
        <v>459.7416</v>
      </c>
      <c r="Y88" s="11" t="n">
        <v>455.9196</v>
      </c>
      <c r="Z88" s="11" t="n">
        <v>377.3244</v>
      </c>
      <c r="AA88" s="11" t="n">
        <v>390.241</v>
      </c>
      <c r="AB88" s="11" t="s">
        <v>40</v>
      </c>
      <c r="AC88" s="11" t="n">
        <f aca="false">ROUND(Q88*G88,0)</f>
        <v>0</v>
      </c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customFormat="false" ht="12.8" hidden="false" customHeight="false" outlineLevel="0" collapsed="false">
      <c r="A89" s="3" t="s">
        <v>149</v>
      </c>
      <c r="B89" s="3" t="s">
        <v>34</v>
      </c>
      <c r="C89" s="3" t="n">
        <v>78.088</v>
      </c>
      <c r="D89" s="3" t="n">
        <v>190.645</v>
      </c>
      <c r="E89" s="3" t="n">
        <v>101.187</v>
      </c>
      <c r="F89" s="3" t="n">
        <v>145.492</v>
      </c>
      <c r="G89" s="4" t="n">
        <v>1</v>
      </c>
      <c r="H89" s="3" t="n">
        <v>55</v>
      </c>
      <c r="I89" s="3" t="s">
        <v>35</v>
      </c>
      <c r="J89" s="3" t="n">
        <v>103.1</v>
      </c>
      <c r="K89" s="3" t="n">
        <f aca="false">E89-J89</f>
        <v>-1.913</v>
      </c>
      <c r="L89" s="3"/>
      <c r="M89" s="3"/>
      <c r="N89" s="3"/>
      <c r="O89" s="3" t="n">
        <f aca="false">E89/5</f>
        <v>20.2374</v>
      </c>
      <c r="P89" s="10" t="n">
        <f aca="false">10*O89-F89</f>
        <v>56.882</v>
      </c>
      <c r="Q89" s="10" t="n">
        <f aca="false">P89</f>
        <v>56.882</v>
      </c>
      <c r="R89" s="10"/>
      <c r="S89" s="3"/>
      <c r="T89" s="3" t="n">
        <f aca="false">(F89+Q89)/O89</f>
        <v>10</v>
      </c>
      <c r="U89" s="3" t="n">
        <f aca="false">F89/O89</f>
        <v>7.18926344293239</v>
      </c>
      <c r="V89" s="3" t="n">
        <v>20.249</v>
      </c>
      <c r="W89" s="3" t="n">
        <v>22.3866</v>
      </c>
      <c r="X89" s="3" t="n">
        <v>21.3326</v>
      </c>
      <c r="Y89" s="3" t="n">
        <v>18.6638</v>
      </c>
      <c r="Z89" s="3" t="n">
        <v>16.4088</v>
      </c>
      <c r="AA89" s="3" t="n">
        <v>22.3536</v>
      </c>
      <c r="AB89" s="3"/>
      <c r="AC89" s="3" t="n">
        <f aca="false">ROUND(Q89*G89,0)</f>
        <v>57</v>
      </c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customFormat="false" ht="12.8" hidden="false" customHeight="false" outlineLevel="0" collapsed="false">
      <c r="A90" s="3" t="s">
        <v>150</v>
      </c>
      <c r="B90" s="3" t="s">
        <v>34</v>
      </c>
      <c r="C90" s="3" t="n">
        <v>33.171</v>
      </c>
      <c r="D90" s="3" t="n">
        <v>171.142</v>
      </c>
      <c r="E90" s="3" t="n">
        <v>95.81</v>
      </c>
      <c r="F90" s="3" t="n">
        <v>85.18</v>
      </c>
      <c r="G90" s="4" t="n">
        <v>1</v>
      </c>
      <c r="H90" s="3" t="n">
        <v>55</v>
      </c>
      <c r="I90" s="3" t="s">
        <v>35</v>
      </c>
      <c r="J90" s="3" t="n">
        <v>96.4</v>
      </c>
      <c r="K90" s="3" t="n">
        <f aca="false">E90-J90</f>
        <v>-0.590000000000003</v>
      </c>
      <c r="L90" s="3"/>
      <c r="M90" s="3"/>
      <c r="N90" s="3"/>
      <c r="O90" s="3" t="n">
        <f aca="false">E90/5</f>
        <v>19.162</v>
      </c>
      <c r="P90" s="10" t="n">
        <f aca="false">10*O90-F90</f>
        <v>106.44</v>
      </c>
      <c r="Q90" s="10" t="n">
        <f aca="false">P90</f>
        <v>106.44</v>
      </c>
      <c r="R90" s="10"/>
      <c r="S90" s="3"/>
      <c r="T90" s="3" t="n">
        <f aca="false">(F90+Q90)/O90</f>
        <v>10</v>
      </c>
      <c r="U90" s="3" t="n">
        <f aca="false">F90/O90</f>
        <v>4.44525623630101</v>
      </c>
      <c r="V90" s="3" t="n">
        <v>15.0558</v>
      </c>
      <c r="W90" s="3" t="n">
        <v>21.4896</v>
      </c>
      <c r="X90" s="3" t="n">
        <v>24.1884</v>
      </c>
      <c r="Y90" s="3" t="n">
        <v>21.8028</v>
      </c>
      <c r="Z90" s="3" t="n">
        <v>9.392</v>
      </c>
      <c r="AA90" s="3" t="n">
        <v>10.9494</v>
      </c>
      <c r="AB90" s="3" t="s">
        <v>80</v>
      </c>
      <c r="AC90" s="3" t="n">
        <f aca="false">ROUND(Q90*G90,0)</f>
        <v>106</v>
      </c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customFormat="false" ht="12.8" hidden="false" customHeight="false" outlineLevel="0" collapsed="false">
      <c r="A91" s="3" t="s">
        <v>151</v>
      </c>
      <c r="B91" s="3" t="s">
        <v>34</v>
      </c>
      <c r="C91" s="3" t="n">
        <v>93.388</v>
      </c>
      <c r="D91" s="3" t="n">
        <v>161.676</v>
      </c>
      <c r="E91" s="3" t="n">
        <v>62.198</v>
      </c>
      <c r="F91" s="3" t="n">
        <v>171.409</v>
      </c>
      <c r="G91" s="4" t="n">
        <v>1</v>
      </c>
      <c r="H91" s="3" t="n">
        <v>55</v>
      </c>
      <c r="I91" s="3" t="s">
        <v>35</v>
      </c>
      <c r="J91" s="3" t="n">
        <v>61.9</v>
      </c>
      <c r="K91" s="3" t="n">
        <f aca="false">E91-J91</f>
        <v>0.298000000000002</v>
      </c>
      <c r="L91" s="3"/>
      <c r="M91" s="3"/>
      <c r="N91" s="3"/>
      <c r="O91" s="3" t="n">
        <f aca="false">E91/5</f>
        <v>12.4396</v>
      </c>
      <c r="P91" s="10"/>
      <c r="Q91" s="10" t="n">
        <f aca="false">P91</f>
        <v>0</v>
      </c>
      <c r="R91" s="10"/>
      <c r="S91" s="3"/>
      <c r="T91" s="3" t="n">
        <f aca="false">(F91+Q91)/O91</f>
        <v>13.77930158526</v>
      </c>
      <c r="U91" s="3" t="n">
        <f aca="false">F91/O91</f>
        <v>13.77930158526</v>
      </c>
      <c r="V91" s="3" t="n">
        <v>17.57</v>
      </c>
      <c r="W91" s="3" t="n">
        <v>19.4724</v>
      </c>
      <c r="X91" s="3" t="n">
        <v>14.5012</v>
      </c>
      <c r="Y91" s="3" t="n">
        <v>12.3318</v>
      </c>
      <c r="Z91" s="3" t="n">
        <v>11.6436</v>
      </c>
      <c r="AA91" s="3" t="n">
        <v>14.0618</v>
      </c>
      <c r="AB91" s="3" t="s">
        <v>47</v>
      </c>
      <c r="AC91" s="3" t="n">
        <f aca="false">ROUND(Q91*G91,0)</f>
        <v>0</v>
      </c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customFormat="false" ht="12.8" hidden="false" customHeight="false" outlineLevel="0" collapsed="false">
      <c r="A92" s="3" t="s">
        <v>152</v>
      </c>
      <c r="B92" s="3" t="s">
        <v>34</v>
      </c>
      <c r="C92" s="3" t="n">
        <v>153.39</v>
      </c>
      <c r="D92" s="3" t="n">
        <v>48.617</v>
      </c>
      <c r="E92" s="3" t="n">
        <v>51.376</v>
      </c>
      <c r="F92" s="3" t="n">
        <v>126.454</v>
      </c>
      <c r="G92" s="4" t="n">
        <v>1</v>
      </c>
      <c r="H92" s="3" t="n">
        <v>60</v>
      </c>
      <c r="I92" s="3" t="s">
        <v>35</v>
      </c>
      <c r="J92" s="3" t="n">
        <v>49</v>
      </c>
      <c r="K92" s="3" t="n">
        <f aca="false">E92-J92</f>
        <v>2.376</v>
      </c>
      <c r="L92" s="3"/>
      <c r="M92" s="3"/>
      <c r="N92" s="3"/>
      <c r="O92" s="3" t="n">
        <f aca="false">E92/5</f>
        <v>10.2752</v>
      </c>
      <c r="P92" s="10"/>
      <c r="Q92" s="10" t="n">
        <f aca="false">P92</f>
        <v>0</v>
      </c>
      <c r="R92" s="10"/>
      <c r="S92" s="3"/>
      <c r="T92" s="3" t="n">
        <f aca="false">(F92+Q92)/O92</f>
        <v>12.306719090626</v>
      </c>
      <c r="U92" s="3" t="n">
        <f aca="false">F92/O92</f>
        <v>12.306719090626</v>
      </c>
      <c r="V92" s="3" t="n">
        <v>10.437</v>
      </c>
      <c r="W92" s="3" t="n">
        <v>12.3476</v>
      </c>
      <c r="X92" s="3" t="n">
        <v>18.8404</v>
      </c>
      <c r="Y92" s="3" t="n">
        <v>18.6948</v>
      </c>
      <c r="Z92" s="3" t="n">
        <v>16.131</v>
      </c>
      <c r="AA92" s="3" t="n">
        <v>23.7384</v>
      </c>
      <c r="AB92" s="3"/>
      <c r="AC92" s="3" t="n">
        <f aca="false">ROUND(Q92*G92,0)</f>
        <v>0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customFormat="false" ht="12.8" hidden="false" customHeight="false" outlineLevel="0" collapsed="false">
      <c r="A93" s="3" t="s">
        <v>153</v>
      </c>
      <c r="B93" s="3" t="s">
        <v>43</v>
      </c>
      <c r="C93" s="3" t="n">
        <v>213</v>
      </c>
      <c r="D93" s="3" t="n">
        <v>462</v>
      </c>
      <c r="E93" s="3" t="n">
        <v>210</v>
      </c>
      <c r="F93" s="3" t="n">
        <v>408</v>
      </c>
      <c r="G93" s="4" t="n">
        <v>0.3</v>
      </c>
      <c r="H93" s="3" t="n">
        <v>40</v>
      </c>
      <c r="I93" s="3" t="s">
        <v>35</v>
      </c>
      <c r="J93" s="3" t="n">
        <v>226</v>
      </c>
      <c r="K93" s="3" t="n">
        <f aca="false">E93-J93</f>
        <v>-16</v>
      </c>
      <c r="L93" s="3"/>
      <c r="M93" s="3"/>
      <c r="N93" s="3"/>
      <c r="O93" s="3" t="n">
        <f aca="false">E93/5</f>
        <v>42</v>
      </c>
      <c r="P93" s="10" t="n">
        <f aca="false">10*O93-F93</f>
        <v>12</v>
      </c>
      <c r="Q93" s="10" t="n">
        <f aca="false">P93</f>
        <v>12</v>
      </c>
      <c r="R93" s="10"/>
      <c r="S93" s="3"/>
      <c r="T93" s="3" t="n">
        <f aca="false">(F93+Q93)/O93</f>
        <v>10</v>
      </c>
      <c r="U93" s="3" t="n">
        <f aca="false">F93/O93</f>
        <v>9.71428571428571</v>
      </c>
      <c r="V93" s="3" t="n">
        <v>58.2</v>
      </c>
      <c r="W93" s="3" t="n">
        <v>62.4</v>
      </c>
      <c r="X93" s="3" t="n">
        <v>60.8</v>
      </c>
      <c r="Y93" s="3" t="n">
        <v>64.6</v>
      </c>
      <c r="Z93" s="3" t="n">
        <v>63.4</v>
      </c>
      <c r="AA93" s="3" t="n">
        <v>54</v>
      </c>
      <c r="AB93" s="3" t="s">
        <v>69</v>
      </c>
      <c r="AC93" s="3" t="n">
        <f aca="false">ROUND(Q93*G93,0)</f>
        <v>4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customFormat="false" ht="12.8" hidden="false" customHeight="false" outlineLevel="0" collapsed="false">
      <c r="A94" s="3" t="s">
        <v>154</v>
      </c>
      <c r="B94" s="3" t="s">
        <v>43</v>
      </c>
      <c r="C94" s="3" t="n">
        <v>186</v>
      </c>
      <c r="D94" s="3" t="n">
        <v>444</v>
      </c>
      <c r="E94" s="3" t="n">
        <v>226</v>
      </c>
      <c r="F94" s="3" t="n">
        <v>321</v>
      </c>
      <c r="G94" s="4" t="n">
        <v>0.3</v>
      </c>
      <c r="H94" s="3" t="n">
        <v>40</v>
      </c>
      <c r="I94" s="3" t="s">
        <v>35</v>
      </c>
      <c r="J94" s="3" t="n">
        <v>240</v>
      </c>
      <c r="K94" s="3" t="n">
        <f aca="false">E94-J94</f>
        <v>-14</v>
      </c>
      <c r="L94" s="3"/>
      <c r="M94" s="3"/>
      <c r="N94" s="3"/>
      <c r="O94" s="3" t="n">
        <f aca="false">E94/5</f>
        <v>45.2</v>
      </c>
      <c r="P94" s="10" t="n">
        <f aca="false">10*O94-F94</f>
        <v>131</v>
      </c>
      <c r="Q94" s="10" t="n">
        <f aca="false">P94</f>
        <v>131</v>
      </c>
      <c r="R94" s="10"/>
      <c r="S94" s="3"/>
      <c r="T94" s="3" t="n">
        <f aca="false">(F94+Q94)/O94</f>
        <v>10</v>
      </c>
      <c r="U94" s="3" t="n">
        <f aca="false">F94/O94</f>
        <v>7.10176991150442</v>
      </c>
      <c r="V94" s="3" t="n">
        <v>53</v>
      </c>
      <c r="W94" s="3" t="n">
        <v>55.2</v>
      </c>
      <c r="X94" s="3" t="n">
        <v>63.4</v>
      </c>
      <c r="Y94" s="3" t="n">
        <v>66</v>
      </c>
      <c r="Z94" s="3" t="n">
        <v>60.4</v>
      </c>
      <c r="AA94" s="3" t="n">
        <v>46.6</v>
      </c>
      <c r="AB94" s="3" t="s">
        <v>69</v>
      </c>
      <c r="AC94" s="3" t="n">
        <f aca="false">ROUND(Q94*G94,0)</f>
        <v>39</v>
      </c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customFormat="false" ht="12.8" hidden="false" customHeight="false" outlineLevel="0" collapsed="false">
      <c r="A95" s="17" t="s">
        <v>155</v>
      </c>
      <c r="B95" s="17" t="s">
        <v>43</v>
      </c>
      <c r="C95" s="17" t="n">
        <v>782</v>
      </c>
      <c r="D95" s="24" t="n">
        <v>132</v>
      </c>
      <c r="E95" s="22" t="n">
        <v>217</v>
      </c>
      <c r="F95" s="22" t="n">
        <v>651</v>
      </c>
      <c r="G95" s="18" t="n">
        <v>0</v>
      </c>
      <c r="H95" s="17" t="n">
        <v>40</v>
      </c>
      <c r="I95" s="17" t="s">
        <v>60</v>
      </c>
      <c r="J95" s="17" t="n">
        <v>249</v>
      </c>
      <c r="K95" s="17" t="n">
        <f aca="false">E95-J95</f>
        <v>-32</v>
      </c>
      <c r="L95" s="17"/>
      <c r="M95" s="17"/>
      <c r="N95" s="17"/>
      <c r="O95" s="17" t="n">
        <f aca="false">E95/5</f>
        <v>43.4</v>
      </c>
      <c r="P95" s="19"/>
      <c r="Q95" s="19"/>
      <c r="R95" s="19"/>
      <c r="S95" s="17"/>
      <c r="T95" s="17" t="n">
        <f aca="false">(F95+P95)/O95</f>
        <v>15</v>
      </c>
      <c r="U95" s="17" t="n">
        <f aca="false">F95/O95</f>
        <v>15</v>
      </c>
      <c r="V95" s="17" t="n">
        <v>43</v>
      </c>
      <c r="W95" s="17" t="n">
        <v>42.2</v>
      </c>
      <c r="X95" s="17" t="n">
        <v>89.8</v>
      </c>
      <c r="Y95" s="17" t="n">
        <v>94.6</v>
      </c>
      <c r="Z95" s="17" t="n">
        <v>51.8</v>
      </c>
      <c r="AA95" s="17" t="n">
        <v>45.2</v>
      </c>
      <c r="AB95" s="21" t="s">
        <v>156</v>
      </c>
      <c r="AC95" s="17" t="n">
        <f aca="false">ROUND(P95*G95,0)</f>
        <v>0</v>
      </c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customFormat="false" ht="12.8" hidden="false" customHeight="false" outlineLevel="0" collapsed="false">
      <c r="A96" s="3" t="s">
        <v>157</v>
      </c>
      <c r="B96" s="3" t="s">
        <v>34</v>
      </c>
      <c r="C96" s="3"/>
      <c r="D96" s="3" t="n">
        <v>489.329</v>
      </c>
      <c r="E96" s="3" t="n">
        <v>58.488</v>
      </c>
      <c r="F96" s="3" t="n">
        <v>430.841</v>
      </c>
      <c r="G96" s="4" t="n">
        <v>1</v>
      </c>
      <c r="H96" s="3" t="n">
        <v>45</v>
      </c>
      <c r="I96" s="3" t="s">
        <v>35</v>
      </c>
      <c r="J96" s="3" t="n">
        <v>57.8</v>
      </c>
      <c r="K96" s="3" t="n">
        <f aca="false">E96-J96</f>
        <v>0.688000000000002</v>
      </c>
      <c r="L96" s="3"/>
      <c r="M96" s="3"/>
      <c r="N96" s="3"/>
      <c r="O96" s="3" t="n">
        <f aca="false">E96/5</f>
        <v>11.6976</v>
      </c>
      <c r="P96" s="10"/>
      <c r="Q96" s="10" t="n">
        <f aca="false">P96</f>
        <v>0</v>
      </c>
      <c r="R96" s="10"/>
      <c r="S96" s="3"/>
      <c r="T96" s="3" t="n">
        <f aca="false">(F96+Q96)/O96</f>
        <v>36.8315722883327</v>
      </c>
      <c r="U96" s="3" t="n">
        <f aca="false">F96/O96</f>
        <v>36.8315722883327</v>
      </c>
      <c r="V96" s="3" t="n">
        <v>0</v>
      </c>
      <c r="W96" s="3" t="n">
        <v>0</v>
      </c>
      <c r="X96" s="3" t="n">
        <v>0</v>
      </c>
      <c r="Y96" s="3" t="n">
        <v>0</v>
      </c>
      <c r="Z96" s="3" t="n">
        <v>0</v>
      </c>
      <c r="AA96" s="3" t="n">
        <v>0</v>
      </c>
      <c r="AB96" s="3" t="s">
        <v>141</v>
      </c>
      <c r="AC96" s="3" t="n">
        <f aca="false">ROUND(Q96*G96,0)</f>
        <v>0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customFormat="false" ht="12.8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customFormat="false" ht="12.8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customFormat="false" ht="12.8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customFormat="false" ht="12.8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customFormat="false" ht="12.8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customFormat="false" ht="12.8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customFormat="false" ht="12.8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customFormat="false" ht="12.8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customFormat="false" ht="12.8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customFormat="false" ht="12.8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customFormat="false" ht="12.8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customFormat="false" ht="12.8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customFormat="false" ht="12.8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customFormat="false" ht="12.8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customFormat="false" ht="12.8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customFormat="false" ht="12.8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customFormat="false" ht="12.8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customFormat="false" ht="12.8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customFormat="false" ht="12.8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customFormat="false" ht="12.8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customFormat="false" ht="12.8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customFormat="false" ht="12.8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customFormat="false" ht="12.8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customFormat="false" ht="12.8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customFormat="false" ht="12.8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customFormat="false" ht="12.8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customFormat="false" ht="12.8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customFormat="false" ht="12.8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customFormat="false" ht="12.8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customFormat="false" ht="12.8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customFormat="false" ht="12.8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customFormat="false" ht="12.8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customFormat="false" ht="12.8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customFormat="false" ht="12.8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customFormat="false" ht="12.8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customFormat="false" ht="12.8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customFormat="false" ht="12.8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customFormat="false" ht="12.8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customFormat="false" ht="12.8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customFormat="false" ht="12.8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customFormat="false" ht="12.8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customFormat="false" ht="12.8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customFormat="false" ht="12.8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customFormat="false" ht="12.8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customFormat="false" ht="12.8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customFormat="false" ht="12.8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customFormat="false" ht="12.8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customFormat="false" ht="12.8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customFormat="false" ht="12.8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customFormat="false" ht="12.8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customFormat="false" ht="12.8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customFormat="false" ht="12.8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customFormat="false" ht="12.8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customFormat="false" ht="12.8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customFormat="false" ht="12.8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customFormat="false" ht="12.8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customFormat="false" ht="12.8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customFormat="false" ht="12.8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customFormat="false" ht="12.8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customFormat="false" ht="12.8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customFormat="false" ht="12.8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customFormat="false" ht="12.8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customFormat="false" ht="12.8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customFormat="false" ht="12.8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customFormat="false" ht="12.8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customFormat="false" ht="12.8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customFormat="false" ht="12.8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customFormat="false" ht="12.8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customFormat="false" ht="12.8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customFormat="false" ht="12.8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customFormat="false" ht="12.8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customFormat="false" ht="12.8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customFormat="false" ht="12.8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customFormat="false" ht="12.8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customFormat="false" ht="12.8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customFormat="false" ht="12.8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customFormat="false" ht="12.8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customFormat="false" ht="12.8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customFormat="false" ht="12.8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customFormat="false" ht="12.8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customFormat="false" ht="12.8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customFormat="false" ht="12.8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customFormat="false" ht="12.8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customFormat="false" ht="12.8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customFormat="false" ht="12.8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customFormat="false" ht="12.8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customFormat="false" ht="12.8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customFormat="false" ht="12.8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customFormat="false" ht="12.8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customFormat="false" ht="12.8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customFormat="false" ht="12.8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customFormat="false" ht="12.8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customFormat="false" ht="12.8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customFormat="false" ht="12.8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customFormat="false" ht="12.8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customFormat="false" ht="12.8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customFormat="false" ht="12.8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customFormat="false" ht="12.8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customFormat="false" ht="12.8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customFormat="false" ht="12.8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customFormat="false" ht="12.8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customFormat="false" ht="12.8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customFormat="false" ht="12.8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customFormat="false" ht="12.8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customFormat="false" ht="12.8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customFormat="false" ht="12.8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customFormat="false" ht="12.8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customFormat="false" ht="12.8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customFormat="false" ht="12.8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customFormat="false" ht="12.8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customFormat="false" ht="12.8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customFormat="false" ht="12.8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customFormat="false" ht="12.8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customFormat="false" ht="12.8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customFormat="false" ht="12.8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customFormat="false" ht="12.8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customFormat="false" ht="12.8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customFormat="false" ht="12.8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customFormat="false" ht="12.8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customFormat="false" ht="12.8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customFormat="false" ht="12.8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customFormat="false" ht="12.8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customFormat="false" ht="12.8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customFormat="false" ht="12.8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customFormat="false" ht="12.8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customFormat="false" ht="12.8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customFormat="false" ht="12.8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customFormat="false" ht="12.8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customFormat="false" ht="12.8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customFormat="false" ht="12.8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customFormat="false" ht="12.8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customFormat="false" ht="12.8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customFormat="false" ht="12.8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customFormat="false" ht="12.8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customFormat="false" ht="12.8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customFormat="false" ht="12.8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customFormat="false" ht="12.8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customFormat="false" ht="12.8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customFormat="false" ht="12.8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customFormat="false" ht="12.8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customFormat="false" ht="12.8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customFormat="false" ht="12.8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customFormat="false" ht="12.8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customFormat="false" ht="12.8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customFormat="false" ht="12.8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customFormat="false" ht="12.8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customFormat="false" ht="12.8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customFormat="false" ht="12.8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customFormat="false" ht="12.8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customFormat="false" ht="12.8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customFormat="false" ht="12.8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customFormat="false" ht="12.8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customFormat="false" ht="12.8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customFormat="false" ht="12.8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customFormat="false" ht="12.8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customFormat="false" ht="12.8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customFormat="false" ht="12.8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customFormat="false" ht="12.8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customFormat="false" ht="12.8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customFormat="false" ht="12.8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customFormat="false" ht="12.8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customFormat="false" ht="12.8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customFormat="false" ht="12.8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customFormat="false" ht="12.8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customFormat="false" ht="12.8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customFormat="false" ht="12.8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customFormat="false" ht="12.8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customFormat="false" ht="12.8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customFormat="false" ht="12.8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customFormat="false" ht="12.8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customFormat="false" ht="12.8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customFormat="false" ht="12.8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customFormat="false" ht="12.8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customFormat="false" ht="12.8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customFormat="false" ht="12.8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customFormat="false" ht="12.8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customFormat="false" ht="12.8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customFormat="false" ht="12.8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customFormat="false" ht="12.8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customFormat="false" ht="12.8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customFormat="false" ht="12.8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customFormat="false" ht="12.8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customFormat="false" ht="12.8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customFormat="false" ht="12.8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customFormat="false" ht="12.8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customFormat="false" ht="12.8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customFormat="false" ht="12.8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customFormat="false" ht="12.8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customFormat="false" ht="12.8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customFormat="false" ht="12.8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customFormat="false" ht="12.8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customFormat="false" ht="12.8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customFormat="false" ht="12.8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customFormat="false" ht="12.8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customFormat="false" ht="12.8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customFormat="false" ht="12.8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customFormat="false" ht="12.8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customFormat="false" ht="12.8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customFormat="false" ht="12.8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customFormat="false" ht="12.8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customFormat="false" ht="12.8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customFormat="false" ht="12.8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customFormat="false" ht="12.8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customFormat="false" ht="12.8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customFormat="false" ht="12.8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customFormat="false" ht="12.8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customFormat="false" ht="12.8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customFormat="false" ht="12.8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customFormat="false" ht="12.8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customFormat="false" ht="12.8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customFormat="false" ht="12.8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customFormat="false" ht="12.8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customFormat="false" ht="12.8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customFormat="false" ht="12.8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customFormat="false" ht="12.8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customFormat="false" ht="12.8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customFormat="false" ht="12.8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customFormat="false" ht="12.8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customFormat="false" ht="12.8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customFormat="false" ht="12.8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customFormat="false" ht="12.8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customFormat="false" ht="12.8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customFormat="false" ht="12.8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customFormat="false" ht="12.8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customFormat="false" ht="12.8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customFormat="false" ht="12.8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customFormat="false" ht="12.8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customFormat="false" ht="12.8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customFormat="false" ht="12.8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customFormat="false" ht="12.8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customFormat="false" ht="12.8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customFormat="false" ht="12.8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customFormat="false" ht="12.8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customFormat="false" ht="12.8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customFormat="false" ht="12.8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customFormat="false" ht="12.8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customFormat="false" ht="12.8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customFormat="false" ht="12.8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customFormat="false" ht="12.8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customFormat="false" ht="12.8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customFormat="false" ht="12.8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customFormat="false" ht="12.8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customFormat="false" ht="12.8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customFormat="false" ht="12.8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customFormat="false" ht="12.8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customFormat="false" ht="12.8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customFormat="false" ht="12.8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customFormat="false" ht="12.8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customFormat="false" ht="12.8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customFormat="false" ht="12.8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customFormat="false" ht="12.8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customFormat="false" ht="12.8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customFormat="false" ht="12.8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customFormat="false" ht="12.8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customFormat="false" ht="12.8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customFormat="false" ht="12.8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customFormat="false" ht="12.8" hidden="false" customHeight="fals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customFormat="false" ht="12.8" hidden="false" customHeight="fals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customFormat="false" ht="12.8" hidden="false" customHeight="fals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customFormat="false" ht="12.8" hidden="false" customHeight="fals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customFormat="false" ht="12.8" hidden="false" customHeight="fals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customFormat="false" ht="12.8" hidden="false" customHeight="fals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customFormat="false" ht="12.8" hidden="false" customHeight="fals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customFormat="false" ht="12.8" hidden="false" customHeight="false" outlineLevel="0" collapsed="false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customFormat="false" ht="12.8" hidden="false" customHeight="false" outlineLevel="0" collapsed="false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customFormat="false" ht="12.8" hidden="false" customHeight="false" outlineLevel="0" collapsed="false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customFormat="false" ht="12.8" hidden="false" customHeight="false" outlineLevel="0" collapsed="false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customFormat="false" ht="12.8" hidden="false" customHeight="false" outlineLevel="0" collapsed="false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</sheetData>
  <autoFilter ref="A3:AC499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2024-10-23T13:05:28Z</dcterms:created>
  <dc:creator>openpyxl</dc:creator>
  <dc:description/>
  <dc:language>ru-RU</dc:language>
  <cp:lastModifiedBy/>
  <dcterms:modified xsi:type="dcterms:W3CDTF">2024-10-24T10:38:08Z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