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3DE837E-A7DB-4F07-9EA3-E3E68EA54B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Y610" i="1" s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P556" i="1" s="1"/>
  <c r="BO555" i="1"/>
  <c r="BM555" i="1"/>
  <c r="Y555" i="1"/>
  <c r="BP555" i="1" s="1"/>
  <c r="BO554" i="1"/>
  <c r="BM554" i="1"/>
  <c r="Y554" i="1"/>
  <c r="X550" i="1"/>
  <c r="X549" i="1"/>
  <c r="BO548" i="1"/>
  <c r="BM548" i="1"/>
  <c r="Z548" i="1"/>
  <c r="Y548" i="1"/>
  <c r="BP548" i="1" s="1"/>
  <c r="BO547" i="1"/>
  <c r="BM547" i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X492" i="1"/>
  <c r="X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Y487" i="1" s="1"/>
  <c r="P482" i="1"/>
  <c r="X480" i="1"/>
  <c r="Y479" i="1"/>
  <c r="X479" i="1"/>
  <c r="BP478" i="1"/>
  <c r="BO478" i="1"/>
  <c r="BN478" i="1"/>
  <c r="BM478" i="1"/>
  <c r="Z478" i="1"/>
  <c r="Z479" i="1" s="1"/>
  <c r="Y478" i="1"/>
  <c r="P478" i="1"/>
  <c r="X475" i="1"/>
  <c r="Y474" i="1"/>
  <c r="X474" i="1"/>
  <c r="BP473" i="1"/>
  <c r="BO473" i="1"/>
  <c r="BN473" i="1"/>
  <c r="BM473" i="1"/>
  <c r="Z473" i="1"/>
  <c r="Z474" i="1" s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BP413" i="1"/>
  <c r="BO413" i="1"/>
  <c r="BN413" i="1"/>
  <c r="BM413" i="1"/>
  <c r="Z413" i="1"/>
  <c r="Y413" i="1"/>
  <c r="P413" i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Y399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P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P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Y213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P140" i="1"/>
  <c r="BO140" i="1"/>
  <c r="BN140" i="1"/>
  <c r="BM140" i="1"/>
  <c r="Z140" i="1"/>
  <c r="Y140" i="1"/>
  <c r="P140" i="1"/>
  <c r="BO139" i="1"/>
  <c r="BM139" i="1"/>
  <c r="Y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O130" i="1"/>
  <c r="BM130" i="1"/>
  <c r="Y130" i="1"/>
  <c r="BO129" i="1"/>
  <c r="BM129" i="1"/>
  <c r="Y129" i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16" i="1" s="1"/>
  <c r="BO22" i="1"/>
  <c r="X614" i="1" s="1"/>
  <c r="BM22" i="1"/>
  <c r="X613" i="1" s="1"/>
  <c r="X615" i="1" s="1"/>
  <c r="Y22" i="1"/>
  <c r="B62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7" i="1"/>
  <c r="Y97" i="1"/>
  <c r="Y102" i="1"/>
  <c r="BP99" i="1"/>
  <c r="BN99" i="1"/>
  <c r="BP101" i="1"/>
  <c r="BN101" i="1"/>
  <c r="Z101" i="1"/>
  <c r="Y103" i="1"/>
  <c r="E622" i="1"/>
  <c r="Y109" i="1"/>
  <c r="BP106" i="1"/>
  <c r="BN106" i="1"/>
  <c r="Z106" i="1"/>
  <c r="BP114" i="1"/>
  <c r="BN114" i="1"/>
  <c r="Z114" i="1"/>
  <c r="BP123" i="1"/>
  <c r="BN123" i="1"/>
  <c r="Z123" i="1"/>
  <c r="BP130" i="1"/>
  <c r="BN130" i="1"/>
  <c r="Z130" i="1"/>
  <c r="Y134" i="1"/>
  <c r="BP138" i="1"/>
  <c r="BN138" i="1"/>
  <c r="Z138" i="1"/>
  <c r="Z144" i="1" s="1"/>
  <c r="BP141" i="1"/>
  <c r="BN141" i="1"/>
  <c r="Z141" i="1"/>
  <c r="BP154" i="1"/>
  <c r="BN154" i="1"/>
  <c r="Z154" i="1"/>
  <c r="Z155" i="1" s="1"/>
  <c r="Y156" i="1"/>
  <c r="Y161" i="1"/>
  <c r="BP158" i="1"/>
  <c r="BN158" i="1"/>
  <c r="Z158" i="1"/>
  <c r="Z160" i="1" s="1"/>
  <c r="BP175" i="1"/>
  <c r="BN175" i="1"/>
  <c r="Z175" i="1"/>
  <c r="Z179" i="1" s="1"/>
  <c r="Y179" i="1"/>
  <c r="Z185" i="1"/>
  <c r="BP183" i="1"/>
  <c r="BN183" i="1"/>
  <c r="Z183" i="1"/>
  <c r="BP196" i="1"/>
  <c r="BN196" i="1"/>
  <c r="Z196" i="1"/>
  <c r="BP200" i="1"/>
  <c r="BN200" i="1"/>
  <c r="Z200" i="1"/>
  <c r="BP217" i="1"/>
  <c r="BN217" i="1"/>
  <c r="Z217" i="1"/>
  <c r="Z224" i="1" s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5" i="1"/>
  <c r="BN325" i="1"/>
  <c r="Z325" i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Y378" i="1"/>
  <c r="W622" i="1"/>
  <c r="Y393" i="1"/>
  <c r="BP382" i="1"/>
  <c r="BN382" i="1"/>
  <c r="Z382" i="1"/>
  <c r="BP386" i="1"/>
  <c r="BN386" i="1"/>
  <c r="Z386" i="1"/>
  <c r="BP390" i="1"/>
  <c r="BN390" i="1"/>
  <c r="Z390" i="1"/>
  <c r="Y404" i="1"/>
  <c r="BP401" i="1"/>
  <c r="BN401" i="1"/>
  <c r="Z401" i="1"/>
  <c r="Y405" i="1"/>
  <c r="BP415" i="1"/>
  <c r="BN415" i="1"/>
  <c r="Z415" i="1"/>
  <c r="Z420" i="1" s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F9" i="1"/>
  <c r="J9" i="1"/>
  <c r="Z22" i="1"/>
  <c r="Z23" i="1" s="1"/>
  <c r="BN22" i="1"/>
  <c r="BP22" i="1"/>
  <c r="Y23" i="1"/>
  <c r="X612" i="1"/>
  <c r="Z27" i="1"/>
  <c r="Z35" i="1" s="1"/>
  <c r="BN27" i="1"/>
  <c r="Z29" i="1"/>
  <c r="BN29" i="1"/>
  <c r="Z33" i="1"/>
  <c r="BN33" i="1"/>
  <c r="C62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Z71" i="1" s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P108" i="1"/>
  <c r="BN108" i="1"/>
  <c r="Z108" i="1"/>
  <c r="Y110" i="1"/>
  <c r="Y117" i="1"/>
  <c r="BP112" i="1"/>
  <c r="BN112" i="1"/>
  <c r="Z112" i="1"/>
  <c r="BP116" i="1"/>
  <c r="BN116" i="1"/>
  <c r="Z116" i="1"/>
  <c r="Y118" i="1"/>
  <c r="F622" i="1"/>
  <c r="Y126" i="1"/>
  <c r="BP121" i="1"/>
  <c r="BN121" i="1"/>
  <c r="Z121" i="1"/>
  <c r="Z126" i="1" s="1"/>
  <c r="BP125" i="1"/>
  <c r="BN125" i="1"/>
  <c r="Z125" i="1"/>
  <c r="Y127" i="1"/>
  <c r="Y135" i="1"/>
  <c r="BP129" i="1"/>
  <c r="BN129" i="1"/>
  <c r="Z129" i="1"/>
  <c r="Z134" i="1" s="1"/>
  <c r="BP131" i="1"/>
  <c r="BN131" i="1"/>
  <c r="Z131" i="1"/>
  <c r="Y144" i="1"/>
  <c r="BP139" i="1"/>
  <c r="BN139" i="1"/>
  <c r="Z139" i="1"/>
  <c r="BP143" i="1"/>
  <c r="BN143" i="1"/>
  <c r="Z143" i="1"/>
  <c r="Y145" i="1"/>
  <c r="Y150" i="1"/>
  <c r="BP147" i="1"/>
  <c r="BN147" i="1"/>
  <c r="Z147" i="1"/>
  <c r="Z149" i="1" s="1"/>
  <c r="Y160" i="1"/>
  <c r="BP164" i="1"/>
  <c r="BN164" i="1"/>
  <c r="Z164" i="1"/>
  <c r="Z165" i="1" s="1"/>
  <c r="Y166" i="1"/>
  <c r="H622" i="1"/>
  <c r="Y172" i="1"/>
  <c r="BP169" i="1"/>
  <c r="BN169" i="1"/>
  <c r="Z169" i="1"/>
  <c r="Z171" i="1" s="1"/>
  <c r="Y180" i="1"/>
  <c r="BP177" i="1"/>
  <c r="BN177" i="1"/>
  <c r="Z177" i="1"/>
  <c r="Y186" i="1"/>
  <c r="Y185" i="1"/>
  <c r="I622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Z269" i="1" s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Z295" i="1" s="1"/>
  <c r="BP301" i="1"/>
  <c r="BN301" i="1"/>
  <c r="Z301" i="1"/>
  <c r="Y319" i="1"/>
  <c r="BP324" i="1"/>
  <c r="BN324" i="1"/>
  <c r="Z324" i="1"/>
  <c r="BP327" i="1"/>
  <c r="BN327" i="1"/>
  <c r="Z327" i="1"/>
  <c r="Z331" i="1" s="1"/>
  <c r="Y331" i="1"/>
  <c r="BP335" i="1"/>
  <c r="BN335" i="1"/>
  <c r="Z335" i="1"/>
  <c r="Z338" i="1" s="1"/>
  <c r="BP343" i="1"/>
  <c r="BN343" i="1"/>
  <c r="Z343" i="1"/>
  <c r="Y347" i="1"/>
  <c r="BP351" i="1"/>
  <c r="BN351" i="1"/>
  <c r="Z351" i="1"/>
  <c r="Z353" i="1" s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Z377" i="1" s="1"/>
  <c r="BP384" i="1"/>
  <c r="BN384" i="1"/>
  <c r="Z384" i="1"/>
  <c r="BP388" i="1"/>
  <c r="BN388" i="1"/>
  <c r="Z388" i="1"/>
  <c r="BP392" i="1"/>
  <c r="BN392" i="1"/>
  <c r="Z392" i="1"/>
  <c r="Y394" i="1"/>
  <c r="Y398" i="1"/>
  <c r="BP396" i="1"/>
  <c r="BN396" i="1"/>
  <c r="Z396" i="1"/>
  <c r="Z398" i="1" s="1"/>
  <c r="BP431" i="1"/>
  <c r="BN431" i="1"/>
  <c r="Z431" i="1"/>
  <c r="BP486" i="1"/>
  <c r="BN486" i="1"/>
  <c r="Z486" i="1"/>
  <c r="Y488" i="1"/>
  <c r="Y491" i="1"/>
  <c r="BP490" i="1"/>
  <c r="BN490" i="1"/>
  <c r="Z490" i="1"/>
  <c r="Z491" i="1" s="1"/>
  <c r="Y492" i="1"/>
  <c r="AA622" i="1"/>
  <c r="Y499" i="1"/>
  <c r="BP495" i="1"/>
  <c r="BN495" i="1"/>
  <c r="Z495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5" i="1"/>
  <c r="BN525" i="1"/>
  <c r="Z525" i="1"/>
  <c r="Z526" i="1" s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G622" i="1"/>
  <c r="Y155" i="1"/>
  <c r="J622" i="1"/>
  <c r="Y208" i="1"/>
  <c r="K622" i="1"/>
  <c r="Y257" i="1"/>
  <c r="U622" i="1"/>
  <c r="Y332" i="1"/>
  <c r="BP403" i="1"/>
  <c r="BN403" i="1"/>
  <c r="Z403" i="1"/>
  <c r="Y410" i="1"/>
  <c r="BP407" i="1"/>
  <c r="BN407" i="1"/>
  <c r="Z407" i="1"/>
  <c r="Z409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83" i="1"/>
  <c r="BN483" i="1"/>
  <c r="Z483" i="1"/>
  <c r="Z487" i="1" s="1"/>
  <c r="BP497" i="1"/>
  <c r="BN497" i="1"/>
  <c r="Z497" i="1"/>
  <c r="BP511" i="1"/>
  <c r="BN511" i="1"/>
  <c r="Z511" i="1"/>
  <c r="BP516" i="1"/>
  <c r="BN516" i="1"/>
  <c r="Z516" i="1"/>
  <c r="BP518" i="1"/>
  <c r="BN518" i="1"/>
  <c r="Z518" i="1"/>
  <c r="Y526" i="1"/>
  <c r="BP531" i="1"/>
  <c r="BN531" i="1"/>
  <c r="Z531" i="1"/>
  <c r="BP535" i="1"/>
  <c r="BN535" i="1"/>
  <c r="Z535" i="1"/>
  <c r="Z544" i="1"/>
  <c r="BP542" i="1"/>
  <c r="BN542" i="1"/>
  <c r="Z542" i="1"/>
  <c r="Z547" i="1"/>
  <c r="Z549" i="1" s="1"/>
  <c r="BN547" i="1"/>
  <c r="BP547" i="1"/>
  <c r="BN548" i="1"/>
  <c r="Y549" i="1"/>
  <c r="Y561" i="1"/>
  <c r="AD622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BP590" i="1"/>
  <c r="BN590" i="1"/>
  <c r="Z590" i="1"/>
  <c r="AE622" i="1"/>
  <c r="X622" i="1"/>
  <c r="Y420" i="1"/>
  <c r="Y622" i="1"/>
  <c r="Y444" i="1"/>
  <c r="Z622" i="1"/>
  <c r="Y480" i="1"/>
  <c r="Z554" i="1"/>
  <c r="BN554" i="1"/>
  <c r="BP554" i="1"/>
  <c r="Z555" i="1"/>
  <c r="BN555" i="1"/>
  <c r="Z556" i="1"/>
  <c r="BN556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593" i="1"/>
  <c r="Y602" i="1"/>
  <c r="BP601" i="1"/>
  <c r="BN601" i="1"/>
  <c r="Z601" i="1"/>
  <c r="Z602" i="1" s="1"/>
  <c r="Y603" i="1"/>
  <c r="Y611" i="1"/>
  <c r="Y599" i="1"/>
  <c r="Z609" i="1"/>
  <c r="Z610" i="1" s="1"/>
  <c r="BN609" i="1"/>
  <c r="BP609" i="1"/>
  <c r="Z592" i="1" l="1"/>
  <c r="Z578" i="1"/>
  <c r="Z465" i="1"/>
  <c r="Z520" i="1"/>
  <c r="Z238" i="1"/>
  <c r="Z202" i="1"/>
  <c r="Z117" i="1"/>
  <c r="Z87" i="1"/>
  <c r="Y616" i="1"/>
  <c r="Y613" i="1"/>
  <c r="Z404" i="1"/>
  <c r="Z393" i="1"/>
  <c r="Z347" i="1"/>
  <c r="Z304" i="1"/>
  <c r="Z109" i="1"/>
  <c r="Z561" i="1"/>
  <c r="Z538" i="1"/>
  <c r="Z499" i="1"/>
  <c r="Y614" i="1"/>
  <c r="Z366" i="1"/>
  <c r="Z360" i="1"/>
  <c r="Z245" i="1"/>
  <c r="Z617" i="1" s="1"/>
  <c r="Y612" i="1"/>
  <c r="Y615" i="1" l="1"/>
</calcChain>
</file>

<file path=xl/sharedStrings.xml><?xml version="1.0" encoding="utf-8"?>
<sst xmlns="http://schemas.openxmlformats.org/spreadsheetml/2006/main" count="2894" uniqueCount="1031">
  <si>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</si>
  <si>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</si>
  <si>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</si>
  <si>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</si>
  <si>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</si>
  <si>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</si>
  <si>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</si>
  <si>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</si>
  <si>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</si>
  <si>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</si>
  <si>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</si>
  <si>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</si>
  <si>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</si>
  <si>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</si>
  <si>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</si>
  <si>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</si>
  <si>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</si>
  <si>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</si>
  <si>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</si>
  <si>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</si>
  <si>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</si>
  <si>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</si>
  <si>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</si>
  <si>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</si>
  <si>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</si>
  <si>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</si>
  <si>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</si>
  <si>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</si>
  <si>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</si>
  <si>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</si>
  <si>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</si>
  <si>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</si>
  <si>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</si>
  <si>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</si>
  <si>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</si>
  <si>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</si>
  <si>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</si>
  <si>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</si>
  <si>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</si>
  <si>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</si>
  <si>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</si>
  <si>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</si>
  <si>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</si>
  <si>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</si>
  <si>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</si>
  <si>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</si>
  <si>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</si>
  <si>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</si>
  <si>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</si>
  <si>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</si>
  <si>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</si>
  <si>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</si>
  <si>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</si>
  <si>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</si>
  <si>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</si>
  <si>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</si>
  <si>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</si>
  <si>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</si>
  <si>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</si>
  <si>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</si>
  <si>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</si>
  <si>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</si>
  <si>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</si>
  <si>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</si>
  <si>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</si>
  <si>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</si>
  <si>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</si>
  <si>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</si>
  <si>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</si>
  <si>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</si>
  <si>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</si>
  <si>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</si>
  <si>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</si>
  <si>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</si>
  <si>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</si>
  <si>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</si>
  <si>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</si>
  <si>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</si>
  <si>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</si>
  <si>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</si>
  <si>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</si>
  <si>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</si>
  <si>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</si>
  <si>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</si>
  <si>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</si>
  <si>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</si>
  <si>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</si>
  <si>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</si>
  <si>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</si>
  <si>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</si>
  <si>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</si>
  <si>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</si>
  <si>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</si>
  <si>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</si>
  <si>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</si>
  <si>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</si>
  <si>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</si>
  <si>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</si>
  <si>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</si>
  <si>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</si>
  <si>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</si>
  <si>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</si>
  <si>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</si>
  <si>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</si>
  <si>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</si>
  <si>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</si>
  <si>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</si>
  <si>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</si>
  <si>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</si>
  <si>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</si>
  <si>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</si>
  <si>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</si>
  <si>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</si>
  <si>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</si>
  <si>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</si>
  <si>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</si>
  <si>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</si>
  <si>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</si>
  <si>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</si>
  <si>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</si>
  <si>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</si>
  <si>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</si>
  <si>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</si>
  <si>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</si>
  <si>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</si>
  <si>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</si>
  <si>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</si>
  <si>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</si>
  <si>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</si>
  <si>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</si>
  <si>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</si>
  <si>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</si>
  <si>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</si>
  <si>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</si>
  <si>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</si>
  <si>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</si>
  <si>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</si>
  <si>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</si>
  <si>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</si>
  <si>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</si>
  <si>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</si>
  <si>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</si>
  <si>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</si>
  <si>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</si>
  <si>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</si>
  <si>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</si>
  <si>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</si>
  <si>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</si>
  <si>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</si>
  <si>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</si>
  <si>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</si>
  <si>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</si>
  <si>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</si>
  <si>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</si>
  <si>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</si>
  <si>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</si>
  <si>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</si>
  <si>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</si>
  <si>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</si>
  <si>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</si>
  <si>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</si>
  <si>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</si>
  <si>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</si>
  <si>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</si>
  <si>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</si>
  <si>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</si>
  <si>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</si>
  <si>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</si>
  <si>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</si>
  <si>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</si>
  <si>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</si>
  <si>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</si>
  <si>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</si>
  <si>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</si>
  <si>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</si>
  <si>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</si>
  <si>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</si>
  <si>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</si>
  <si>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</si>
  <si>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</si>
  <si>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</si>
  <si>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</si>
  <si>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</si>
  <si>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</si>
  <si>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</si>
  <si>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</si>
  <si>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</si>
  <si>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</si>
  <si>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</si>
  <si>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</si>
  <si>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</si>
  <si>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</si>
  <si>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</si>
  <si>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</si>
  <si>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</si>
  <si>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</si>
  <si>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</si>
  <si>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</si>
  <si>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</si>
  <si>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</si>
  <si>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</si>
  <si>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</si>
  <si>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</si>
  <si>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</si>
  <si>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</si>
  <si>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</si>
  <si>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</si>
  <si>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</si>
  <si>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</si>
  <si>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</si>
  <si>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</si>
  <si>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</si>
  <si>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</si>
  <si>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</si>
  <si>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</si>
  <si>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</si>
  <si>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</si>
  <si>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</si>
  <si>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</si>
  <si>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</si>
  <si>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</si>
  <si>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</si>
  <si>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</si>
  <si>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</si>
  <si>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</si>
  <si>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</si>
  <si>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</si>
  <si>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</si>
  <si>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</si>
  <si>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</si>
  <si>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</si>
  <si>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</si>
  <si>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</si>
  <si>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</si>
  <si>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</si>
  <si>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</si>
  <si>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</si>
  <si>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</si>
  <si>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</si>
  <si>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</si>
  <si>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</si>
  <si>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</si>
  <si>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</si>
  <si>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</si>
  <si>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</si>
  <si>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</si>
  <si>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</si>
  <si>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</si>
  <si>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</si>
  <si>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</si>
  <si>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</si>
  <si>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</si>
  <si>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</si>
  <si>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</si>
  <si>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</si>
  <si>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</si>
  <si>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</si>
  <si>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</si>
  <si>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</si>
  <si>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</si>
  <si>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</si>
  <si>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</si>
  <si>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</si>
  <si>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</si>
  <si>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</si>
  <si>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</si>
  <si>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</si>
  <si>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</si>
  <si>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</si>
  <si>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</si>
  <si>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</si>
  <si>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</si>
  <si>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</si>
  <si>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</si>
  <si>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</si>
  <si>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</si>
  <si>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</si>
  <si>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</si>
  <si>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</si>
  <si>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</si>
  <si>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</si>
  <si>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</si>
  <si>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</si>
  <si>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</si>
  <si>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</si>
  <si>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</si>
  <si>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</si>
  <si>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</si>
  <si>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</si>
  <si>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</si>
  <si>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</si>
  <si>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</si>
  <si>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</si>
  <si>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</si>
  <si>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</si>
  <si>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</si>
  <si>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</si>
  <si>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</si>
  <si>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</si>
  <si>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</si>
  <si>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</si>
  <si>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P003438</t>
  </si>
  <si>
    <t>P003440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</si>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</sst>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6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80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602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7" customWidth="1"/>
    <col min="19" max="19" width="6.140625" style="7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7" customWidth="1"/>
    <col min="25" max="25" width="11" style="717" customWidth="1"/>
    <col min="26" max="26" width="10" style="717" customWidth="1"/>
    <col min="27" max="27" width="11.5703125" style="717" customWidth="1"/>
    <col min="28" max="28" width="10.42578125" style="717" customWidth="1"/>
    <col min="29" max="29" width="30" style="7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7" customWidth="1"/>
    <col min="34" max="34" width="9.140625" style="717" customWidth="1"/>
    <col min="35" max="16384" width="9.140625" style="717"/>
  </cols>
  <sheetData>
    <row r="1" spans="1:32" s="713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1"/>
      <c r="R2" s="731"/>
      <c r="S2" s="731"/>
      <c r="T2" s="731"/>
      <c r="U2" s="731"/>
      <c r="V2" s="731"/>
      <c r="W2" s="731"/>
      <c r="X2" s="16"/>
      <c r="Y2" s="16"/>
      <c r="Z2" s="16"/>
      <c r="AA2" s="16"/>
      <c r="AB2" s="51"/>
      <c r="AC2" s="51"/>
      <c r="AD2" s="51"/>
      <c r="AE2" s="51"/>
    </row>
    <row r="3" spans="1:32" s="7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1"/>
      <c r="Q3" s="731"/>
      <c r="R3" s="731"/>
      <c r="S3" s="731"/>
      <c r="T3" s="731"/>
      <c r="U3" s="731"/>
      <c r="V3" s="731"/>
      <c r="W3" s="731"/>
      <c r="X3" s="16"/>
      <c r="Y3" s="16"/>
      <c r="Z3" s="16"/>
      <c r="AA3" s="16"/>
      <c r="AB3" s="51"/>
      <c r="AC3" s="51"/>
      <c r="AD3" s="51"/>
      <c r="AE3" s="51"/>
    </row>
    <row r="4" spans="1:32" s="7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3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7"/>
      <c r="J5" s="1007"/>
      <c r="K5" s="1007"/>
      <c r="L5" s="1007"/>
      <c r="M5" s="806"/>
      <c r="N5" s="58"/>
      <c r="P5" s="24" t="s">
        <v>10</v>
      </c>
      <c r="Q5" s="1099">
        <v>45593</v>
      </c>
      <c r="R5" s="860"/>
      <c r="T5" s="910" t="s">
        <v>11</v>
      </c>
      <c r="U5" s="911"/>
      <c r="V5" s="915" t="s">
        <v>12</v>
      </c>
      <c r="W5" s="860"/>
      <c r="AB5" s="51"/>
      <c r="AC5" s="51"/>
      <c r="AD5" s="51"/>
      <c r="AE5" s="51"/>
    </row>
    <row r="6" spans="1:32" s="713" customFormat="1" ht="24" customHeight="1" x14ac:dyDescent="0.2">
      <c r="A6" s="861" t="s">
        <v>13</v>
      </c>
      <c r="B6" s="739"/>
      <c r="C6" s="740"/>
      <c r="D6" s="1011" t="s">
        <v>14</v>
      </c>
      <c r="E6" s="1012"/>
      <c r="F6" s="1012"/>
      <c r="G6" s="1012"/>
      <c r="H6" s="1012"/>
      <c r="I6" s="1012"/>
      <c r="J6" s="1012"/>
      <c r="K6" s="1012"/>
      <c r="L6" s="1012"/>
      <c r="M6" s="860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20" t="s">
        <v>16</v>
      </c>
      <c r="U6" s="911"/>
      <c r="V6" s="992" t="s">
        <v>17</v>
      </c>
      <c r="W6" s="772"/>
      <c r="AB6" s="51"/>
      <c r="AC6" s="51"/>
      <c r="AD6" s="51"/>
      <c r="AE6" s="51"/>
    </row>
    <row r="7" spans="1:32" s="713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31"/>
      <c r="U7" s="911"/>
      <c r="V7" s="993"/>
      <c r="W7" s="994"/>
      <c r="AB7" s="51"/>
      <c r="AC7" s="51"/>
      <c r="AD7" s="51"/>
      <c r="AE7" s="51"/>
    </row>
    <row r="8" spans="1:32" s="713" customFormat="1" ht="25.5" customHeight="1" x14ac:dyDescent="0.2">
      <c r="A8" s="1128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70">
        <v>0.41666666666666669</v>
      </c>
      <c r="R8" s="780"/>
      <c r="T8" s="731"/>
      <c r="U8" s="911"/>
      <c r="V8" s="993"/>
      <c r="W8" s="994"/>
      <c r="AB8" s="51"/>
      <c r="AC8" s="51"/>
      <c r="AD8" s="51"/>
      <c r="AE8" s="51"/>
    </row>
    <row r="9" spans="1:32" s="713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1"/>
      <c r="C9" s="731"/>
      <c r="D9" s="880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1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1"/>
      <c r="P9" s="26" t="s">
        <v>20</v>
      </c>
      <c r="Q9" s="856"/>
      <c r="R9" s="857"/>
      <c r="T9" s="731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3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1"/>
      <c r="C10" s="731"/>
      <c r="D10" s="880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1"/>
      <c r="H10" s="982" t="str">
        <f>IFERROR(VLOOKUP($D$10,Proxy,2,FALSE),"")</f>
        <v/>
      </c>
      <c r="I10" s="731"/>
      <c r="J10" s="731"/>
      <c r="K10" s="731"/>
      <c r="L10" s="731"/>
      <c r="M10" s="731"/>
      <c r="N10" s="712"/>
      <c r="P10" s="26" t="s">
        <v>21</v>
      </c>
      <c r="Q10" s="921"/>
      <c r="R10" s="922"/>
      <c r="U10" s="24" t="s">
        <v>22</v>
      </c>
      <c r="V10" s="771" t="s">
        <v>23</v>
      </c>
      <c r="W10" s="772"/>
      <c r="X10" s="44"/>
      <c r="Y10" s="44"/>
      <c r="Z10" s="44"/>
      <c r="AA10" s="44"/>
      <c r="AB10" s="51"/>
      <c r="AC10" s="51"/>
      <c r="AD10" s="51"/>
      <c r="AE10" s="51"/>
    </row>
    <row r="11" spans="1:32" s="7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9"/>
      <c r="R11" s="860"/>
      <c r="U11" s="24" t="s">
        <v>26</v>
      </c>
      <c r="V11" s="1038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3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70"/>
      <c r="R12" s="780"/>
      <c r="S12" s="23"/>
      <c r="U12" s="24"/>
      <c r="V12" s="756"/>
      <c r="W12" s="731"/>
      <c r="AB12" s="51"/>
      <c r="AC12" s="51"/>
      <c r="AD12" s="51"/>
      <c r="AE12" s="51"/>
    </row>
    <row r="13" spans="1:32" s="713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8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3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3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4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5"/>
      <c r="Q16" s="895"/>
      <c r="R16" s="895"/>
      <c r="S16" s="895"/>
      <c r="T16" s="8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4" t="s">
        <v>37</v>
      </c>
      <c r="D17" s="767" t="s">
        <v>38</v>
      </c>
      <c r="E17" s="831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30"/>
      <c r="R17" s="830"/>
      <c r="S17" s="830"/>
      <c r="T17" s="831"/>
      <c r="U17" s="1127" t="s">
        <v>50</v>
      </c>
      <c r="V17" s="740"/>
      <c r="W17" s="767" t="s">
        <v>51</v>
      </c>
      <c r="X17" s="767" t="s">
        <v>52</v>
      </c>
      <c r="Y17" s="1125" t="s">
        <v>53</v>
      </c>
      <c r="Z17" s="1005" t="s">
        <v>54</v>
      </c>
      <c r="AA17" s="979" t="s">
        <v>55</v>
      </c>
      <c r="AB17" s="979" t="s">
        <v>56</v>
      </c>
      <c r="AC17" s="979" t="s">
        <v>57</v>
      </c>
      <c r="AD17" s="979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2"/>
      <c r="E18" s="834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2"/>
      <c r="Q18" s="833"/>
      <c r="R18" s="833"/>
      <c r="S18" s="833"/>
      <c r="T18" s="834"/>
      <c r="U18" s="67" t="s">
        <v>60</v>
      </c>
      <c r="V18" s="67" t="s">
        <v>61</v>
      </c>
      <c r="W18" s="768"/>
      <c r="X18" s="768"/>
      <c r="Y18" s="1126"/>
      <c r="Z18" s="1006"/>
      <c r="AA18" s="980"/>
      <c r="AB18" s="980"/>
      <c r="AC18" s="980"/>
      <c r="AD18" s="1078"/>
      <c r="AE18" s="1079"/>
      <c r="AF18" s="1080"/>
      <c r="AG18" s="66"/>
      <c r="BD18" s="65"/>
    </row>
    <row r="19" spans="1:68" ht="27.75" customHeight="1" x14ac:dyDescent="0.2">
      <c r="A19" s="813" t="s">
        <v>62</v>
      </c>
      <c r="B19" s="814"/>
      <c r="C19" s="814"/>
      <c r="D19" s="814"/>
      <c r="E19" s="814"/>
      <c r="F19" s="814"/>
      <c r="G19" s="814"/>
      <c r="H19" s="814"/>
      <c r="I19" s="814"/>
      <c r="J19" s="814"/>
      <c r="K19" s="814"/>
      <c r="L19" s="814"/>
      <c r="M19" s="814"/>
      <c r="N19" s="814"/>
      <c r="O19" s="814"/>
      <c r="P19" s="814"/>
      <c r="Q19" s="814"/>
      <c r="R19" s="814"/>
      <c r="S19" s="814"/>
      <c r="T19" s="814"/>
      <c r="U19" s="814"/>
      <c r="V19" s="814"/>
      <c r="W19" s="814"/>
      <c r="X19" s="814"/>
      <c r="Y19" s="814"/>
      <c r="Z19" s="814"/>
      <c r="AA19" s="48"/>
      <c r="AB19" s="48"/>
      <c r="AC19" s="48"/>
    </row>
    <row r="20" spans="1:68" ht="16.5" customHeight="1" x14ac:dyDescent="0.25">
      <c r="A20" s="737" t="s">
        <v>62</v>
      </c>
      <c r="B20" s="731"/>
      <c r="C20" s="731"/>
      <c r="D20" s="731"/>
      <c r="E20" s="731"/>
      <c r="F20" s="731"/>
      <c r="G20" s="731"/>
      <c r="H20" s="731"/>
      <c r="I20" s="731"/>
      <c r="J20" s="731"/>
      <c r="K20" s="731"/>
      <c r="L20" s="731"/>
      <c r="M20" s="731"/>
      <c r="N20" s="731"/>
      <c r="O20" s="731"/>
      <c r="P20" s="731"/>
      <c r="Q20" s="731"/>
      <c r="R20" s="731"/>
      <c r="S20" s="731"/>
      <c r="T20" s="731"/>
      <c r="U20" s="731"/>
      <c r="V20" s="731"/>
      <c r="W20" s="731"/>
      <c r="X20" s="731"/>
      <c r="Y20" s="731"/>
      <c r="Z20" s="731"/>
      <c r="AA20" s="714"/>
      <c r="AB20" s="714"/>
      <c r="AC20" s="714"/>
    </row>
    <row r="21" spans="1:68" ht="14.25" customHeight="1" x14ac:dyDescent="0.25">
      <c r="A21" s="736" t="s">
        <v>63</v>
      </c>
      <c r="B21" s="731"/>
      <c r="C21" s="731"/>
      <c r="D21" s="731"/>
      <c r="E21" s="731"/>
      <c r="F21" s="731"/>
      <c r="G21" s="731"/>
      <c r="H21" s="731"/>
      <c r="I21" s="731"/>
      <c r="J21" s="731"/>
      <c r="K21" s="731"/>
      <c r="L21" s="731"/>
      <c r="M21" s="731"/>
      <c r="N21" s="731"/>
      <c r="O21" s="731"/>
      <c r="P21" s="731"/>
      <c r="Q21" s="731"/>
      <c r="R21" s="731"/>
      <c r="S21" s="731"/>
      <c r="T21" s="731"/>
      <c r="U21" s="731"/>
      <c r="V21" s="731"/>
      <c r="W21" s="731"/>
      <c r="X21" s="731"/>
      <c r="Y21" s="731"/>
      <c r="Z21" s="731"/>
      <c r="AA21" s="715"/>
      <c r="AB21" s="715"/>
      <c r="AC21" s="71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0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1"/>
      <c r="M23" s="731"/>
      <c r="N23" s="731"/>
      <c r="O23" s="732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31"/>
      <c r="B24" s="731"/>
      <c r="C24" s="731"/>
      <c r="D24" s="731"/>
      <c r="E24" s="731"/>
      <c r="F24" s="731"/>
      <c r="G24" s="731"/>
      <c r="H24" s="731"/>
      <c r="I24" s="731"/>
      <c r="J24" s="731"/>
      <c r="K24" s="731"/>
      <c r="L24" s="731"/>
      <c r="M24" s="731"/>
      <c r="N24" s="731"/>
      <c r="O24" s="732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31"/>
      <c r="C25" s="731"/>
      <c r="D25" s="731"/>
      <c r="E25" s="731"/>
      <c r="F25" s="731"/>
      <c r="G25" s="731"/>
      <c r="H25" s="731"/>
      <c r="I25" s="731"/>
      <c r="J25" s="731"/>
      <c r="K25" s="731"/>
      <c r="L25" s="731"/>
      <c r="M25" s="731"/>
      <c r="N25" s="731"/>
      <c r="O25" s="731"/>
      <c r="P25" s="731"/>
      <c r="Q25" s="731"/>
      <c r="R25" s="731"/>
      <c r="S25" s="731"/>
      <c r="T25" s="731"/>
      <c r="U25" s="731"/>
      <c r="V25" s="731"/>
      <c r="W25" s="731"/>
      <c r="X25" s="731"/>
      <c r="Y25" s="731"/>
      <c r="Z25" s="731"/>
      <c r="AA25" s="715"/>
      <c r="AB25" s="715"/>
      <c r="AC25" s="71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1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0"/>
      <c r="B35" s="731"/>
      <c r="C35" s="731"/>
      <c r="D35" s="731"/>
      <c r="E35" s="731"/>
      <c r="F35" s="731"/>
      <c r="G35" s="731"/>
      <c r="H35" s="731"/>
      <c r="I35" s="731"/>
      <c r="J35" s="731"/>
      <c r="K35" s="731"/>
      <c r="L35" s="731"/>
      <c r="M35" s="731"/>
      <c r="N35" s="731"/>
      <c r="O35" s="732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31"/>
      <c r="B36" s="731"/>
      <c r="C36" s="731"/>
      <c r="D36" s="731"/>
      <c r="E36" s="731"/>
      <c r="F36" s="731"/>
      <c r="G36" s="731"/>
      <c r="H36" s="731"/>
      <c r="I36" s="731"/>
      <c r="J36" s="731"/>
      <c r="K36" s="731"/>
      <c r="L36" s="731"/>
      <c r="M36" s="731"/>
      <c r="N36" s="731"/>
      <c r="O36" s="732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31"/>
      <c r="C37" s="731"/>
      <c r="D37" s="731"/>
      <c r="E37" s="731"/>
      <c r="F37" s="731"/>
      <c r="G37" s="731"/>
      <c r="H37" s="731"/>
      <c r="I37" s="731"/>
      <c r="J37" s="731"/>
      <c r="K37" s="731"/>
      <c r="L37" s="731"/>
      <c r="M37" s="731"/>
      <c r="N37" s="731"/>
      <c r="O37" s="731"/>
      <c r="P37" s="731"/>
      <c r="Q37" s="731"/>
      <c r="R37" s="731"/>
      <c r="S37" s="731"/>
      <c r="T37" s="731"/>
      <c r="U37" s="731"/>
      <c r="V37" s="731"/>
      <c r="W37" s="731"/>
      <c r="X37" s="731"/>
      <c r="Y37" s="731"/>
      <c r="Z37" s="731"/>
      <c r="AA37" s="715"/>
      <c r="AB37" s="715"/>
      <c r="AC37" s="715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0"/>
      <c r="B39" s="731"/>
      <c r="C39" s="731"/>
      <c r="D39" s="731"/>
      <c r="E39" s="731"/>
      <c r="F39" s="731"/>
      <c r="G39" s="731"/>
      <c r="H39" s="731"/>
      <c r="I39" s="731"/>
      <c r="J39" s="731"/>
      <c r="K39" s="731"/>
      <c r="L39" s="731"/>
      <c r="M39" s="731"/>
      <c r="N39" s="731"/>
      <c r="O39" s="732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31"/>
      <c r="L40" s="731"/>
      <c r="M40" s="731"/>
      <c r="N40" s="731"/>
      <c r="O40" s="732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31"/>
      <c r="C41" s="731"/>
      <c r="D41" s="731"/>
      <c r="E41" s="731"/>
      <c r="F41" s="731"/>
      <c r="G41" s="731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1"/>
      <c r="T41" s="731"/>
      <c r="U41" s="731"/>
      <c r="V41" s="731"/>
      <c r="W41" s="731"/>
      <c r="X41" s="731"/>
      <c r="Y41" s="731"/>
      <c r="Z41" s="731"/>
      <c r="AA41" s="715"/>
      <c r="AB41" s="715"/>
      <c r="AC41" s="715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0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2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31"/>
      <c r="B44" s="731"/>
      <c r="C44" s="731"/>
      <c r="D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2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3" t="s">
        <v>111</v>
      </c>
      <c r="B45" s="814"/>
      <c r="C45" s="814"/>
      <c r="D45" s="814"/>
      <c r="E45" s="814"/>
      <c r="F45" s="814"/>
      <c r="G45" s="814"/>
      <c r="H45" s="814"/>
      <c r="I45" s="814"/>
      <c r="J45" s="814"/>
      <c r="K45" s="814"/>
      <c r="L45" s="814"/>
      <c r="M45" s="814"/>
      <c r="N45" s="814"/>
      <c r="O45" s="814"/>
      <c r="P45" s="814"/>
      <c r="Q45" s="814"/>
      <c r="R45" s="814"/>
      <c r="S45" s="814"/>
      <c r="T45" s="814"/>
      <c r="U45" s="814"/>
      <c r="V45" s="814"/>
      <c r="W45" s="814"/>
      <c r="X45" s="814"/>
      <c r="Y45" s="814"/>
      <c r="Z45" s="814"/>
      <c r="AA45" s="48"/>
      <c r="AB45" s="48"/>
      <c r="AC45" s="48"/>
    </row>
    <row r="46" spans="1:68" ht="16.5" customHeight="1" x14ac:dyDescent="0.25">
      <c r="A46" s="737" t="s">
        <v>112</v>
      </c>
      <c r="B46" s="731"/>
      <c r="C46" s="731"/>
      <c r="D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1"/>
      <c r="T46" s="731"/>
      <c r="U46" s="731"/>
      <c r="V46" s="731"/>
      <c r="W46" s="731"/>
      <c r="X46" s="731"/>
      <c r="Y46" s="731"/>
      <c r="Z46" s="731"/>
      <c r="AA46" s="714"/>
      <c r="AB46" s="714"/>
      <c r="AC46" s="714"/>
    </row>
    <row r="47" spans="1:68" ht="14.25" customHeight="1" x14ac:dyDescent="0.25">
      <c r="A47" s="736" t="s">
        <v>113</v>
      </c>
      <c r="B47" s="731"/>
      <c r="C47" s="731"/>
      <c r="D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1"/>
      <c r="T47" s="731"/>
      <c r="U47" s="731"/>
      <c r="V47" s="731"/>
      <c r="W47" s="731"/>
      <c r="X47" s="731"/>
      <c r="Y47" s="731"/>
      <c r="Z47" s="731"/>
      <c r="AA47" s="715"/>
      <c r="AB47" s="715"/>
      <c r="AC47" s="715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23">
        <v>4607091385670</v>
      </c>
      <c r="E48" s="724"/>
      <c r="F48" s="718">
        <v>1.4</v>
      </c>
      <c r="G48" s="32">
        <v>8</v>
      </c>
      <c r="H48" s="718">
        <v>11.2</v>
      </c>
      <c r="I48" s="718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23">
        <v>4607091385670</v>
      </c>
      <c r="E49" s="724"/>
      <c r="F49" s="718">
        <v>1.35</v>
      </c>
      <c r="G49" s="32">
        <v>8</v>
      </c>
      <c r="H49" s="718">
        <v>10.8</v>
      </c>
      <c r="I49" s="718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26"/>
      <c r="R49" s="726"/>
      <c r="S49" s="726"/>
      <c r="T49" s="727"/>
      <c r="U49" s="34"/>
      <c r="V49" s="34"/>
      <c r="W49" s="35" t="s">
        <v>68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23">
        <v>4680115882539</v>
      </c>
      <c r="E51" s="724"/>
      <c r="F51" s="718">
        <v>0.37</v>
      </c>
      <c r="G51" s="32">
        <v>10</v>
      </c>
      <c r="H51" s="718">
        <v>3.7</v>
      </c>
      <c r="I51" s="718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3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26"/>
      <c r="R51" s="726"/>
      <c r="S51" s="726"/>
      <c r="T51" s="727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23">
        <v>4607091385687</v>
      </c>
      <c r="E52" s="724"/>
      <c r="F52" s="718">
        <v>0.4</v>
      </c>
      <c r="G52" s="32">
        <v>10</v>
      </c>
      <c r="H52" s="718">
        <v>4</v>
      </c>
      <c r="I52" s="718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0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2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x14ac:dyDescent="0.2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2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1"/>
      <c r="T56" s="731"/>
      <c r="U56" s="731"/>
      <c r="V56" s="731"/>
      <c r="W56" s="731"/>
      <c r="X56" s="731"/>
      <c r="Y56" s="731"/>
      <c r="Z56" s="731"/>
      <c r="AA56" s="715"/>
      <c r="AB56" s="715"/>
      <c r="AC56" s="715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0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2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2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1"/>
      <c r="T61" s="731"/>
      <c r="U61" s="731"/>
      <c r="V61" s="731"/>
      <c r="W61" s="731"/>
      <c r="X61" s="731"/>
      <c r="Y61" s="731"/>
      <c r="Z61" s="731"/>
      <c r="AA61" s="714"/>
      <c r="AB61" s="714"/>
      <c r="AC61" s="714"/>
    </row>
    <row r="62" spans="1:68" ht="14.25" customHeight="1" x14ac:dyDescent="0.25">
      <c r="A62" s="736" t="s">
        <v>113</v>
      </c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1"/>
      <c r="T62" s="731"/>
      <c r="U62" s="731"/>
      <c r="V62" s="731"/>
      <c r="W62" s="731"/>
      <c r="X62" s="731"/>
      <c r="Y62" s="731"/>
      <c r="Z62" s="731"/>
      <c r="AA62" s="715"/>
      <c r="AB62" s="715"/>
      <c r="AC62" s="715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120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120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0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2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x14ac:dyDescent="0.2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2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1"/>
      <c r="T73" s="731"/>
      <c r="U73" s="731"/>
      <c r="V73" s="731"/>
      <c r="W73" s="731"/>
      <c r="X73" s="731"/>
      <c r="Y73" s="731"/>
      <c r="Z73" s="731"/>
      <c r="AA73" s="715"/>
      <c r="AB73" s="715"/>
      <c r="AC73" s="715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0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2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x14ac:dyDescent="0.2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2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1"/>
      <c r="T80" s="731"/>
      <c r="U80" s="731"/>
      <c r="V80" s="731"/>
      <c r="W80" s="731"/>
      <c r="X80" s="731"/>
      <c r="Y80" s="731"/>
      <c r="Z80" s="731"/>
      <c r="AA80" s="715"/>
      <c r="AB80" s="715"/>
      <c r="AC80" s="715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0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2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2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1"/>
      <c r="T89" s="731"/>
      <c r="U89" s="731"/>
      <c r="V89" s="731"/>
      <c r="W89" s="731"/>
      <c r="X89" s="731"/>
      <c r="Y89" s="731"/>
      <c r="Z89" s="731"/>
      <c r="AA89" s="715"/>
      <c r="AB89" s="715"/>
      <c r="AC89" s="715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1071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5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83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0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0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2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2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1"/>
      <c r="T98" s="731"/>
      <c r="U98" s="731"/>
      <c r="V98" s="731"/>
      <c r="W98" s="731"/>
      <c r="X98" s="731"/>
      <c r="Y98" s="731"/>
      <c r="Z98" s="731"/>
      <c r="AA98" s="715"/>
      <c r="AB98" s="715"/>
      <c r="AC98" s="715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0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2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2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1"/>
      <c r="T104" s="731"/>
      <c r="U104" s="731"/>
      <c r="V104" s="731"/>
      <c r="W104" s="731"/>
      <c r="X104" s="731"/>
      <c r="Y104" s="731"/>
      <c r="Z104" s="731"/>
      <c r="AA104" s="714"/>
      <c r="AB104" s="714"/>
      <c r="AC104" s="714"/>
    </row>
    <row r="105" spans="1:68" ht="14.25" customHeight="1" x14ac:dyDescent="0.25">
      <c r="A105" s="736" t="s">
        <v>113</v>
      </c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1"/>
      <c r="T105" s="731"/>
      <c r="U105" s="731"/>
      <c r="V105" s="731"/>
      <c r="W105" s="731"/>
      <c r="X105" s="731"/>
      <c r="Y105" s="731"/>
      <c r="Z105" s="731"/>
      <c r="AA105" s="715"/>
      <c r="AB105" s="715"/>
      <c r="AC105" s="715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0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2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x14ac:dyDescent="0.2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2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1"/>
      <c r="T111" s="731"/>
      <c r="U111" s="731"/>
      <c r="V111" s="731"/>
      <c r="W111" s="731"/>
      <c r="X111" s="731"/>
      <c r="Y111" s="731"/>
      <c r="Z111" s="731"/>
      <c r="AA111" s="715"/>
      <c r="AB111" s="715"/>
      <c r="AC111" s="715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116</v>
      </c>
      <c r="L113" s="32"/>
      <c r="M113" s="33" t="s">
        <v>67</v>
      </c>
      <c r="N113" s="33"/>
      <c r="O113" s="32">
        <v>45</v>
      </c>
      <c r="P113" s="82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0</v>
      </c>
      <c r="Y114" s="720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0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2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0</v>
      </c>
      <c r="Y117" s="721">
        <f>IFERROR(Y112/H112,"0")+IFERROR(Y113/H113,"0")+IFERROR(Y114/H114,"0")+IFERROR(Y115/H115,"0")+IFERROR(Y116/H116,"0")</f>
        <v>0</v>
      </c>
      <c r="Z117" s="721">
        <f>IFERROR(IF(Z112="",0,Z112),"0")+IFERROR(IF(Z113="",0,Z113),"0")+IFERROR(IF(Z114="",0,Z114),"0")+IFERROR(IF(Z115="",0,Z115),"0")+IFERROR(IF(Z116="",0,Z116),"0")</f>
        <v>0</v>
      </c>
      <c r="AA117" s="722"/>
      <c r="AB117" s="722"/>
      <c r="AC117" s="722"/>
    </row>
    <row r="118" spans="1:68" x14ac:dyDescent="0.2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2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0</v>
      </c>
      <c r="Y118" s="721">
        <f>IFERROR(SUM(Y112:Y116),"0")</f>
        <v>0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1"/>
      <c r="T119" s="731"/>
      <c r="U119" s="731"/>
      <c r="V119" s="731"/>
      <c r="W119" s="731"/>
      <c r="X119" s="731"/>
      <c r="Y119" s="731"/>
      <c r="Z119" s="731"/>
      <c r="AA119" s="714"/>
      <c r="AB119" s="714"/>
      <c r="AC119" s="714"/>
    </row>
    <row r="120" spans="1:68" ht="14.25" customHeight="1" x14ac:dyDescent="0.25">
      <c r="A120" s="736" t="s">
        <v>113</v>
      </c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1"/>
      <c r="T120" s="731"/>
      <c r="U120" s="731"/>
      <c r="V120" s="731"/>
      <c r="W120" s="731"/>
      <c r="X120" s="731"/>
      <c r="Y120" s="731"/>
      <c r="Z120" s="731"/>
      <c r="AA120" s="715"/>
      <c r="AB120" s="715"/>
      <c r="AC120" s="715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0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2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0</v>
      </c>
      <c r="Y126" s="721">
        <f>IFERROR(Y121/H121,"0")+IFERROR(Y122/H122,"0")+IFERROR(Y123/H123,"0")+IFERROR(Y124/H124,"0")+IFERROR(Y125/H125,"0")</f>
        <v>0</v>
      </c>
      <c r="Z126" s="721">
        <f>IFERROR(IF(Z121="",0,Z121),"0")+IFERROR(IF(Z122="",0,Z122),"0")+IFERROR(IF(Z123="",0,Z123),"0")+IFERROR(IF(Z124="",0,Z124),"0")+IFERROR(IF(Z125="",0,Z125),"0")</f>
        <v>0</v>
      </c>
      <c r="AA126" s="722"/>
      <c r="AB126" s="722"/>
      <c r="AC126" s="722"/>
    </row>
    <row r="127" spans="1:68" x14ac:dyDescent="0.2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2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0</v>
      </c>
      <c r="Y127" s="721">
        <f>IFERROR(SUM(Y121:Y125),"0")</f>
        <v>0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1"/>
      <c r="T128" s="731"/>
      <c r="U128" s="731"/>
      <c r="V128" s="731"/>
      <c r="W128" s="731"/>
      <c r="X128" s="731"/>
      <c r="Y128" s="731"/>
      <c r="Z128" s="731"/>
      <c r="AA128" s="715"/>
      <c r="AB128" s="715"/>
      <c r="AC128" s="715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25" t="s">
        <v>258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41" t="s">
        <v>262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8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68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0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2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2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1"/>
      <c r="T136" s="731"/>
      <c r="U136" s="731"/>
      <c r="V136" s="731"/>
      <c r="W136" s="731"/>
      <c r="X136" s="731"/>
      <c r="Y136" s="731"/>
      <c r="Z136" s="731"/>
      <c r="AA136" s="715"/>
      <c r="AB136" s="715"/>
      <c r="AC136" s="715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23">
        <v>4607091385168</v>
      </c>
      <c r="E137" s="724"/>
      <c r="F137" s="718">
        <v>1.4</v>
      </c>
      <c r="G137" s="32">
        <v>6</v>
      </c>
      <c r="H137" s="718">
        <v>8.4</v>
      </c>
      <c r="I137" s="718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23">
        <v>4607091385168</v>
      </c>
      <c r="E138" s="724"/>
      <c r="F138" s="718">
        <v>1.35</v>
      </c>
      <c r="G138" s="32">
        <v>6</v>
      </c>
      <c r="H138" s="718">
        <v>8.1</v>
      </c>
      <c r="I138" s="718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0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0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2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x14ac:dyDescent="0.2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2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1"/>
      <c r="T146" s="731"/>
      <c r="U146" s="731"/>
      <c r="V146" s="731"/>
      <c r="W146" s="731"/>
      <c r="X146" s="731"/>
      <c r="Y146" s="731"/>
      <c r="Z146" s="731"/>
      <c r="AA146" s="715"/>
      <c r="AB146" s="715"/>
      <c r="AC146" s="715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0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2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2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1"/>
      <c r="T151" s="731"/>
      <c r="U151" s="731"/>
      <c r="V151" s="731"/>
      <c r="W151" s="731"/>
      <c r="X151" s="731"/>
      <c r="Y151" s="731"/>
      <c r="Z151" s="731"/>
      <c r="AA151" s="714"/>
      <c r="AB151" s="714"/>
      <c r="AC151" s="714"/>
    </row>
    <row r="152" spans="1:68" ht="14.25" customHeight="1" x14ac:dyDescent="0.25">
      <c r="A152" s="736" t="s">
        <v>113</v>
      </c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1"/>
      <c r="T152" s="731"/>
      <c r="U152" s="731"/>
      <c r="V152" s="731"/>
      <c r="W152" s="731"/>
      <c r="X152" s="731"/>
      <c r="Y152" s="731"/>
      <c r="Z152" s="731"/>
      <c r="AA152" s="715"/>
      <c r="AB152" s="715"/>
      <c r="AC152" s="715"/>
    </row>
    <row r="153" spans="1:68" ht="27" customHeight="1" x14ac:dyDescent="0.25">
      <c r="A153" s="54" t="s">
        <v>292</v>
      </c>
      <c r="B153" s="54" t="s">
        <v>293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0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2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2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1"/>
      <c r="T157" s="731"/>
      <c r="U157" s="731"/>
      <c r="V157" s="731"/>
      <c r="W157" s="731"/>
      <c r="X157" s="731"/>
      <c r="Y157" s="731"/>
      <c r="Z157" s="731"/>
      <c r="AA157" s="715"/>
      <c r="AB157" s="715"/>
      <c r="AC157" s="715"/>
    </row>
    <row r="158" spans="1:68" ht="27" customHeight="1" x14ac:dyDescent="0.25">
      <c r="A158" s="54" t="s">
        <v>296</v>
      </c>
      <c r="B158" s="54" t="s">
        <v>297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0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2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2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1"/>
      <c r="T162" s="731"/>
      <c r="U162" s="731"/>
      <c r="V162" s="731"/>
      <c r="W162" s="731"/>
      <c r="X162" s="731"/>
      <c r="Y162" s="731"/>
      <c r="Z162" s="731"/>
      <c r="AA162" s="715"/>
      <c r="AB162" s="715"/>
      <c r="AC162" s="715"/>
    </row>
    <row r="163" spans="1:68" ht="16.5" customHeight="1" x14ac:dyDescent="0.25">
      <c r="A163" s="54" t="s">
        <v>300</v>
      </c>
      <c r="B163" s="54" t="s">
        <v>301</v>
      </c>
      <c r="C163" s="31">
        <v>4301051476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4301051477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0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2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2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1"/>
      <c r="T167" s="731"/>
      <c r="U167" s="731"/>
      <c r="V167" s="731"/>
      <c r="W167" s="731"/>
      <c r="X167" s="731"/>
      <c r="Y167" s="731"/>
      <c r="Z167" s="731"/>
      <c r="AA167" s="714"/>
      <c r="AB167" s="714"/>
      <c r="AC167" s="714"/>
    </row>
    <row r="168" spans="1:68" ht="14.25" customHeight="1" x14ac:dyDescent="0.25">
      <c r="A168" s="736" t="s">
        <v>113</v>
      </c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1"/>
      <c r="T168" s="731"/>
      <c r="U168" s="731"/>
      <c r="V168" s="731"/>
      <c r="W168" s="731"/>
      <c r="X168" s="731"/>
      <c r="Y168" s="731"/>
      <c r="Z168" s="731"/>
      <c r="AA168" s="715"/>
      <c r="AB168" s="715"/>
      <c r="AC168" s="715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0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2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2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1"/>
      <c r="T173" s="731"/>
      <c r="U173" s="731"/>
      <c r="V173" s="731"/>
      <c r="W173" s="731"/>
      <c r="X173" s="731"/>
      <c r="Y173" s="731"/>
      <c r="Z173" s="731"/>
      <c r="AA173" s="715"/>
      <c r="AB173" s="715"/>
      <c r="AC173" s="715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0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2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2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1"/>
      <c r="T181" s="731"/>
      <c r="U181" s="731"/>
      <c r="V181" s="731"/>
      <c r="W181" s="731"/>
      <c r="X181" s="731"/>
      <c r="Y181" s="731"/>
      <c r="Z181" s="731"/>
      <c r="AA181" s="715"/>
      <c r="AB181" s="715"/>
      <c r="AC181" s="715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0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2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2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3" t="s">
        <v>330</v>
      </c>
      <c r="B187" s="814"/>
      <c r="C187" s="814"/>
      <c r="D187" s="814"/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  <c r="R187" s="814"/>
      <c r="S187" s="814"/>
      <c r="T187" s="814"/>
      <c r="U187" s="814"/>
      <c r="V187" s="814"/>
      <c r="W187" s="814"/>
      <c r="X187" s="814"/>
      <c r="Y187" s="814"/>
      <c r="Z187" s="814"/>
      <c r="AA187" s="48"/>
      <c r="AB187" s="48"/>
      <c r="AC187" s="48"/>
    </row>
    <row r="188" spans="1:68" ht="16.5" customHeight="1" x14ac:dyDescent="0.25">
      <c r="A188" s="737" t="s">
        <v>331</v>
      </c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1"/>
      <c r="T188" s="731"/>
      <c r="U188" s="731"/>
      <c r="V188" s="731"/>
      <c r="W188" s="731"/>
      <c r="X188" s="731"/>
      <c r="Y188" s="731"/>
      <c r="Z188" s="731"/>
      <c r="AA188" s="714"/>
      <c r="AB188" s="714"/>
      <c r="AC188" s="714"/>
    </row>
    <row r="189" spans="1:68" ht="14.25" customHeight="1" x14ac:dyDescent="0.25">
      <c r="A189" s="736" t="s">
        <v>166</v>
      </c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1"/>
      <c r="T189" s="731"/>
      <c r="U189" s="731"/>
      <c r="V189" s="731"/>
      <c r="W189" s="731"/>
      <c r="X189" s="731"/>
      <c r="Y189" s="731"/>
      <c r="Z189" s="731"/>
      <c r="AA189" s="715"/>
      <c r="AB189" s="715"/>
      <c r="AC189" s="715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6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0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2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2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1"/>
      <c r="T193" s="731"/>
      <c r="U193" s="731"/>
      <c r="V193" s="731"/>
      <c r="W193" s="731"/>
      <c r="X193" s="731"/>
      <c r="Y193" s="731"/>
      <c r="Z193" s="731"/>
      <c r="AA193" s="715"/>
      <c r="AB193" s="715"/>
      <c r="AC193" s="715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0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2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2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1"/>
      <c r="T204" s="731"/>
      <c r="U204" s="731"/>
      <c r="V204" s="731"/>
      <c r="W204" s="731"/>
      <c r="X204" s="731"/>
      <c r="Y204" s="731"/>
      <c r="Z204" s="731"/>
      <c r="AA204" s="714"/>
      <c r="AB204" s="714"/>
      <c r="AC204" s="714"/>
    </row>
    <row r="205" spans="1:68" ht="14.25" customHeight="1" x14ac:dyDescent="0.25">
      <c r="A205" s="736" t="s">
        <v>113</v>
      </c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1"/>
      <c r="T205" s="731"/>
      <c r="U205" s="731"/>
      <c r="V205" s="731"/>
      <c r="W205" s="731"/>
      <c r="X205" s="731"/>
      <c r="Y205" s="731"/>
      <c r="Z205" s="731"/>
      <c r="AA205" s="715"/>
      <c r="AB205" s="715"/>
      <c r="AC205" s="715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0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2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2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1"/>
      <c r="T210" s="731"/>
      <c r="U210" s="731"/>
      <c r="V210" s="731"/>
      <c r="W210" s="731"/>
      <c r="X210" s="731"/>
      <c r="Y210" s="731"/>
      <c r="Z210" s="731"/>
      <c r="AA210" s="715"/>
      <c r="AB210" s="715"/>
      <c r="AC210" s="715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0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2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2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1"/>
      <c r="T215" s="731"/>
      <c r="U215" s="731"/>
      <c r="V215" s="731"/>
      <c r="W215" s="731"/>
      <c r="X215" s="731"/>
      <c r="Y215" s="731"/>
      <c r="Z215" s="731"/>
      <c r="AA215" s="715"/>
      <c r="AB215" s="715"/>
      <c r="AC215" s="715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0"/>
      <c r="B224" s="731"/>
      <c r="C224" s="731"/>
      <c r="D224" s="731"/>
      <c r="E224" s="731"/>
      <c r="F224" s="731"/>
      <c r="G224" s="731"/>
      <c r="H224" s="731"/>
      <c r="I224" s="731"/>
      <c r="J224" s="731"/>
      <c r="K224" s="731"/>
      <c r="L224" s="731"/>
      <c r="M224" s="731"/>
      <c r="N224" s="731"/>
      <c r="O224" s="732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x14ac:dyDescent="0.2">
      <c r="A225" s="731"/>
      <c r="B225" s="731"/>
      <c r="C225" s="731"/>
      <c r="D225" s="731"/>
      <c r="E225" s="731"/>
      <c r="F225" s="731"/>
      <c r="G225" s="731"/>
      <c r="H225" s="731"/>
      <c r="I225" s="731"/>
      <c r="J225" s="731"/>
      <c r="K225" s="731"/>
      <c r="L225" s="731"/>
      <c r="M225" s="731"/>
      <c r="N225" s="731"/>
      <c r="O225" s="732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31"/>
      <c r="C226" s="731"/>
      <c r="D226" s="731"/>
      <c r="E226" s="731"/>
      <c r="F226" s="731"/>
      <c r="G226" s="731"/>
      <c r="H226" s="731"/>
      <c r="I226" s="731"/>
      <c r="J226" s="731"/>
      <c r="K226" s="731"/>
      <c r="L226" s="731"/>
      <c r="M226" s="731"/>
      <c r="N226" s="731"/>
      <c r="O226" s="731"/>
      <c r="P226" s="731"/>
      <c r="Q226" s="731"/>
      <c r="R226" s="731"/>
      <c r="S226" s="731"/>
      <c r="T226" s="731"/>
      <c r="U226" s="731"/>
      <c r="V226" s="731"/>
      <c r="W226" s="731"/>
      <c r="X226" s="731"/>
      <c r="Y226" s="731"/>
      <c r="Z226" s="731"/>
      <c r="AA226" s="715"/>
      <c r="AB226" s="715"/>
      <c r="AC226" s="715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0"/>
      <c r="B238" s="731"/>
      <c r="C238" s="731"/>
      <c r="D238" s="731"/>
      <c r="E238" s="731"/>
      <c r="F238" s="731"/>
      <c r="G238" s="731"/>
      <c r="H238" s="731"/>
      <c r="I238" s="731"/>
      <c r="J238" s="731"/>
      <c r="K238" s="731"/>
      <c r="L238" s="731"/>
      <c r="M238" s="731"/>
      <c r="N238" s="731"/>
      <c r="O238" s="732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x14ac:dyDescent="0.2">
      <c r="A239" s="731"/>
      <c r="B239" s="731"/>
      <c r="C239" s="731"/>
      <c r="D239" s="731"/>
      <c r="E239" s="731"/>
      <c r="F239" s="731"/>
      <c r="G239" s="731"/>
      <c r="H239" s="731"/>
      <c r="I239" s="731"/>
      <c r="J239" s="731"/>
      <c r="K239" s="731"/>
      <c r="L239" s="731"/>
      <c r="M239" s="731"/>
      <c r="N239" s="731"/>
      <c r="O239" s="732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31"/>
      <c r="C240" s="731"/>
      <c r="D240" s="731"/>
      <c r="E240" s="731"/>
      <c r="F240" s="731"/>
      <c r="G240" s="731"/>
      <c r="H240" s="731"/>
      <c r="I240" s="731"/>
      <c r="J240" s="731"/>
      <c r="K240" s="731"/>
      <c r="L240" s="731"/>
      <c r="M240" s="731"/>
      <c r="N240" s="731"/>
      <c r="O240" s="731"/>
      <c r="P240" s="731"/>
      <c r="Q240" s="731"/>
      <c r="R240" s="731"/>
      <c r="S240" s="731"/>
      <c r="T240" s="731"/>
      <c r="U240" s="731"/>
      <c r="V240" s="731"/>
      <c r="W240" s="731"/>
      <c r="X240" s="731"/>
      <c r="Y240" s="731"/>
      <c r="Z240" s="731"/>
      <c r="AA240" s="715"/>
      <c r="AB240" s="715"/>
      <c r="AC240" s="715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0"/>
      <c r="B245" s="731"/>
      <c r="C245" s="731"/>
      <c r="D245" s="731"/>
      <c r="E245" s="731"/>
      <c r="F245" s="731"/>
      <c r="G245" s="731"/>
      <c r="H245" s="731"/>
      <c r="I245" s="731"/>
      <c r="J245" s="731"/>
      <c r="K245" s="731"/>
      <c r="L245" s="731"/>
      <c r="M245" s="731"/>
      <c r="N245" s="731"/>
      <c r="O245" s="732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x14ac:dyDescent="0.2">
      <c r="A246" s="731"/>
      <c r="B246" s="731"/>
      <c r="C246" s="731"/>
      <c r="D246" s="731"/>
      <c r="E246" s="731"/>
      <c r="F246" s="731"/>
      <c r="G246" s="731"/>
      <c r="H246" s="731"/>
      <c r="I246" s="731"/>
      <c r="J246" s="731"/>
      <c r="K246" s="731"/>
      <c r="L246" s="731"/>
      <c r="M246" s="731"/>
      <c r="N246" s="731"/>
      <c r="O246" s="732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31"/>
      <c r="C247" s="731"/>
      <c r="D247" s="731"/>
      <c r="E247" s="731"/>
      <c r="F247" s="731"/>
      <c r="G247" s="731"/>
      <c r="H247" s="731"/>
      <c r="I247" s="731"/>
      <c r="J247" s="731"/>
      <c r="K247" s="731"/>
      <c r="L247" s="731"/>
      <c r="M247" s="731"/>
      <c r="N247" s="731"/>
      <c r="O247" s="731"/>
      <c r="P247" s="731"/>
      <c r="Q247" s="731"/>
      <c r="R247" s="731"/>
      <c r="S247" s="731"/>
      <c r="T247" s="731"/>
      <c r="U247" s="731"/>
      <c r="V247" s="731"/>
      <c r="W247" s="731"/>
      <c r="X247" s="731"/>
      <c r="Y247" s="731"/>
      <c r="Z247" s="731"/>
      <c r="AA247" s="714"/>
      <c r="AB247" s="714"/>
      <c r="AC247" s="714"/>
    </row>
    <row r="248" spans="1:68" ht="14.25" customHeight="1" x14ac:dyDescent="0.25">
      <c r="A248" s="736" t="s">
        <v>113</v>
      </c>
      <c r="B248" s="731"/>
      <c r="C248" s="731"/>
      <c r="D248" s="731"/>
      <c r="E248" s="731"/>
      <c r="F248" s="731"/>
      <c r="G248" s="731"/>
      <c r="H248" s="731"/>
      <c r="I248" s="731"/>
      <c r="J248" s="731"/>
      <c r="K248" s="731"/>
      <c r="L248" s="731"/>
      <c r="M248" s="731"/>
      <c r="N248" s="731"/>
      <c r="O248" s="731"/>
      <c r="P248" s="731"/>
      <c r="Q248" s="731"/>
      <c r="R248" s="731"/>
      <c r="S248" s="731"/>
      <c r="T248" s="731"/>
      <c r="U248" s="731"/>
      <c r="V248" s="731"/>
      <c r="W248" s="731"/>
      <c r="X248" s="731"/>
      <c r="Y248" s="731"/>
      <c r="Z248" s="731"/>
      <c r="AA248" s="715"/>
      <c r="AB248" s="715"/>
      <c r="AC248" s="715"/>
    </row>
    <row r="249" spans="1:68" ht="27" customHeight="1" x14ac:dyDescent="0.25">
      <c r="A249" s="54" t="s">
        <v>428</v>
      </c>
      <c r="B249" s="54" t="s">
        <v>429</v>
      </c>
      <c r="C249" s="31">
        <v>4301011717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56</v>
      </c>
      <c r="K249" s="32" t="s">
        <v>116</v>
      </c>
      <c r="L249" s="32"/>
      <c r="M249" s="33" t="s">
        <v>120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4301011945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48</v>
      </c>
      <c r="K250" s="32" t="s">
        <v>116</v>
      </c>
      <c r="L250" s="32"/>
      <c r="M250" s="33" t="s">
        <v>148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4301011733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438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439</v>
      </c>
      <c r="C253" s="31">
        <v>4301011944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48</v>
      </c>
      <c r="K253" s="32" t="s">
        <v>116</v>
      </c>
      <c r="L253" s="32"/>
      <c r="M253" s="33" t="s">
        <v>148</v>
      </c>
      <c r="N253" s="33"/>
      <c r="O253" s="32">
        <v>55</v>
      </c>
      <c r="P253" s="108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430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0"/>
      <c r="B257" s="731"/>
      <c r="C257" s="731"/>
      <c r="D257" s="731"/>
      <c r="E257" s="731"/>
      <c r="F257" s="731"/>
      <c r="G257" s="731"/>
      <c r="H257" s="731"/>
      <c r="I257" s="731"/>
      <c r="J257" s="731"/>
      <c r="K257" s="731"/>
      <c r="L257" s="731"/>
      <c r="M257" s="731"/>
      <c r="N257" s="731"/>
      <c r="O257" s="732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31"/>
      <c r="B258" s="731"/>
      <c r="C258" s="731"/>
      <c r="D258" s="731"/>
      <c r="E258" s="731"/>
      <c r="F258" s="731"/>
      <c r="G258" s="731"/>
      <c r="H258" s="731"/>
      <c r="I258" s="731"/>
      <c r="J258" s="731"/>
      <c r="K258" s="731"/>
      <c r="L258" s="731"/>
      <c r="M258" s="731"/>
      <c r="N258" s="731"/>
      <c r="O258" s="732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31"/>
      <c r="C259" s="731"/>
      <c r="D259" s="731"/>
      <c r="E259" s="731"/>
      <c r="F259" s="731"/>
      <c r="G259" s="731"/>
      <c r="H259" s="731"/>
      <c r="I259" s="731"/>
      <c r="J259" s="731"/>
      <c r="K259" s="731"/>
      <c r="L259" s="731"/>
      <c r="M259" s="731"/>
      <c r="N259" s="731"/>
      <c r="O259" s="731"/>
      <c r="P259" s="731"/>
      <c r="Q259" s="731"/>
      <c r="R259" s="731"/>
      <c r="S259" s="731"/>
      <c r="T259" s="731"/>
      <c r="U259" s="731"/>
      <c r="V259" s="731"/>
      <c r="W259" s="731"/>
      <c r="X259" s="731"/>
      <c r="Y259" s="731"/>
      <c r="Z259" s="731"/>
      <c r="AA259" s="714"/>
      <c r="AB259" s="714"/>
      <c r="AC259" s="714"/>
    </row>
    <row r="260" spans="1:68" ht="14.25" customHeight="1" x14ac:dyDescent="0.25">
      <c r="A260" s="736" t="s">
        <v>113</v>
      </c>
      <c r="B260" s="731"/>
      <c r="C260" s="731"/>
      <c r="D260" s="731"/>
      <c r="E260" s="731"/>
      <c r="F260" s="731"/>
      <c r="G260" s="731"/>
      <c r="H260" s="731"/>
      <c r="I260" s="731"/>
      <c r="J260" s="731"/>
      <c r="K260" s="731"/>
      <c r="L260" s="731"/>
      <c r="M260" s="731"/>
      <c r="N260" s="731"/>
      <c r="O260" s="731"/>
      <c r="P260" s="731"/>
      <c r="Q260" s="731"/>
      <c r="R260" s="731"/>
      <c r="S260" s="731"/>
      <c r="T260" s="731"/>
      <c r="U260" s="731"/>
      <c r="V260" s="731"/>
      <c r="W260" s="731"/>
      <c r="X260" s="731"/>
      <c r="Y260" s="731"/>
      <c r="Z260" s="731"/>
      <c r="AA260" s="715"/>
      <c r="AB260" s="715"/>
      <c r="AC260" s="715"/>
    </row>
    <row r="261" spans="1:68" ht="27" customHeight="1" x14ac:dyDescent="0.25">
      <c r="A261" s="54" t="s">
        <v>448</v>
      </c>
      <c r="B261" s="54" t="s">
        <v>449</v>
      </c>
      <c r="C261" s="31">
        <v>4301011826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56</v>
      </c>
      <c r="K261" s="32" t="s">
        <v>116</v>
      </c>
      <c r="L261" s="32"/>
      <c r="M261" s="33" t="s">
        <v>120</v>
      </c>
      <c r="N261" s="33"/>
      <c r="O261" s="32">
        <v>55</v>
      </c>
      <c r="P261" s="9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IFERROR(IF(Y261=0,"",ROUNDUP(Y261/H261,0)*0.02175),"")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448</v>
      </c>
      <c r="B262" s="54" t="s">
        <v>451</v>
      </c>
      <c r="C262" s="31">
        <v>4301011942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48</v>
      </c>
      <c r="K262" s="32" t="s">
        <v>116</v>
      </c>
      <c r="L262" s="32"/>
      <c r="M262" s="33" t="s">
        <v>148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IFERROR(IF(Y262=0,"",ROUNDUP(Y262/H262,0)*0.02039),"")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7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0"/>
      <c r="B269" s="731"/>
      <c r="C269" s="731"/>
      <c r="D269" s="731"/>
      <c r="E269" s="731"/>
      <c r="F269" s="731"/>
      <c r="G269" s="731"/>
      <c r="H269" s="731"/>
      <c r="I269" s="731"/>
      <c r="J269" s="731"/>
      <c r="K269" s="731"/>
      <c r="L269" s="731"/>
      <c r="M269" s="731"/>
      <c r="N269" s="731"/>
      <c r="O269" s="732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31"/>
      <c r="B270" s="731"/>
      <c r="C270" s="731"/>
      <c r="D270" s="731"/>
      <c r="E270" s="731"/>
      <c r="F270" s="731"/>
      <c r="G270" s="731"/>
      <c r="H270" s="731"/>
      <c r="I270" s="731"/>
      <c r="J270" s="731"/>
      <c r="K270" s="731"/>
      <c r="L270" s="731"/>
      <c r="M270" s="731"/>
      <c r="N270" s="731"/>
      <c r="O270" s="732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31"/>
      <c r="C271" s="731"/>
      <c r="D271" s="731"/>
      <c r="E271" s="731"/>
      <c r="F271" s="731"/>
      <c r="G271" s="731"/>
      <c r="H271" s="731"/>
      <c r="I271" s="731"/>
      <c r="J271" s="731"/>
      <c r="K271" s="731"/>
      <c r="L271" s="731"/>
      <c r="M271" s="731"/>
      <c r="N271" s="731"/>
      <c r="O271" s="731"/>
      <c r="P271" s="731"/>
      <c r="Q271" s="731"/>
      <c r="R271" s="731"/>
      <c r="S271" s="731"/>
      <c r="T271" s="731"/>
      <c r="U271" s="731"/>
      <c r="V271" s="731"/>
      <c r="W271" s="731"/>
      <c r="X271" s="731"/>
      <c r="Y271" s="731"/>
      <c r="Z271" s="731"/>
      <c r="AA271" s="715"/>
      <c r="AB271" s="715"/>
      <c r="AC271" s="715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0"/>
      <c r="B273" s="731"/>
      <c r="C273" s="731"/>
      <c r="D273" s="731"/>
      <c r="E273" s="731"/>
      <c r="F273" s="731"/>
      <c r="G273" s="731"/>
      <c r="H273" s="731"/>
      <c r="I273" s="731"/>
      <c r="J273" s="731"/>
      <c r="K273" s="731"/>
      <c r="L273" s="731"/>
      <c r="M273" s="731"/>
      <c r="N273" s="731"/>
      <c r="O273" s="732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31"/>
      <c r="B274" s="731"/>
      <c r="C274" s="731"/>
      <c r="D274" s="731"/>
      <c r="E274" s="731"/>
      <c r="F274" s="731"/>
      <c r="G274" s="731"/>
      <c r="H274" s="731"/>
      <c r="I274" s="731"/>
      <c r="J274" s="731"/>
      <c r="K274" s="731"/>
      <c r="L274" s="731"/>
      <c r="M274" s="731"/>
      <c r="N274" s="731"/>
      <c r="O274" s="732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31"/>
      <c r="C275" s="731"/>
      <c r="D275" s="731"/>
      <c r="E275" s="731"/>
      <c r="F275" s="731"/>
      <c r="G275" s="731"/>
      <c r="H275" s="731"/>
      <c r="I275" s="731"/>
      <c r="J275" s="731"/>
      <c r="K275" s="731"/>
      <c r="L275" s="731"/>
      <c r="M275" s="731"/>
      <c r="N275" s="731"/>
      <c r="O275" s="731"/>
      <c r="P275" s="731"/>
      <c r="Q275" s="731"/>
      <c r="R275" s="731"/>
      <c r="S275" s="731"/>
      <c r="T275" s="731"/>
      <c r="U275" s="731"/>
      <c r="V275" s="731"/>
      <c r="W275" s="731"/>
      <c r="X275" s="731"/>
      <c r="Y275" s="731"/>
      <c r="Z275" s="731"/>
      <c r="AA275" s="714"/>
      <c r="AB275" s="714"/>
      <c r="AC275" s="714"/>
    </row>
    <row r="276" spans="1:68" ht="14.25" customHeight="1" x14ac:dyDescent="0.25">
      <c r="A276" s="736" t="s">
        <v>113</v>
      </c>
      <c r="B276" s="731"/>
      <c r="C276" s="731"/>
      <c r="D276" s="731"/>
      <c r="E276" s="731"/>
      <c r="F276" s="731"/>
      <c r="G276" s="731"/>
      <c r="H276" s="731"/>
      <c r="I276" s="731"/>
      <c r="J276" s="731"/>
      <c r="K276" s="731"/>
      <c r="L276" s="731"/>
      <c r="M276" s="731"/>
      <c r="N276" s="731"/>
      <c r="O276" s="731"/>
      <c r="P276" s="731"/>
      <c r="Q276" s="731"/>
      <c r="R276" s="731"/>
      <c r="S276" s="731"/>
      <c r="T276" s="731"/>
      <c r="U276" s="731"/>
      <c r="V276" s="731"/>
      <c r="W276" s="731"/>
      <c r="X276" s="731"/>
      <c r="Y276" s="731"/>
      <c r="Z276" s="731"/>
      <c r="AA276" s="715"/>
      <c r="AB276" s="715"/>
      <c r="AC276" s="715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4301011850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56</v>
      </c>
      <c r="K278" s="32" t="s">
        <v>116</v>
      </c>
      <c r="L278" s="32"/>
      <c r="M278" s="33" t="s">
        <v>120</v>
      </c>
      <c r="N278" s="33"/>
      <c r="O278" s="32">
        <v>55</v>
      </c>
      <c r="P278" s="10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479</v>
      </c>
      <c r="C279" s="31">
        <v>4301011910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48</v>
      </c>
      <c r="K279" s="32" t="s">
        <v>116</v>
      </c>
      <c r="L279" s="32"/>
      <c r="M279" s="33" t="s">
        <v>148</v>
      </c>
      <c r="N279" s="33"/>
      <c r="O279" s="32">
        <v>55</v>
      </c>
      <c r="P279" s="983" t="s">
        <v>480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IFERROR(IF(Y279=0,"",ROUNDUP(Y279/H279,0)*0.02039),"")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0"/>
      <c r="B283" s="731"/>
      <c r="C283" s="731"/>
      <c r="D283" s="731"/>
      <c r="E283" s="731"/>
      <c r="F283" s="731"/>
      <c r="G283" s="731"/>
      <c r="H283" s="731"/>
      <c r="I283" s="731"/>
      <c r="J283" s="731"/>
      <c r="K283" s="731"/>
      <c r="L283" s="731"/>
      <c r="M283" s="731"/>
      <c r="N283" s="731"/>
      <c r="O283" s="732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31"/>
      <c r="B284" s="731"/>
      <c r="C284" s="731"/>
      <c r="D284" s="731"/>
      <c r="E284" s="731"/>
      <c r="F284" s="731"/>
      <c r="G284" s="731"/>
      <c r="H284" s="731"/>
      <c r="I284" s="731"/>
      <c r="J284" s="731"/>
      <c r="K284" s="731"/>
      <c r="L284" s="731"/>
      <c r="M284" s="731"/>
      <c r="N284" s="731"/>
      <c r="O284" s="732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31"/>
      <c r="C285" s="731"/>
      <c r="D285" s="731"/>
      <c r="E285" s="731"/>
      <c r="F285" s="731"/>
      <c r="G285" s="731"/>
      <c r="H285" s="731"/>
      <c r="I285" s="731"/>
      <c r="J285" s="731"/>
      <c r="K285" s="731"/>
      <c r="L285" s="731"/>
      <c r="M285" s="731"/>
      <c r="N285" s="731"/>
      <c r="O285" s="731"/>
      <c r="P285" s="731"/>
      <c r="Q285" s="731"/>
      <c r="R285" s="731"/>
      <c r="S285" s="731"/>
      <c r="T285" s="731"/>
      <c r="U285" s="731"/>
      <c r="V285" s="731"/>
      <c r="W285" s="731"/>
      <c r="X285" s="731"/>
      <c r="Y285" s="731"/>
      <c r="Z285" s="731"/>
      <c r="AA285" s="714"/>
      <c r="AB285" s="714"/>
      <c r="AC285" s="714"/>
    </row>
    <row r="286" spans="1:68" ht="14.25" customHeight="1" x14ac:dyDescent="0.25">
      <c r="A286" s="736" t="s">
        <v>113</v>
      </c>
      <c r="B286" s="731"/>
      <c r="C286" s="731"/>
      <c r="D286" s="731"/>
      <c r="E286" s="731"/>
      <c r="F286" s="731"/>
      <c r="G286" s="731"/>
      <c r="H286" s="731"/>
      <c r="I286" s="731"/>
      <c r="J286" s="731"/>
      <c r="K286" s="731"/>
      <c r="L286" s="731"/>
      <c r="M286" s="731"/>
      <c r="N286" s="731"/>
      <c r="O286" s="731"/>
      <c r="P286" s="731"/>
      <c r="Q286" s="731"/>
      <c r="R286" s="731"/>
      <c r="S286" s="731"/>
      <c r="T286" s="731"/>
      <c r="U286" s="731"/>
      <c r="V286" s="731"/>
      <c r="W286" s="731"/>
      <c r="X286" s="731"/>
      <c r="Y286" s="731"/>
      <c r="Z286" s="731"/>
      <c r="AA286" s="715"/>
      <c r="AB286" s="715"/>
      <c r="AC286" s="715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438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0"/>
      <c r="B288" s="731"/>
      <c r="C288" s="731"/>
      <c r="D288" s="731"/>
      <c r="E288" s="731"/>
      <c r="F288" s="731"/>
      <c r="G288" s="731"/>
      <c r="H288" s="731"/>
      <c r="I288" s="731"/>
      <c r="J288" s="731"/>
      <c r="K288" s="731"/>
      <c r="L288" s="731"/>
      <c r="M288" s="731"/>
      <c r="N288" s="731"/>
      <c r="O288" s="732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31"/>
      <c r="B289" s="731"/>
      <c r="C289" s="731"/>
      <c r="D289" s="731"/>
      <c r="E289" s="731"/>
      <c r="F289" s="731"/>
      <c r="G289" s="731"/>
      <c r="H289" s="731"/>
      <c r="I289" s="731"/>
      <c r="J289" s="731"/>
      <c r="K289" s="731"/>
      <c r="L289" s="731"/>
      <c r="M289" s="731"/>
      <c r="N289" s="731"/>
      <c r="O289" s="732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31"/>
      <c r="C290" s="731"/>
      <c r="D290" s="731"/>
      <c r="E290" s="731"/>
      <c r="F290" s="731"/>
      <c r="G290" s="731"/>
      <c r="H290" s="731"/>
      <c r="I290" s="731"/>
      <c r="J290" s="731"/>
      <c r="K290" s="731"/>
      <c r="L290" s="731"/>
      <c r="M290" s="731"/>
      <c r="N290" s="731"/>
      <c r="O290" s="731"/>
      <c r="P290" s="731"/>
      <c r="Q290" s="731"/>
      <c r="R290" s="731"/>
      <c r="S290" s="731"/>
      <c r="T290" s="731"/>
      <c r="U290" s="731"/>
      <c r="V290" s="731"/>
      <c r="W290" s="731"/>
      <c r="X290" s="731"/>
      <c r="Y290" s="731"/>
      <c r="Z290" s="731"/>
      <c r="AA290" s="714"/>
      <c r="AB290" s="714"/>
      <c r="AC290" s="714"/>
    </row>
    <row r="291" spans="1:68" ht="14.25" customHeight="1" x14ac:dyDescent="0.25">
      <c r="A291" s="736" t="s">
        <v>113</v>
      </c>
      <c r="B291" s="731"/>
      <c r="C291" s="731"/>
      <c r="D291" s="731"/>
      <c r="E291" s="731"/>
      <c r="F291" s="731"/>
      <c r="G291" s="731"/>
      <c r="H291" s="731"/>
      <c r="I291" s="731"/>
      <c r="J291" s="731"/>
      <c r="K291" s="731"/>
      <c r="L291" s="731"/>
      <c r="M291" s="731"/>
      <c r="N291" s="731"/>
      <c r="O291" s="731"/>
      <c r="P291" s="731"/>
      <c r="Q291" s="731"/>
      <c r="R291" s="731"/>
      <c r="S291" s="731"/>
      <c r="T291" s="731"/>
      <c r="U291" s="731"/>
      <c r="V291" s="731"/>
      <c r="W291" s="731"/>
      <c r="X291" s="731"/>
      <c r="Y291" s="731"/>
      <c r="Z291" s="731"/>
      <c r="AA291" s="715"/>
      <c r="AB291" s="715"/>
      <c r="AC291" s="715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0"/>
      <c r="B295" s="731"/>
      <c r="C295" s="731"/>
      <c r="D295" s="731"/>
      <c r="E295" s="731"/>
      <c r="F295" s="731"/>
      <c r="G295" s="731"/>
      <c r="H295" s="731"/>
      <c r="I295" s="731"/>
      <c r="J295" s="731"/>
      <c r="K295" s="731"/>
      <c r="L295" s="731"/>
      <c r="M295" s="731"/>
      <c r="N295" s="731"/>
      <c r="O295" s="732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31"/>
      <c r="B296" s="731"/>
      <c r="C296" s="731"/>
      <c r="D296" s="731"/>
      <c r="E296" s="731"/>
      <c r="F296" s="731"/>
      <c r="G296" s="731"/>
      <c r="H296" s="731"/>
      <c r="I296" s="731"/>
      <c r="J296" s="731"/>
      <c r="K296" s="731"/>
      <c r="L296" s="731"/>
      <c r="M296" s="731"/>
      <c r="N296" s="731"/>
      <c r="O296" s="732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31"/>
      <c r="C297" s="731"/>
      <c r="D297" s="731"/>
      <c r="E297" s="731"/>
      <c r="F297" s="731"/>
      <c r="G297" s="731"/>
      <c r="H297" s="731"/>
      <c r="I297" s="731"/>
      <c r="J297" s="731"/>
      <c r="K297" s="731"/>
      <c r="L297" s="731"/>
      <c r="M297" s="731"/>
      <c r="N297" s="731"/>
      <c r="O297" s="731"/>
      <c r="P297" s="731"/>
      <c r="Q297" s="731"/>
      <c r="R297" s="731"/>
      <c r="S297" s="731"/>
      <c r="T297" s="731"/>
      <c r="U297" s="731"/>
      <c r="V297" s="731"/>
      <c r="W297" s="731"/>
      <c r="X297" s="731"/>
      <c r="Y297" s="731"/>
      <c r="Z297" s="731"/>
      <c r="AA297" s="714"/>
      <c r="AB297" s="714"/>
      <c r="AC297" s="714"/>
    </row>
    <row r="298" spans="1:68" ht="14.25" customHeight="1" x14ac:dyDescent="0.25">
      <c r="A298" s="736" t="s">
        <v>72</v>
      </c>
      <c r="B298" s="731"/>
      <c r="C298" s="731"/>
      <c r="D298" s="731"/>
      <c r="E298" s="731"/>
      <c r="F298" s="731"/>
      <c r="G298" s="731"/>
      <c r="H298" s="731"/>
      <c r="I298" s="731"/>
      <c r="J298" s="731"/>
      <c r="K298" s="731"/>
      <c r="L298" s="731"/>
      <c r="M298" s="731"/>
      <c r="N298" s="731"/>
      <c r="O298" s="731"/>
      <c r="P298" s="731"/>
      <c r="Q298" s="731"/>
      <c r="R298" s="731"/>
      <c r="S298" s="731"/>
      <c r="T298" s="731"/>
      <c r="U298" s="731"/>
      <c r="V298" s="731"/>
      <c r="W298" s="731"/>
      <c r="X298" s="731"/>
      <c r="Y298" s="731"/>
      <c r="Z298" s="731"/>
      <c r="AA298" s="715"/>
      <c r="AB298" s="715"/>
      <c r="AC298" s="715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0"/>
      <c r="B304" s="731"/>
      <c r="C304" s="731"/>
      <c r="D304" s="731"/>
      <c r="E304" s="731"/>
      <c r="F304" s="731"/>
      <c r="G304" s="731"/>
      <c r="H304" s="731"/>
      <c r="I304" s="731"/>
      <c r="J304" s="731"/>
      <c r="K304" s="731"/>
      <c r="L304" s="731"/>
      <c r="M304" s="731"/>
      <c r="N304" s="731"/>
      <c r="O304" s="732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31"/>
      <c r="B305" s="731"/>
      <c r="C305" s="731"/>
      <c r="D305" s="731"/>
      <c r="E305" s="731"/>
      <c r="F305" s="731"/>
      <c r="G305" s="731"/>
      <c r="H305" s="731"/>
      <c r="I305" s="731"/>
      <c r="J305" s="731"/>
      <c r="K305" s="731"/>
      <c r="L305" s="731"/>
      <c r="M305" s="731"/>
      <c r="N305" s="731"/>
      <c r="O305" s="732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31"/>
      <c r="C306" s="731"/>
      <c r="D306" s="731"/>
      <c r="E306" s="731"/>
      <c r="F306" s="731"/>
      <c r="G306" s="731"/>
      <c r="H306" s="731"/>
      <c r="I306" s="731"/>
      <c r="J306" s="731"/>
      <c r="K306" s="731"/>
      <c r="L306" s="731"/>
      <c r="M306" s="731"/>
      <c r="N306" s="731"/>
      <c r="O306" s="731"/>
      <c r="P306" s="731"/>
      <c r="Q306" s="731"/>
      <c r="R306" s="731"/>
      <c r="S306" s="731"/>
      <c r="T306" s="731"/>
      <c r="U306" s="731"/>
      <c r="V306" s="731"/>
      <c r="W306" s="731"/>
      <c r="X306" s="731"/>
      <c r="Y306" s="731"/>
      <c r="Z306" s="731"/>
      <c r="AA306" s="714"/>
      <c r="AB306" s="714"/>
      <c r="AC306" s="714"/>
    </row>
    <row r="307" spans="1:68" ht="14.25" customHeight="1" x14ac:dyDescent="0.25">
      <c r="A307" s="736" t="s">
        <v>72</v>
      </c>
      <c r="B307" s="731"/>
      <c r="C307" s="731"/>
      <c r="D307" s="731"/>
      <c r="E307" s="731"/>
      <c r="F307" s="731"/>
      <c r="G307" s="731"/>
      <c r="H307" s="731"/>
      <c r="I307" s="731"/>
      <c r="J307" s="731"/>
      <c r="K307" s="731"/>
      <c r="L307" s="731"/>
      <c r="M307" s="731"/>
      <c r="N307" s="731"/>
      <c r="O307" s="731"/>
      <c r="P307" s="731"/>
      <c r="Q307" s="731"/>
      <c r="R307" s="731"/>
      <c r="S307" s="731"/>
      <c r="T307" s="731"/>
      <c r="U307" s="731"/>
      <c r="V307" s="731"/>
      <c r="W307" s="731"/>
      <c r="X307" s="731"/>
      <c r="Y307" s="731"/>
      <c r="Z307" s="731"/>
      <c r="AA307" s="715"/>
      <c r="AB307" s="715"/>
      <c r="AC307" s="715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0"/>
      <c r="B309" s="731"/>
      <c r="C309" s="731"/>
      <c r="D309" s="731"/>
      <c r="E309" s="731"/>
      <c r="F309" s="731"/>
      <c r="G309" s="731"/>
      <c r="H309" s="731"/>
      <c r="I309" s="731"/>
      <c r="J309" s="731"/>
      <c r="K309" s="731"/>
      <c r="L309" s="731"/>
      <c r="M309" s="731"/>
      <c r="N309" s="731"/>
      <c r="O309" s="732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31"/>
      <c r="B310" s="731"/>
      <c r="C310" s="731"/>
      <c r="D310" s="731"/>
      <c r="E310" s="731"/>
      <c r="F310" s="731"/>
      <c r="G310" s="731"/>
      <c r="H310" s="731"/>
      <c r="I310" s="731"/>
      <c r="J310" s="731"/>
      <c r="K310" s="731"/>
      <c r="L310" s="731"/>
      <c r="M310" s="731"/>
      <c r="N310" s="731"/>
      <c r="O310" s="732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31"/>
      <c r="C311" s="731"/>
      <c r="D311" s="731"/>
      <c r="E311" s="731"/>
      <c r="F311" s="731"/>
      <c r="G311" s="731"/>
      <c r="H311" s="731"/>
      <c r="I311" s="731"/>
      <c r="J311" s="731"/>
      <c r="K311" s="731"/>
      <c r="L311" s="731"/>
      <c r="M311" s="731"/>
      <c r="N311" s="731"/>
      <c r="O311" s="731"/>
      <c r="P311" s="731"/>
      <c r="Q311" s="731"/>
      <c r="R311" s="731"/>
      <c r="S311" s="731"/>
      <c r="T311" s="731"/>
      <c r="U311" s="731"/>
      <c r="V311" s="731"/>
      <c r="W311" s="731"/>
      <c r="X311" s="731"/>
      <c r="Y311" s="731"/>
      <c r="Z311" s="731"/>
      <c r="AA311" s="714"/>
      <c r="AB311" s="714"/>
      <c r="AC311" s="714"/>
    </row>
    <row r="312" spans="1:68" ht="14.25" customHeight="1" x14ac:dyDescent="0.25">
      <c r="A312" s="736" t="s">
        <v>113</v>
      </c>
      <c r="B312" s="731"/>
      <c r="C312" s="731"/>
      <c r="D312" s="731"/>
      <c r="E312" s="731"/>
      <c r="F312" s="731"/>
      <c r="G312" s="731"/>
      <c r="H312" s="731"/>
      <c r="I312" s="731"/>
      <c r="J312" s="731"/>
      <c r="K312" s="731"/>
      <c r="L312" s="731"/>
      <c r="M312" s="731"/>
      <c r="N312" s="731"/>
      <c r="O312" s="731"/>
      <c r="P312" s="731"/>
      <c r="Q312" s="731"/>
      <c r="R312" s="731"/>
      <c r="S312" s="731"/>
      <c r="T312" s="731"/>
      <c r="U312" s="731"/>
      <c r="V312" s="731"/>
      <c r="W312" s="731"/>
      <c r="X312" s="731"/>
      <c r="Y312" s="731"/>
      <c r="Z312" s="731"/>
      <c r="AA312" s="715"/>
      <c r="AB312" s="715"/>
      <c r="AC312" s="715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0"/>
      <c r="B314" s="731"/>
      <c r="C314" s="731"/>
      <c r="D314" s="731"/>
      <c r="E314" s="731"/>
      <c r="F314" s="731"/>
      <c r="G314" s="731"/>
      <c r="H314" s="731"/>
      <c r="I314" s="731"/>
      <c r="J314" s="731"/>
      <c r="K314" s="731"/>
      <c r="L314" s="731"/>
      <c r="M314" s="731"/>
      <c r="N314" s="731"/>
      <c r="O314" s="732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31"/>
      <c r="B315" s="731"/>
      <c r="C315" s="731"/>
      <c r="D315" s="731"/>
      <c r="E315" s="731"/>
      <c r="F315" s="731"/>
      <c r="G315" s="731"/>
      <c r="H315" s="731"/>
      <c r="I315" s="731"/>
      <c r="J315" s="731"/>
      <c r="K315" s="731"/>
      <c r="L315" s="731"/>
      <c r="M315" s="731"/>
      <c r="N315" s="731"/>
      <c r="O315" s="732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31"/>
      <c r="C316" s="731"/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731"/>
      <c r="R316" s="731"/>
      <c r="S316" s="731"/>
      <c r="T316" s="731"/>
      <c r="U316" s="731"/>
      <c r="V316" s="731"/>
      <c r="W316" s="731"/>
      <c r="X316" s="731"/>
      <c r="Y316" s="731"/>
      <c r="Z316" s="731"/>
      <c r="AA316" s="715"/>
      <c r="AB316" s="715"/>
      <c r="AC316" s="715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0"/>
      <c r="B319" s="731"/>
      <c r="C319" s="731"/>
      <c r="D319" s="731"/>
      <c r="E319" s="731"/>
      <c r="F319" s="731"/>
      <c r="G319" s="731"/>
      <c r="H319" s="731"/>
      <c r="I319" s="731"/>
      <c r="J319" s="731"/>
      <c r="K319" s="731"/>
      <c r="L319" s="731"/>
      <c r="M319" s="731"/>
      <c r="N319" s="731"/>
      <c r="O319" s="732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31"/>
      <c r="B320" s="731"/>
      <c r="C320" s="731"/>
      <c r="D320" s="731"/>
      <c r="E320" s="731"/>
      <c r="F320" s="731"/>
      <c r="G320" s="731"/>
      <c r="H320" s="731"/>
      <c r="I320" s="731"/>
      <c r="J320" s="731"/>
      <c r="K320" s="731"/>
      <c r="L320" s="731"/>
      <c r="M320" s="731"/>
      <c r="N320" s="731"/>
      <c r="O320" s="732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31"/>
      <c r="C321" s="731"/>
      <c r="D321" s="731"/>
      <c r="E321" s="731"/>
      <c r="F321" s="731"/>
      <c r="G321" s="731"/>
      <c r="H321" s="731"/>
      <c r="I321" s="731"/>
      <c r="J321" s="731"/>
      <c r="K321" s="731"/>
      <c r="L321" s="731"/>
      <c r="M321" s="731"/>
      <c r="N321" s="731"/>
      <c r="O321" s="731"/>
      <c r="P321" s="731"/>
      <c r="Q321" s="731"/>
      <c r="R321" s="731"/>
      <c r="S321" s="731"/>
      <c r="T321" s="731"/>
      <c r="U321" s="731"/>
      <c r="V321" s="731"/>
      <c r="W321" s="731"/>
      <c r="X321" s="731"/>
      <c r="Y321" s="731"/>
      <c r="Z321" s="731"/>
      <c r="AA321" s="714"/>
      <c r="AB321" s="714"/>
      <c r="AC321" s="714"/>
    </row>
    <row r="322" spans="1:68" ht="14.25" customHeight="1" x14ac:dyDescent="0.25">
      <c r="A322" s="736" t="s">
        <v>113</v>
      </c>
      <c r="B322" s="731"/>
      <c r="C322" s="731"/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Q322" s="731"/>
      <c r="R322" s="731"/>
      <c r="S322" s="731"/>
      <c r="T322" s="731"/>
      <c r="U322" s="731"/>
      <c r="V322" s="731"/>
      <c r="W322" s="731"/>
      <c r="X322" s="731"/>
      <c r="Y322" s="731"/>
      <c r="Z322" s="731"/>
      <c r="AA322" s="715"/>
      <c r="AB322" s="715"/>
      <c r="AC322" s="715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4301012016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IFERROR(IF(Y324=0,"",ROUNDUP(Y324/H324,0)*0.02175),"")</f>
        <v/>
      </c>
      <c r="AA324" s="56"/>
      <c r="AB324" s="57"/>
      <c r="AC324" s="395" t="s">
        <v>533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534</v>
      </c>
      <c r="C325" s="31">
        <v>4301011911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48</v>
      </c>
      <c r="K325" s="32" t="s">
        <v>116</v>
      </c>
      <c r="L325" s="32"/>
      <c r="M325" s="33" t="s">
        <v>148</v>
      </c>
      <c r="N325" s="33"/>
      <c r="O325" s="32">
        <v>55</v>
      </c>
      <c r="P325" s="972" t="s">
        <v>535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IFERROR(IF(Y325=0,"",ROUNDUP(Y325/H325,0)*0.02039),"")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533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0"/>
      <c r="B331" s="731"/>
      <c r="C331" s="731"/>
      <c r="D331" s="731"/>
      <c r="E331" s="731"/>
      <c r="F331" s="731"/>
      <c r="G331" s="731"/>
      <c r="H331" s="731"/>
      <c r="I331" s="731"/>
      <c r="J331" s="731"/>
      <c r="K331" s="731"/>
      <c r="L331" s="731"/>
      <c r="M331" s="731"/>
      <c r="N331" s="731"/>
      <c r="O331" s="732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31"/>
      <c r="B332" s="731"/>
      <c r="C332" s="731"/>
      <c r="D332" s="731"/>
      <c r="E332" s="731"/>
      <c r="F332" s="731"/>
      <c r="G332" s="731"/>
      <c r="H332" s="731"/>
      <c r="I332" s="731"/>
      <c r="J332" s="731"/>
      <c r="K332" s="731"/>
      <c r="L332" s="731"/>
      <c r="M332" s="731"/>
      <c r="N332" s="731"/>
      <c r="O332" s="732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31"/>
      <c r="C333" s="731"/>
      <c r="D333" s="731"/>
      <c r="E333" s="731"/>
      <c r="F333" s="731"/>
      <c r="G333" s="731"/>
      <c r="H333" s="731"/>
      <c r="I333" s="731"/>
      <c r="J333" s="731"/>
      <c r="K333" s="731"/>
      <c r="L333" s="731"/>
      <c r="M333" s="731"/>
      <c r="N333" s="731"/>
      <c r="O333" s="731"/>
      <c r="P333" s="731"/>
      <c r="Q333" s="731"/>
      <c r="R333" s="731"/>
      <c r="S333" s="731"/>
      <c r="T333" s="731"/>
      <c r="U333" s="731"/>
      <c r="V333" s="731"/>
      <c r="W333" s="731"/>
      <c r="X333" s="731"/>
      <c r="Y333" s="731"/>
      <c r="Z333" s="731"/>
      <c r="AA333" s="715"/>
      <c r="AB333" s="715"/>
      <c r="AC333" s="715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0"/>
      <c r="B338" s="731"/>
      <c r="C338" s="731"/>
      <c r="D338" s="731"/>
      <c r="E338" s="731"/>
      <c r="F338" s="731"/>
      <c r="G338" s="731"/>
      <c r="H338" s="731"/>
      <c r="I338" s="731"/>
      <c r="J338" s="731"/>
      <c r="K338" s="731"/>
      <c r="L338" s="731"/>
      <c r="M338" s="731"/>
      <c r="N338" s="731"/>
      <c r="O338" s="732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31"/>
      <c r="B339" s="731"/>
      <c r="C339" s="731"/>
      <c r="D339" s="731"/>
      <c r="E339" s="731"/>
      <c r="F339" s="731"/>
      <c r="G339" s="731"/>
      <c r="H339" s="731"/>
      <c r="I339" s="731"/>
      <c r="J339" s="731"/>
      <c r="K339" s="731"/>
      <c r="L339" s="731"/>
      <c r="M339" s="731"/>
      <c r="N339" s="731"/>
      <c r="O339" s="732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31"/>
      <c r="C340" s="731"/>
      <c r="D340" s="731"/>
      <c r="E340" s="731"/>
      <c r="F340" s="731"/>
      <c r="G340" s="731"/>
      <c r="H340" s="731"/>
      <c r="I340" s="731"/>
      <c r="J340" s="731"/>
      <c r="K340" s="731"/>
      <c r="L340" s="731"/>
      <c r="M340" s="731"/>
      <c r="N340" s="731"/>
      <c r="O340" s="731"/>
      <c r="P340" s="731"/>
      <c r="Q340" s="731"/>
      <c r="R340" s="731"/>
      <c r="S340" s="731"/>
      <c r="T340" s="731"/>
      <c r="U340" s="731"/>
      <c r="V340" s="731"/>
      <c r="W340" s="731"/>
      <c r="X340" s="731"/>
      <c r="Y340" s="731"/>
      <c r="Z340" s="731"/>
      <c r="AA340" s="715"/>
      <c r="AB340" s="715"/>
      <c r="AC340" s="715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0"/>
      <c r="B347" s="731"/>
      <c r="C347" s="731"/>
      <c r="D347" s="731"/>
      <c r="E347" s="731"/>
      <c r="F347" s="731"/>
      <c r="G347" s="731"/>
      <c r="H347" s="731"/>
      <c r="I347" s="731"/>
      <c r="J347" s="731"/>
      <c r="K347" s="731"/>
      <c r="L347" s="731"/>
      <c r="M347" s="731"/>
      <c r="N347" s="731"/>
      <c r="O347" s="732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31"/>
      <c r="B348" s="731"/>
      <c r="C348" s="731"/>
      <c r="D348" s="731"/>
      <c r="E348" s="731"/>
      <c r="F348" s="731"/>
      <c r="G348" s="731"/>
      <c r="H348" s="731"/>
      <c r="I348" s="731"/>
      <c r="J348" s="731"/>
      <c r="K348" s="731"/>
      <c r="L348" s="731"/>
      <c r="M348" s="731"/>
      <c r="N348" s="731"/>
      <c r="O348" s="732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31"/>
      <c r="C349" s="731"/>
      <c r="D349" s="731"/>
      <c r="E349" s="731"/>
      <c r="F349" s="731"/>
      <c r="G349" s="731"/>
      <c r="H349" s="731"/>
      <c r="I349" s="731"/>
      <c r="J349" s="731"/>
      <c r="K349" s="731"/>
      <c r="L349" s="731"/>
      <c r="M349" s="731"/>
      <c r="N349" s="731"/>
      <c r="O349" s="731"/>
      <c r="P349" s="731"/>
      <c r="Q349" s="731"/>
      <c r="R349" s="731"/>
      <c r="S349" s="731"/>
      <c r="T349" s="731"/>
      <c r="U349" s="731"/>
      <c r="V349" s="731"/>
      <c r="W349" s="731"/>
      <c r="X349" s="731"/>
      <c r="Y349" s="731"/>
      <c r="Z349" s="731"/>
      <c r="AA349" s="715"/>
      <c r="AB349" s="715"/>
      <c r="AC349" s="715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50</v>
      </c>
      <c r="Y350" s="720">
        <f>IFERROR(IF(X350="",0,CEILING((X350/$H350),1)*$H350),"")</f>
        <v>50.400000000000006</v>
      </c>
      <c r="Z350" s="36">
        <f>IFERROR(IF(Y350=0,"",ROUNDUP(Y350/H350,0)*0.02175),"")</f>
        <v>0.1305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53.357142857142861</v>
      </c>
      <c r="BN350" s="64">
        <f>IFERROR(Y350*I350/H350,"0")</f>
        <v>53.784000000000006</v>
      </c>
      <c r="BO350" s="64">
        <f>IFERROR(1/J350*(X350/H350),"0")</f>
        <v>0.10629251700680271</v>
      </c>
      <c r="BP350" s="64">
        <f>IFERROR(1/J350*(Y350/H350),"0")</f>
        <v>0.10714285714285714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30"/>
      <c r="B353" s="731"/>
      <c r="C353" s="731"/>
      <c r="D353" s="731"/>
      <c r="E353" s="731"/>
      <c r="F353" s="731"/>
      <c r="G353" s="731"/>
      <c r="H353" s="731"/>
      <c r="I353" s="731"/>
      <c r="J353" s="731"/>
      <c r="K353" s="731"/>
      <c r="L353" s="731"/>
      <c r="M353" s="731"/>
      <c r="N353" s="731"/>
      <c r="O353" s="732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5.9523809523809526</v>
      </c>
      <c r="Y353" s="721">
        <f>IFERROR(Y350/H350,"0")+IFERROR(Y351/H351,"0")+IFERROR(Y352/H352,"0")</f>
        <v>6</v>
      </c>
      <c r="Z353" s="721">
        <f>IFERROR(IF(Z350="",0,Z350),"0")+IFERROR(IF(Z351="",0,Z351),"0")+IFERROR(IF(Z352="",0,Z352),"0")</f>
        <v>0.1305</v>
      </c>
      <c r="AA353" s="722"/>
      <c r="AB353" s="722"/>
      <c r="AC353" s="722"/>
    </row>
    <row r="354" spans="1:68" x14ac:dyDescent="0.2">
      <c r="A354" s="731"/>
      <c r="B354" s="731"/>
      <c r="C354" s="731"/>
      <c r="D354" s="731"/>
      <c r="E354" s="731"/>
      <c r="F354" s="731"/>
      <c r="G354" s="731"/>
      <c r="H354" s="731"/>
      <c r="I354" s="731"/>
      <c r="J354" s="731"/>
      <c r="K354" s="731"/>
      <c r="L354" s="731"/>
      <c r="M354" s="731"/>
      <c r="N354" s="731"/>
      <c r="O354" s="732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50</v>
      </c>
      <c r="Y354" s="721">
        <f>IFERROR(SUM(Y350:Y352),"0")</f>
        <v>50.400000000000006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31"/>
      <c r="C355" s="731"/>
      <c r="D355" s="731"/>
      <c r="E355" s="731"/>
      <c r="F355" s="731"/>
      <c r="G355" s="731"/>
      <c r="H355" s="731"/>
      <c r="I355" s="731"/>
      <c r="J355" s="731"/>
      <c r="K355" s="731"/>
      <c r="L355" s="731"/>
      <c r="M355" s="731"/>
      <c r="N355" s="731"/>
      <c r="O355" s="731"/>
      <c r="P355" s="731"/>
      <c r="Q355" s="731"/>
      <c r="R355" s="731"/>
      <c r="S355" s="731"/>
      <c r="T355" s="731"/>
      <c r="U355" s="731"/>
      <c r="V355" s="731"/>
      <c r="W355" s="731"/>
      <c r="X355" s="731"/>
      <c r="Y355" s="731"/>
      <c r="Z355" s="731"/>
      <c r="AA355" s="715"/>
      <c r="AB355" s="715"/>
      <c r="AC355" s="715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0"/>
      <c r="B360" s="731"/>
      <c r="C360" s="731"/>
      <c r="D360" s="731"/>
      <c r="E360" s="731"/>
      <c r="F360" s="731"/>
      <c r="G360" s="731"/>
      <c r="H360" s="731"/>
      <c r="I360" s="731"/>
      <c r="J360" s="731"/>
      <c r="K360" s="731"/>
      <c r="L360" s="731"/>
      <c r="M360" s="731"/>
      <c r="N360" s="731"/>
      <c r="O360" s="732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x14ac:dyDescent="0.2">
      <c r="A361" s="731"/>
      <c r="B361" s="731"/>
      <c r="C361" s="731"/>
      <c r="D361" s="731"/>
      <c r="E361" s="731"/>
      <c r="F361" s="731"/>
      <c r="G361" s="731"/>
      <c r="H361" s="731"/>
      <c r="I361" s="731"/>
      <c r="J361" s="731"/>
      <c r="K361" s="731"/>
      <c r="L361" s="731"/>
      <c r="M361" s="731"/>
      <c r="N361" s="731"/>
      <c r="O361" s="732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31"/>
      <c r="C362" s="731"/>
      <c r="D362" s="731"/>
      <c r="E362" s="731"/>
      <c r="F362" s="731"/>
      <c r="G362" s="731"/>
      <c r="H362" s="731"/>
      <c r="I362" s="731"/>
      <c r="J362" s="731"/>
      <c r="K362" s="731"/>
      <c r="L362" s="731"/>
      <c r="M362" s="731"/>
      <c r="N362" s="731"/>
      <c r="O362" s="731"/>
      <c r="P362" s="731"/>
      <c r="Q362" s="731"/>
      <c r="R362" s="731"/>
      <c r="S362" s="731"/>
      <c r="T362" s="731"/>
      <c r="U362" s="731"/>
      <c r="V362" s="731"/>
      <c r="W362" s="731"/>
      <c r="X362" s="731"/>
      <c r="Y362" s="731"/>
      <c r="Z362" s="731"/>
      <c r="AA362" s="715"/>
      <c r="AB362" s="715"/>
      <c r="AC362" s="715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0"/>
      <c r="B366" s="731"/>
      <c r="C366" s="731"/>
      <c r="D366" s="731"/>
      <c r="E366" s="731"/>
      <c r="F366" s="731"/>
      <c r="G366" s="731"/>
      <c r="H366" s="731"/>
      <c r="I366" s="731"/>
      <c r="J366" s="731"/>
      <c r="K366" s="731"/>
      <c r="L366" s="731"/>
      <c r="M366" s="731"/>
      <c r="N366" s="731"/>
      <c r="O366" s="732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31"/>
      <c r="B367" s="731"/>
      <c r="C367" s="731"/>
      <c r="D367" s="731"/>
      <c r="E367" s="731"/>
      <c r="F367" s="731"/>
      <c r="G367" s="731"/>
      <c r="H367" s="731"/>
      <c r="I367" s="731"/>
      <c r="J367" s="731"/>
      <c r="K367" s="731"/>
      <c r="L367" s="731"/>
      <c r="M367" s="731"/>
      <c r="N367" s="731"/>
      <c r="O367" s="732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31"/>
      <c r="C368" s="731"/>
      <c r="D368" s="731"/>
      <c r="E368" s="731"/>
      <c r="F368" s="731"/>
      <c r="G368" s="731"/>
      <c r="H368" s="731"/>
      <c r="I368" s="731"/>
      <c r="J368" s="731"/>
      <c r="K368" s="731"/>
      <c r="L368" s="731"/>
      <c r="M368" s="731"/>
      <c r="N368" s="731"/>
      <c r="O368" s="731"/>
      <c r="P368" s="731"/>
      <c r="Q368" s="731"/>
      <c r="R368" s="731"/>
      <c r="S368" s="731"/>
      <c r="T368" s="731"/>
      <c r="U368" s="731"/>
      <c r="V368" s="731"/>
      <c r="W368" s="731"/>
      <c r="X368" s="731"/>
      <c r="Y368" s="731"/>
      <c r="Z368" s="731"/>
      <c r="AA368" s="714"/>
      <c r="AB368" s="714"/>
      <c r="AC368" s="714"/>
    </row>
    <row r="369" spans="1:68" ht="14.25" customHeight="1" x14ac:dyDescent="0.25">
      <c r="A369" s="736" t="s">
        <v>63</v>
      </c>
      <c r="B369" s="731"/>
      <c r="C369" s="731"/>
      <c r="D369" s="731"/>
      <c r="E369" s="731"/>
      <c r="F369" s="731"/>
      <c r="G369" s="731"/>
      <c r="H369" s="731"/>
      <c r="I369" s="731"/>
      <c r="J369" s="731"/>
      <c r="K369" s="731"/>
      <c r="L369" s="731"/>
      <c r="M369" s="731"/>
      <c r="N369" s="731"/>
      <c r="O369" s="731"/>
      <c r="P369" s="731"/>
      <c r="Q369" s="731"/>
      <c r="R369" s="731"/>
      <c r="S369" s="731"/>
      <c r="T369" s="731"/>
      <c r="U369" s="731"/>
      <c r="V369" s="731"/>
      <c r="W369" s="731"/>
      <c r="X369" s="731"/>
      <c r="Y369" s="731"/>
      <c r="Z369" s="731"/>
      <c r="AA369" s="715"/>
      <c r="AB369" s="715"/>
      <c r="AC369" s="715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0"/>
      <c r="B371" s="731"/>
      <c r="C371" s="731"/>
      <c r="D371" s="731"/>
      <c r="E371" s="731"/>
      <c r="F371" s="731"/>
      <c r="G371" s="731"/>
      <c r="H371" s="731"/>
      <c r="I371" s="731"/>
      <c r="J371" s="731"/>
      <c r="K371" s="731"/>
      <c r="L371" s="731"/>
      <c r="M371" s="731"/>
      <c r="N371" s="731"/>
      <c r="O371" s="732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31"/>
      <c r="B372" s="731"/>
      <c r="C372" s="731"/>
      <c r="D372" s="731"/>
      <c r="E372" s="731"/>
      <c r="F372" s="731"/>
      <c r="G372" s="731"/>
      <c r="H372" s="731"/>
      <c r="I372" s="731"/>
      <c r="J372" s="731"/>
      <c r="K372" s="731"/>
      <c r="L372" s="731"/>
      <c r="M372" s="731"/>
      <c r="N372" s="731"/>
      <c r="O372" s="732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31"/>
      <c r="C373" s="731"/>
      <c r="D373" s="731"/>
      <c r="E373" s="731"/>
      <c r="F373" s="731"/>
      <c r="G373" s="731"/>
      <c r="H373" s="731"/>
      <c r="I373" s="731"/>
      <c r="J373" s="731"/>
      <c r="K373" s="731"/>
      <c r="L373" s="731"/>
      <c r="M373" s="731"/>
      <c r="N373" s="731"/>
      <c r="O373" s="731"/>
      <c r="P373" s="731"/>
      <c r="Q373" s="731"/>
      <c r="R373" s="731"/>
      <c r="S373" s="731"/>
      <c r="T373" s="731"/>
      <c r="U373" s="731"/>
      <c r="V373" s="731"/>
      <c r="W373" s="731"/>
      <c r="X373" s="731"/>
      <c r="Y373" s="731"/>
      <c r="Z373" s="731"/>
      <c r="AA373" s="715"/>
      <c r="AB373" s="715"/>
      <c r="AC373" s="715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0"/>
      <c r="B377" s="731"/>
      <c r="C377" s="731"/>
      <c r="D377" s="731"/>
      <c r="E377" s="731"/>
      <c r="F377" s="731"/>
      <c r="G377" s="731"/>
      <c r="H377" s="731"/>
      <c r="I377" s="731"/>
      <c r="J377" s="731"/>
      <c r="K377" s="731"/>
      <c r="L377" s="731"/>
      <c r="M377" s="731"/>
      <c r="N377" s="731"/>
      <c r="O377" s="732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31"/>
      <c r="B378" s="731"/>
      <c r="C378" s="731"/>
      <c r="D378" s="731"/>
      <c r="E378" s="731"/>
      <c r="F378" s="731"/>
      <c r="G378" s="731"/>
      <c r="H378" s="731"/>
      <c r="I378" s="731"/>
      <c r="J378" s="731"/>
      <c r="K378" s="731"/>
      <c r="L378" s="731"/>
      <c r="M378" s="731"/>
      <c r="N378" s="731"/>
      <c r="O378" s="732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3" t="s">
        <v>623</v>
      </c>
      <c r="B379" s="814"/>
      <c r="C379" s="814"/>
      <c r="D379" s="814"/>
      <c r="E379" s="814"/>
      <c r="F379" s="814"/>
      <c r="G379" s="814"/>
      <c r="H379" s="814"/>
      <c r="I379" s="814"/>
      <c r="J379" s="814"/>
      <c r="K379" s="814"/>
      <c r="L379" s="814"/>
      <c r="M379" s="814"/>
      <c r="N379" s="814"/>
      <c r="O379" s="814"/>
      <c r="P379" s="814"/>
      <c r="Q379" s="814"/>
      <c r="R379" s="814"/>
      <c r="S379" s="814"/>
      <c r="T379" s="814"/>
      <c r="U379" s="814"/>
      <c r="V379" s="814"/>
      <c r="W379" s="814"/>
      <c r="X379" s="814"/>
      <c r="Y379" s="814"/>
      <c r="Z379" s="814"/>
      <c r="AA379" s="48"/>
      <c r="AB379" s="48"/>
      <c r="AC379" s="48"/>
    </row>
    <row r="380" spans="1:68" ht="16.5" customHeight="1" x14ac:dyDescent="0.25">
      <c r="A380" s="737" t="s">
        <v>624</v>
      </c>
      <c r="B380" s="731"/>
      <c r="C380" s="731"/>
      <c r="D380" s="731"/>
      <c r="E380" s="731"/>
      <c r="F380" s="731"/>
      <c r="G380" s="731"/>
      <c r="H380" s="731"/>
      <c r="I380" s="731"/>
      <c r="J380" s="731"/>
      <c r="K380" s="731"/>
      <c r="L380" s="731"/>
      <c r="M380" s="731"/>
      <c r="N380" s="731"/>
      <c r="O380" s="731"/>
      <c r="P380" s="731"/>
      <c r="Q380" s="731"/>
      <c r="R380" s="731"/>
      <c r="S380" s="731"/>
      <c r="T380" s="731"/>
      <c r="U380" s="731"/>
      <c r="V380" s="731"/>
      <c r="W380" s="731"/>
      <c r="X380" s="731"/>
      <c r="Y380" s="731"/>
      <c r="Z380" s="731"/>
      <c r="AA380" s="714"/>
      <c r="AB380" s="714"/>
      <c r="AC380" s="714"/>
    </row>
    <row r="381" spans="1:68" ht="14.25" customHeight="1" x14ac:dyDescent="0.25">
      <c r="A381" s="736" t="s">
        <v>113</v>
      </c>
      <c r="B381" s="731"/>
      <c r="C381" s="731"/>
      <c r="D381" s="731"/>
      <c r="E381" s="731"/>
      <c r="F381" s="731"/>
      <c r="G381" s="731"/>
      <c r="H381" s="731"/>
      <c r="I381" s="731"/>
      <c r="J381" s="731"/>
      <c r="K381" s="731"/>
      <c r="L381" s="731"/>
      <c r="M381" s="731"/>
      <c r="N381" s="731"/>
      <c r="O381" s="731"/>
      <c r="P381" s="731"/>
      <c r="Q381" s="731"/>
      <c r="R381" s="731"/>
      <c r="S381" s="731"/>
      <c r="T381" s="731"/>
      <c r="U381" s="731"/>
      <c r="V381" s="731"/>
      <c r="W381" s="731"/>
      <c r="X381" s="731"/>
      <c r="Y381" s="731"/>
      <c r="Z381" s="731"/>
      <c r="AA381" s="715"/>
      <c r="AB381" s="715"/>
      <c r="AC381" s="715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2000</v>
      </c>
      <c r="Y382" s="720">
        <f t="shared" ref="Y382:Y392" si="72">IFERROR(IF(X382="",0,CEILING((X382/$H382),1)*$H382),"")</f>
        <v>2010</v>
      </c>
      <c r="Z382" s="36">
        <f>IFERROR(IF(Y382=0,"",ROUNDUP(Y382/H382,0)*0.02175),"")</f>
        <v>2.9144999999999999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2064</v>
      </c>
      <c r="BN382" s="64">
        <f t="shared" ref="BN382:BN392" si="74">IFERROR(Y382*I382/H382,"0")</f>
        <v>2074.3200000000002</v>
      </c>
      <c r="BO382" s="64">
        <f t="shared" ref="BO382:BO392" si="75">IFERROR(1/J382*(X382/H382),"0")</f>
        <v>2.7777777777777777</v>
      </c>
      <c r="BP382" s="64">
        <f t="shared" ref="BP382:BP392" si="76">IFERROR(1/J382*(Y382/H382),"0")</f>
        <v>2.7916666666666665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148</v>
      </c>
      <c r="N383" s="33"/>
      <c r="O383" s="32">
        <v>60</v>
      </c>
      <c r="P383" s="11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0</v>
      </c>
      <c r="Y383" s="720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1500</v>
      </c>
      <c r="Y384" s="720">
        <f t="shared" si="72"/>
        <v>1500</v>
      </c>
      <c r="Z384" s="36">
        <f>IFERROR(IF(Y384=0,"",ROUNDUP(Y384/H384,0)*0.02175),"")</f>
        <v>2.1749999999999998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1548</v>
      </c>
      <c r="BN384" s="64">
        <f t="shared" si="74"/>
        <v>1548</v>
      </c>
      <c r="BO384" s="64">
        <f t="shared" si="75"/>
        <v>2.083333333333333</v>
      </c>
      <c r="BP384" s="64">
        <f t="shared" si="76"/>
        <v>2.083333333333333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148</v>
      </c>
      <c r="N385" s="33"/>
      <c r="O385" s="32">
        <v>60</v>
      </c>
      <c r="P385" s="1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0</v>
      </c>
      <c r="Y385" s="720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4301011339</v>
      </c>
      <c r="D386" s="723">
        <v>4607091383997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IFERROR(IF(Y386=0,"",ROUNDUP(Y386/H386,0)*0.02175),"")</f>
        <v/>
      </c>
      <c r="AA386" s="56"/>
      <c r="AB386" s="57"/>
      <c r="AC386" s="465" t="s">
        <v>636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637</v>
      </c>
      <c r="B387" s="54" t="s">
        <v>638</v>
      </c>
      <c r="C387" s="31">
        <v>4301011943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148</v>
      </c>
      <c r="N387" s="33"/>
      <c r="O387" s="32">
        <v>60</v>
      </c>
      <c r="P387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0</v>
      </c>
      <c r="Y387" s="720">
        <f t="shared" si="72"/>
        <v>0</v>
      </c>
      <c r="Z387" s="36" t="str">
        <f>IFERROR(IF(Y387=0,"",ROUNDUP(Y387/H387,0)*0.02039),"")</f>
        <v/>
      </c>
      <c r="AA387" s="56"/>
      <c r="AB387" s="57"/>
      <c r="AC387" s="467" t="s">
        <v>629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637</v>
      </c>
      <c r="B388" s="54" t="s">
        <v>639</v>
      </c>
      <c r="C388" s="31">
        <v>4301011867</v>
      </c>
      <c r="D388" s="723">
        <v>4680115884830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2000</v>
      </c>
      <c r="Y388" s="720">
        <f t="shared" si="72"/>
        <v>2010</v>
      </c>
      <c r="Z388" s="36">
        <f>IFERROR(IF(Y388=0,"",ROUNDUP(Y388/H388,0)*0.02175),"")</f>
        <v>2.9144999999999999</v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2064</v>
      </c>
      <c r="BN388" s="64">
        <f t="shared" si="74"/>
        <v>2074.3200000000002</v>
      </c>
      <c r="BO388" s="64">
        <f t="shared" si="75"/>
        <v>2.7777777777777777</v>
      </c>
      <c r="BP388" s="64">
        <f t="shared" si="76"/>
        <v>2.7916666666666665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0"/>
      <c r="B393" s="731"/>
      <c r="C393" s="731"/>
      <c r="D393" s="731"/>
      <c r="E393" s="731"/>
      <c r="F393" s="731"/>
      <c r="G393" s="731"/>
      <c r="H393" s="731"/>
      <c r="I393" s="731"/>
      <c r="J393" s="731"/>
      <c r="K393" s="731"/>
      <c r="L393" s="731"/>
      <c r="M393" s="731"/>
      <c r="N393" s="731"/>
      <c r="O393" s="732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366.66666666666669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368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8.0039999999999996</v>
      </c>
      <c r="AA393" s="722"/>
      <c r="AB393" s="722"/>
      <c r="AC393" s="722"/>
    </row>
    <row r="394" spans="1:68" x14ac:dyDescent="0.2">
      <c r="A394" s="731"/>
      <c r="B394" s="731"/>
      <c r="C394" s="731"/>
      <c r="D394" s="731"/>
      <c r="E394" s="731"/>
      <c r="F394" s="731"/>
      <c r="G394" s="731"/>
      <c r="H394" s="731"/>
      <c r="I394" s="731"/>
      <c r="J394" s="731"/>
      <c r="K394" s="731"/>
      <c r="L394" s="731"/>
      <c r="M394" s="731"/>
      <c r="N394" s="731"/>
      <c r="O394" s="732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5500</v>
      </c>
      <c r="Y394" s="721">
        <f>IFERROR(SUM(Y382:Y392),"0")</f>
        <v>5520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31"/>
      <c r="C395" s="731"/>
      <c r="D395" s="731"/>
      <c r="E395" s="731"/>
      <c r="F395" s="731"/>
      <c r="G395" s="731"/>
      <c r="H395" s="731"/>
      <c r="I395" s="731"/>
      <c r="J395" s="731"/>
      <c r="K395" s="731"/>
      <c r="L395" s="731"/>
      <c r="M395" s="731"/>
      <c r="N395" s="731"/>
      <c r="O395" s="731"/>
      <c r="P395" s="731"/>
      <c r="Q395" s="731"/>
      <c r="R395" s="731"/>
      <c r="S395" s="731"/>
      <c r="T395" s="731"/>
      <c r="U395" s="731"/>
      <c r="V395" s="731"/>
      <c r="W395" s="731"/>
      <c r="X395" s="731"/>
      <c r="Y395" s="731"/>
      <c r="Z395" s="731"/>
      <c r="AA395" s="715"/>
      <c r="AB395" s="715"/>
      <c r="AC395" s="715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1000</v>
      </c>
      <c r="Y396" s="720">
        <f>IFERROR(IF(X396="",0,CEILING((X396/$H396),1)*$H396),"")</f>
        <v>1005</v>
      </c>
      <c r="Z396" s="36">
        <f>IFERROR(IF(Y396=0,"",ROUNDUP(Y396/H396,0)*0.02175),"")</f>
        <v>1.4572499999999999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1032</v>
      </c>
      <c r="BN396" s="64">
        <f>IFERROR(Y396*I396/H396,"0")</f>
        <v>1037.1600000000001</v>
      </c>
      <c r="BO396" s="64">
        <f>IFERROR(1/J396*(X396/H396),"0")</f>
        <v>1.3888888888888888</v>
      </c>
      <c r="BP396" s="64">
        <f>IFERROR(1/J396*(Y396/H396),"0")</f>
        <v>1.3958333333333333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0"/>
      <c r="B398" s="731"/>
      <c r="C398" s="731"/>
      <c r="D398" s="731"/>
      <c r="E398" s="731"/>
      <c r="F398" s="731"/>
      <c r="G398" s="731"/>
      <c r="H398" s="731"/>
      <c r="I398" s="731"/>
      <c r="J398" s="731"/>
      <c r="K398" s="731"/>
      <c r="L398" s="731"/>
      <c r="M398" s="731"/>
      <c r="N398" s="731"/>
      <c r="O398" s="732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66.666666666666671</v>
      </c>
      <c r="Y398" s="721">
        <f>IFERROR(Y396/H396,"0")+IFERROR(Y397/H397,"0")</f>
        <v>67</v>
      </c>
      <c r="Z398" s="721">
        <f>IFERROR(IF(Z396="",0,Z396),"0")+IFERROR(IF(Z397="",0,Z397),"0")</f>
        <v>1.4572499999999999</v>
      </c>
      <c r="AA398" s="722"/>
      <c r="AB398" s="722"/>
      <c r="AC398" s="722"/>
    </row>
    <row r="399" spans="1:68" x14ac:dyDescent="0.2">
      <c r="A399" s="731"/>
      <c r="B399" s="731"/>
      <c r="C399" s="731"/>
      <c r="D399" s="731"/>
      <c r="E399" s="731"/>
      <c r="F399" s="731"/>
      <c r="G399" s="731"/>
      <c r="H399" s="731"/>
      <c r="I399" s="731"/>
      <c r="J399" s="731"/>
      <c r="K399" s="731"/>
      <c r="L399" s="731"/>
      <c r="M399" s="731"/>
      <c r="N399" s="731"/>
      <c r="O399" s="732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1000</v>
      </c>
      <c r="Y399" s="721">
        <f>IFERROR(SUM(Y396:Y397),"0")</f>
        <v>1005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31"/>
      <c r="C400" s="731"/>
      <c r="D400" s="731"/>
      <c r="E400" s="731"/>
      <c r="F400" s="731"/>
      <c r="G400" s="731"/>
      <c r="H400" s="731"/>
      <c r="I400" s="731"/>
      <c r="J400" s="731"/>
      <c r="K400" s="731"/>
      <c r="L400" s="731"/>
      <c r="M400" s="731"/>
      <c r="N400" s="731"/>
      <c r="O400" s="731"/>
      <c r="P400" s="731"/>
      <c r="Q400" s="731"/>
      <c r="R400" s="731"/>
      <c r="S400" s="731"/>
      <c r="T400" s="731"/>
      <c r="U400" s="731"/>
      <c r="V400" s="731"/>
      <c r="W400" s="731"/>
      <c r="X400" s="731"/>
      <c r="Y400" s="731"/>
      <c r="Z400" s="731"/>
      <c r="AA400" s="715"/>
      <c r="AB400" s="715"/>
      <c r="AC400" s="715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0"/>
      <c r="B404" s="731"/>
      <c r="C404" s="731"/>
      <c r="D404" s="731"/>
      <c r="E404" s="731"/>
      <c r="F404" s="731"/>
      <c r="G404" s="731"/>
      <c r="H404" s="731"/>
      <c r="I404" s="731"/>
      <c r="J404" s="731"/>
      <c r="K404" s="731"/>
      <c r="L404" s="731"/>
      <c r="M404" s="731"/>
      <c r="N404" s="731"/>
      <c r="O404" s="732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31"/>
      <c r="B405" s="731"/>
      <c r="C405" s="731"/>
      <c r="D405" s="731"/>
      <c r="E405" s="731"/>
      <c r="F405" s="731"/>
      <c r="G405" s="731"/>
      <c r="H405" s="731"/>
      <c r="I405" s="731"/>
      <c r="J405" s="731"/>
      <c r="K405" s="731"/>
      <c r="L405" s="731"/>
      <c r="M405" s="731"/>
      <c r="N405" s="731"/>
      <c r="O405" s="732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31"/>
      <c r="C406" s="731"/>
      <c r="D406" s="731"/>
      <c r="E406" s="731"/>
      <c r="F406" s="731"/>
      <c r="G406" s="731"/>
      <c r="H406" s="731"/>
      <c r="I406" s="731"/>
      <c r="J406" s="731"/>
      <c r="K406" s="731"/>
      <c r="L406" s="731"/>
      <c r="M406" s="731"/>
      <c r="N406" s="731"/>
      <c r="O406" s="731"/>
      <c r="P406" s="731"/>
      <c r="Q406" s="731"/>
      <c r="R406" s="731"/>
      <c r="S406" s="731"/>
      <c r="T406" s="731"/>
      <c r="U406" s="731"/>
      <c r="V406" s="731"/>
      <c r="W406" s="731"/>
      <c r="X406" s="731"/>
      <c r="Y406" s="731"/>
      <c r="Z406" s="731"/>
      <c r="AA406" s="715"/>
      <c r="AB406" s="715"/>
      <c r="AC406" s="715"/>
    </row>
    <row r="407" spans="1:68" ht="37.5" customHeight="1" x14ac:dyDescent="0.25">
      <c r="A407" s="54" t="s">
        <v>664</v>
      </c>
      <c r="B407" s="54" t="s">
        <v>665</v>
      </c>
      <c r="C407" s="31">
        <v>4301060345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664</v>
      </c>
      <c r="B408" s="54" t="s">
        <v>667</v>
      </c>
      <c r="C408" s="31">
        <v>4301060314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350</v>
      </c>
      <c r="Y408" s="720">
        <f>IFERROR(IF(X408="",0,CEILING((X408/$H408),1)*$H408),"")</f>
        <v>351</v>
      </c>
      <c r="Z408" s="36">
        <f>IFERROR(IF(Y408=0,"",ROUNDUP(Y408/H408,0)*0.02175),"")</f>
        <v>0.9787499999999999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375.30769230769232</v>
      </c>
      <c r="BN408" s="64">
        <f>IFERROR(Y408*I408/H408,"0")</f>
        <v>376.38000000000005</v>
      </c>
      <c r="BO408" s="64">
        <f>IFERROR(1/J408*(X408/H408),"0")</f>
        <v>0.80128205128205132</v>
      </c>
      <c r="BP408" s="64">
        <f>IFERROR(1/J408*(Y408/H408),"0")</f>
        <v>0.80357142857142849</v>
      </c>
    </row>
    <row r="409" spans="1:68" x14ac:dyDescent="0.2">
      <c r="A409" s="730"/>
      <c r="B409" s="731"/>
      <c r="C409" s="731"/>
      <c r="D409" s="731"/>
      <c r="E409" s="731"/>
      <c r="F409" s="731"/>
      <c r="G409" s="731"/>
      <c r="H409" s="731"/>
      <c r="I409" s="731"/>
      <c r="J409" s="731"/>
      <c r="K409" s="731"/>
      <c r="L409" s="731"/>
      <c r="M409" s="731"/>
      <c r="N409" s="731"/>
      <c r="O409" s="732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44.871794871794876</v>
      </c>
      <c r="Y409" s="721">
        <f>IFERROR(Y407/H407,"0")+IFERROR(Y408/H408,"0")</f>
        <v>45</v>
      </c>
      <c r="Z409" s="721">
        <f>IFERROR(IF(Z407="",0,Z407),"0")+IFERROR(IF(Z408="",0,Z408),"0")</f>
        <v>0.9787499999999999</v>
      </c>
      <c r="AA409" s="722"/>
      <c r="AB409" s="722"/>
      <c r="AC409" s="722"/>
    </row>
    <row r="410" spans="1:68" x14ac:dyDescent="0.2">
      <c r="A410" s="731"/>
      <c r="B410" s="731"/>
      <c r="C410" s="731"/>
      <c r="D410" s="731"/>
      <c r="E410" s="731"/>
      <c r="F410" s="731"/>
      <c r="G410" s="731"/>
      <c r="H410" s="731"/>
      <c r="I410" s="731"/>
      <c r="J410" s="731"/>
      <c r="K410" s="731"/>
      <c r="L410" s="731"/>
      <c r="M410" s="731"/>
      <c r="N410" s="731"/>
      <c r="O410" s="732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350</v>
      </c>
      <c r="Y410" s="721">
        <f>IFERROR(SUM(Y407:Y408),"0")</f>
        <v>351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31"/>
      <c r="C411" s="731"/>
      <c r="D411" s="731"/>
      <c r="E411" s="731"/>
      <c r="F411" s="731"/>
      <c r="G411" s="731"/>
      <c r="H411" s="731"/>
      <c r="I411" s="731"/>
      <c r="J411" s="731"/>
      <c r="K411" s="731"/>
      <c r="L411" s="731"/>
      <c r="M411" s="731"/>
      <c r="N411" s="731"/>
      <c r="O411" s="731"/>
      <c r="P411" s="731"/>
      <c r="Q411" s="731"/>
      <c r="R411" s="731"/>
      <c r="S411" s="731"/>
      <c r="T411" s="731"/>
      <c r="U411" s="731"/>
      <c r="V411" s="731"/>
      <c r="W411" s="731"/>
      <c r="X411" s="731"/>
      <c r="Y411" s="731"/>
      <c r="Z411" s="731"/>
      <c r="AA411" s="714"/>
      <c r="AB411" s="714"/>
      <c r="AC411" s="714"/>
    </row>
    <row r="412" spans="1:68" ht="14.25" customHeight="1" x14ac:dyDescent="0.25">
      <c r="A412" s="736" t="s">
        <v>113</v>
      </c>
      <c r="B412" s="731"/>
      <c r="C412" s="731"/>
      <c r="D412" s="731"/>
      <c r="E412" s="731"/>
      <c r="F412" s="731"/>
      <c r="G412" s="731"/>
      <c r="H412" s="731"/>
      <c r="I412" s="731"/>
      <c r="J412" s="731"/>
      <c r="K412" s="731"/>
      <c r="L412" s="731"/>
      <c r="M412" s="731"/>
      <c r="N412" s="731"/>
      <c r="O412" s="731"/>
      <c r="P412" s="731"/>
      <c r="Q412" s="731"/>
      <c r="R412" s="731"/>
      <c r="S412" s="731"/>
      <c r="T412" s="731"/>
      <c r="U412" s="731"/>
      <c r="V412" s="731"/>
      <c r="W412" s="731"/>
      <c r="X412" s="731"/>
      <c r="Y412" s="731"/>
      <c r="Z412" s="731"/>
      <c r="AA412" s="715"/>
      <c r="AB412" s="715"/>
      <c r="AC412" s="715"/>
    </row>
    <row r="413" spans="1:68" ht="27" customHeight="1" x14ac:dyDescent="0.25">
      <c r="A413" s="54" t="s">
        <v>670</v>
      </c>
      <c r="B413" s="54" t="s">
        <v>671</v>
      </c>
      <c r="C413" s="31">
        <v>4301011483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672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673</v>
      </c>
      <c r="C414" s="31">
        <v>4301011873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0" t="s">
        <v>674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672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4301011312</v>
      </c>
      <c r="D416" s="723">
        <v>4607091384192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120</v>
      </c>
      <c r="N416" s="33"/>
      <c r="O416" s="32">
        <v>60</v>
      </c>
      <c r="P416" s="86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4301011874</v>
      </c>
      <c r="D417" s="723">
        <v>4680115884892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67</v>
      </c>
      <c r="N417" s="33"/>
      <c r="O417" s="32">
        <v>60</v>
      </c>
      <c r="P417" s="106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683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683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0"/>
      <c r="B420" s="731"/>
      <c r="C420" s="731"/>
      <c r="D420" s="731"/>
      <c r="E420" s="731"/>
      <c r="F420" s="731"/>
      <c r="G420" s="731"/>
      <c r="H420" s="731"/>
      <c r="I420" s="731"/>
      <c r="J420" s="731"/>
      <c r="K420" s="731"/>
      <c r="L420" s="731"/>
      <c r="M420" s="731"/>
      <c r="N420" s="731"/>
      <c r="O420" s="732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31"/>
      <c r="B421" s="731"/>
      <c r="C421" s="731"/>
      <c r="D421" s="731"/>
      <c r="E421" s="731"/>
      <c r="F421" s="731"/>
      <c r="G421" s="731"/>
      <c r="H421" s="731"/>
      <c r="I421" s="731"/>
      <c r="J421" s="731"/>
      <c r="K421" s="731"/>
      <c r="L421" s="731"/>
      <c r="M421" s="731"/>
      <c r="N421" s="731"/>
      <c r="O421" s="732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31"/>
      <c r="C422" s="731"/>
      <c r="D422" s="731"/>
      <c r="E422" s="731"/>
      <c r="F422" s="731"/>
      <c r="G422" s="731"/>
      <c r="H422" s="731"/>
      <c r="I422" s="731"/>
      <c r="J422" s="731"/>
      <c r="K422" s="731"/>
      <c r="L422" s="731"/>
      <c r="M422" s="731"/>
      <c r="N422" s="731"/>
      <c r="O422" s="731"/>
      <c r="P422" s="731"/>
      <c r="Q422" s="731"/>
      <c r="R422" s="731"/>
      <c r="S422" s="731"/>
      <c r="T422" s="731"/>
      <c r="U422" s="731"/>
      <c r="V422" s="731"/>
      <c r="W422" s="731"/>
      <c r="X422" s="731"/>
      <c r="Y422" s="731"/>
      <c r="Z422" s="731"/>
      <c r="AA422" s="715"/>
      <c r="AB422" s="715"/>
      <c r="AC422" s="715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150</v>
      </c>
      <c r="Y423" s="720">
        <f>IFERROR(IF(X423="",0,CEILING((X423/$H423),1)*$H423),"")</f>
        <v>153.29999999999998</v>
      </c>
      <c r="Z423" s="36">
        <f>IFERROR(IF(Y423=0,"",ROUNDUP(Y423/H423,0)*0.00753),"")</f>
        <v>0.26355000000000001</v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158.9041095890411</v>
      </c>
      <c r="BN423" s="64">
        <f>IFERROR(Y423*I423/H423,"0")</f>
        <v>162.39999999999998</v>
      </c>
      <c r="BO423" s="64">
        <f>IFERROR(1/J423*(X423/H423),"0")</f>
        <v>0.2195293291183702</v>
      </c>
      <c r="BP423" s="64">
        <f>IFERROR(1/J423*(Y423/H423),"0")</f>
        <v>0.22435897435897434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0"/>
      <c r="B425" s="731"/>
      <c r="C425" s="731"/>
      <c r="D425" s="731"/>
      <c r="E425" s="731"/>
      <c r="F425" s="731"/>
      <c r="G425" s="731"/>
      <c r="H425" s="731"/>
      <c r="I425" s="731"/>
      <c r="J425" s="731"/>
      <c r="K425" s="731"/>
      <c r="L425" s="731"/>
      <c r="M425" s="731"/>
      <c r="N425" s="731"/>
      <c r="O425" s="732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34.246575342465754</v>
      </c>
      <c r="Y425" s="721">
        <f>IFERROR(Y423/H423,"0")+IFERROR(Y424/H424,"0")</f>
        <v>35</v>
      </c>
      <c r="Z425" s="721">
        <f>IFERROR(IF(Z423="",0,Z423),"0")+IFERROR(IF(Z424="",0,Z424),"0")</f>
        <v>0.26355000000000001</v>
      </c>
      <c r="AA425" s="722"/>
      <c r="AB425" s="722"/>
      <c r="AC425" s="722"/>
    </row>
    <row r="426" spans="1:68" x14ac:dyDescent="0.2">
      <c r="A426" s="731"/>
      <c r="B426" s="731"/>
      <c r="C426" s="731"/>
      <c r="D426" s="731"/>
      <c r="E426" s="731"/>
      <c r="F426" s="731"/>
      <c r="G426" s="731"/>
      <c r="H426" s="731"/>
      <c r="I426" s="731"/>
      <c r="J426" s="731"/>
      <c r="K426" s="731"/>
      <c r="L426" s="731"/>
      <c r="M426" s="731"/>
      <c r="N426" s="731"/>
      <c r="O426" s="732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150</v>
      </c>
      <c r="Y426" s="721">
        <f>IFERROR(SUM(Y423:Y424),"0")</f>
        <v>153.29999999999998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31"/>
      <c r="C427" s="731"/>
      <c r="D427" s="731"/>
      <c r="E427" s="731"/>
      <c r="F427" s="731"/>
      <c r="G427" s="731"/>
      <c r="H427" s="731"/>
      <c r="I427" s="731"/>
      <c r="J427" s="731"/>
      <c r="K427" s="731"/>
      <c r="L427" s="731"/>
      <c r="M427" s="731"/>
      <c r="N427" s="731"/>
      <c r="O427" s="731"/>
      <c r="P427" s="731"/>
      <c r="Q427" s="731"/>
      <c r="R427" s="731"/>
      <c r="S427" s="731"/>
      <c r="T427" s="731"/>
      <c r="U427" s="731"/>
      <c r="V427" s="731"/>
      <c r="W427" s="731"/>
      <c r="X427" s="731"/>
      <c r="Y427" s="731"/>
      <c r="Z427" s="731"/>
      <c r="AA427" s="715"/>
      <c r="AB427" s="715"/>
      <c r="AC427" s="715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0"/>
      <c r="B433" s="731"/>
      <c r="C433" s="731"/>
      <c r="D433" s="731"/>
      <c r="E433" s="731"/>
      <c r="F433" s="731"/>
      <c r="G433" s="731"/>
      <c r="H433" s="731"/>
      <c r="I433" s="731"/>
      <c r="J433" s="731"/>
      <c r="K433" s="731"/>
      <c r="L433" s="731"/>
      <c r="M433" s="731"/>
      <c r="N433" s="731"/>
      <c r="O433" s="732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31"/>
      <c r="B434" s="731"/>
      <c r="C434" s="731"/>
      <c r="D434" s="731"/>
      <c r="E434" s="731"/>
      <c r="F434" s="731"/>
      <c r="G434" s="731"/>
      <c r="H434" s="731"/>
      <c r="I434" s="731"/>
      <c r="J434" s="731"/>
      <c r="K434" s="731"/>
      <c r="L434" s="731"/>
      <c r="M434" s="731"/>
      <c r="N434" s="731"/>
      <c r="O434" s="732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31"/>
      <c r="C435" s="731"/>
      <c r="D435" s="731"/>
      <c r="E435" s="731"/>
      <c r="F435" s="731"/>
      <c r="G435" s="731"/>
      <c r="H435" s="731"/>
      <c r="I435" s="731"/>
      <c r="J435" s="731"/>
      <c r="K435" s="731"/>
      <c r="L435" s="731"/>
      <c r="M435" s="731"/>
      <c r="N435" s="731"/>
      <c r="O435" s="731"/>
      <c r="P435" s="731"/>
      <c r="Q435" s="731"/>
      <c r="R435" s="731"/>
      <c r="S435" s="731"/>
      <c r="T435" s="731"/>
      <c r="U435" s="731"/>
      <c r="V435" s="731"/>
      <c r="W435" s="731"/>
      <c r="X435" s="731"/>
      <c r="Y435" s="731"/>
      <c r="Z435" s="731"/>
      <c r="AA435" s="715"/>
      <c r="AB435" s="715"/>
      <c r="AC435" s="715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0"/>
      <c r="B437" s="731"/>
      <c r="C437" s="731"/>
      <c r="D437" s="731"/>
      <c r="E437" s="731"/>
      <c r="F437" s="731"/>
      <c r="G437" s="731"/>
      <c r="H437" s="731"/>
      <c r="I437" s="731"/>
      <c r="J437" s="731"/>
      <c r="K437" s="731"/>
      <c r="L437" s="731"/>
      <c r="M437" s="731"/>
      <c r="N437" s="731"/>
      <c r="O437" s="732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31"/>
      <c r="B438" s="731"/>
      <c r="C438" s="731"/>
      <c r="D438" s="731"/>
      <c r="E438" s="731"/>
      <c r="F438" s="731"/>
      <c r="G438" s="731"/>
      <c r="H438" s="731"/>
      <c r="I438" s="731"/>
      <c r="J438" s="731"/>
      <c r="K438" s="731"/>
      <c r="L438" s="731"/>
      <c r="M438" s="731"/>
      <c r="N438" s="731"/>
      <c r="O438" s="732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3" t="s">
        <v>708</v>
      </c>
      <c r="B439" s="814"/>
      <c r="C439" s="814"/>
      <c r="D439" s="814"/>
      <c r="E439" s="814"/>
      <c r="F439" s="814"/>
      <c r="G439" s="814"/>
      <c r="H439" s="814"/>
      <c r="I439" s="814"/>
      <c r="J439" s="814"/>
      <c r="K439" s="814"/>
      <c r="L439" s="814"/>
      <c r="M439" s="814"/>
      <c r="N439" s="814"/>
      <c r="O439" s="814"/>
      <c r="P439" s="814"/>
      <c r="Q439" s="814"/>
      <c r="R439" s="814"/>
      <c r="S439" s="814"/>
      <c r="T439" s="814"/>
      <c r="U439" s="814"/>
      <c r="V439" s="814"/>
      <c r="W439" s="814"/>
      <c r="X439" s="814"/>
      <c r="Y439" s="814"/>
      <c r="Z439" s="814"/>
      <c r="AA439" s="48"/>
      <c r="AB439" s="48"/>
      <c r="AC439" s="48"/>
    </row>
    <row r="440" spans="1:68" ht="16.5" customHeight="1" x14ac:dyDescent="0.25">
      <c r="A440" s="737" t="s">
        <v>709</v>
      </c>
      <c r="B440" s="731"/>
      <c r="C440" s="731"/>
      <c r="D440" s="731"/>
      <c r="E440" s="731"/>
      <c r="F440" s="731"/>
      <c r="G440" s="731"/>
      <c r="H440" s="731"/>
      <c r="I440" s="731"/>
      <c r="J440" s="731"/>
      <c r="K440" s="731"/>
      <c r="L440" s="731"/>
      <c r="M440" s="731"/>
      <c r="N440" s="731"/>
      <c r="O440" s="731"/>
      <c r="P440" s="731"/>
      <c r="Q440" s="731"/>
      <c r="R440" s="731"/>
      <c r="S440" s="731"/>
      <c r="T440" s="731"/>
      <c r="U440" s="731"/>
      <c r="V440" s="731"/>
      <c r="W440" s="731"/>
      <c r="X440" s="731"/>
      <c r="Y440" s="731"/>
      <c r="Z440" s="731"/>
      <c r="AA440" s="714"/>
      <c r="AB440" s="714"/>
      <c r="AC440" s="714"/>
    </row>
    <row r="441" spans="1:68" ht="14.25" customHeight="1" x14ac:dyDescent="0.25">
      <c r="A441" s="736" t="s">
        <v>113</v>
      </c>
      <c r="B441" s="731"/>
      <c r="C441" s="731"/>
      <c r="D441" s="731"/>
      <c r="E441" s="731"/>
      <c r="F441" s="731"/>
      <c r="G441" s="731"/>
      <c r="H441" s="731"/>
      <c r="I441" s="731"/>
      <c r="J441" s="731"/>
      <c r="K441" s="731"/>
      <c r="L441" s="731"/>
      <c r="M441" s="731"/>
      <c r="N441" s="731"/>
      <c r="O441" s="731"/>
      <c r="P441" s="731"/>
      <c r="Q441" s="731"/>
      <c r="R441" s="731"/>
      <c r="S441" s="731"/>
      <c r="T441" s="731"/>
      <c r="U441" s="731"/>
      <c r="V441" s="731"/>
      <c r="W441" s="731"/>
      <c r="X441" s="731"/>
      <c r="Y441" s="731"/>
      <c r="Z441" s="731"/>
      <c r="AA441" s="715"/>
      <c r="AB441" s="715"/>
      <c r="AC441" s="715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0"/>
      <c r="B443" s="731"/>
      <c r="C443" s="731"/>
      <c r="D443" s="731"/>
      <c r="E443" s="731"/>
      <c r="F443" s="731"/>
      <c r="G443" s="731"/>
      <c r="H443" s="731"/>
      <c r="I443" s="731"/>
      <c r="J443" s="731"/>
      <c r="K443" s="731"/>
      <c r="L443" s="731"/>
      <c r="M443" s="731"/>
      <c r="N443" s="731"/>
      <c r="O443" s="732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31"/>
      <c r="B444" s="731"/>
      <c r="C444" s="731"/>
      <c r="D444" s="731"/>
      <c r="E444" s="731"/>
      <c r="F444" s="731"/>
      <c r="G444" s="731"/>
      <c r="H444" s="731"/>
      <c r="I444" s="731"/>
      <c r="J444" s="731"/>
      <c r="K444" s="731"/>
      <c r="L444" s="731"/>
      <c r="M444" s="731"/>
      <c r="N444" s="731"/>
      <c r="O444" s="732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31"/>
      <c r="C445" s="731"/>
      <c r="D445" s="731"/>
      <c r="E445" s="731"/>
      <c r="F445" s="731"/>
      <c r="G445" s="731"/>
      <c r="H445" s="731"/>
      <c r="I445" s="731"/>
      <c r="J445" s="731"/>
      <c r="K445" s="731"/>
      <c r="L445" s="731"/>
      <c r="M445" s="731"/>
      <c r="N445" s="731"/>
      <c r="O445" s="731"/>
      <c r="P445" s="731"/>
      <c r="Q445" s="731"/>
      <c r="R445" s="731"/>
      <c r="S445" s="731"/>
      <c r="T445" s="731"/>
      <c r="U445" s="731"/>
      <c r="V445" s="731"/>
      <c r="W445" s="731"/>
      <c r="X445" s="731"/>
      <c r="Y445" s="731"/>
      <c r="Z445" s="731"/>
      <c r="AA445" s="715"/>
      <c r="AB445" s="715"/>
      <c r="AC445" s="715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4301031257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726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727</v>
      </c>
      <c r="C452" s="31">
        <v>4301031335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715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4301031178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45</v>
      </c>
      <c r="P453" s="8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726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4301031330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4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715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4301031254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45</v>
      </c>
      <c r="P455" s="7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4301031336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735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735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4301031255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45</v>
      </c>
      <c r="P463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751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752</v>
      </c>
      <c r="C464" s="31">
        <v>4301031338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50</v>
      </c>
      <c r="P464" s="81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719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0"/>
      <c r="B465" s="731"/>
      <c r="C465" s="731"/>
      <c r="D465" s="731"/>
      <c r="E465" s="731"/>
      <c r="F465" s="731"/>
      <c r="G465" s="731"/>
      <c r="H465" s="731"/>
      <c r="I465" s="731"/>
      <c r="J465" s="731"/>
      <c r="K465" s="731"/>
      <c r="L465" s="731"/>
      <c r="M465" s="731"/>
      <c r="N465" s="731"/>
      <c r="O465" s="732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x14ac:dyDescent="0.2">
      <c r="A466" s="731"/>
      <c r="B466" s="731"/>
      <c r="C466" s="731"/>
      <c r="D466" s="731"/>
      <c r="E466" s="731"/>
      <c r="F466" s="731"/>
      <c r="G466" s="731"/>
      <c r="H466" s="731"/>
      <c r="I466" s="731"/>
      <c r="J466" s="731"/>
      <c r="K466" s="731"/>
      <c r="L466" s="731"/>
      <c r="M466" s="731"/>
      <c r="N466" s="731"/>
      <c r="O466" s="732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31"/>
      <c r="C467" s="731"/>
      <c r="D467" s="731"/>
      <c r="E467" s="731"/>
      <c r="F467" s="731"/>
      <c r="G467" s="731"/>
      <c r="H467" s="731"/>
      <c r="I467" s="731"/>
      <c r="J467" s="731"/>
      <c r="K467" s="731"/>
      <c r="L467" s="731"/>
      <c r="M467" s="731"/>
      <c r="N467" s="731"/>
      <c r="O467" s="731"/>
      <c r="P467" s="731"/>
      <c r="Q467" s="731"/>
      <c r="R467" s="731"/>
      <c r="S467" s="731"/>
      <c r="T467" s="731"/>
      <c r="U467" s="731"/>
      <c r="V467" s="731"/>
      <c r="W467" s="731"/>
      <c r="X467" s="731"/>
      <c r="Y467" s="731"/>
      <c r="Z467" s="731"/>
      <c r="AA467" s="715"/>
      <c r="AB467" s="715"/>
      <c r="AC467" s="715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0"/>
      <c r="B470" s="731"/>
      <c r="C470" s="731"/>
      <c r="D470" s="731"/>
      <c r="E470" s="731"/>
      <c r="F470" s="731"/>
      <c r="G470" s="731"/>
      <c r="H470" s="731"/>
      <c r="I470" s="731"/>
      <c r="J470" s="731"/>
      <c r="K470" s="731"/>
      <c r="L470" s="731"/>
      <c r="M470" s="731"/>
      <c r="N470" s="731"/>
      <c r="O470" s="732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31"/>
      <c r="B471" s="731"/>
      <c r="C471" s="731"/>
      <c r="D471" s="731"/>
      <c r="E471" s="731"/>
      <c r="F471" s="731"/>
      <c r="G471" s="731"/>
      <c r="H471" s="731"/>
      <c r="I471" s="731"/>
      <c r="J471" s="731"/>
      <c r="K471" s="731"/>
      <c r="L471" s="731"/>
      <c r="M471" s="731"/>
      <c r="N471" s="731"/>
      <c r="O471" s="732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31"/>
      <c r="C472" s="731"/>
      <c r="D472" s="731"/>
      <c r="E472" s="731"/>
      <c r="F472" s="731"/>
      <c r="G472" s="731"/>
      <c r="H472" s="731"/>
      <c r="I472" s="731"/>
      <c r="J472" s="731"/>
      <c r="K472" s="731"/>
      <c r="L472" s="731"/>
      <c r="M472" s="731"/>
      <c r="N472" s="731"/>
      <c r="O472" s="731"/>
      <c r="P472" s="731"/>
      <c r="Q472" s="731"/>
      <c r="R472" s="731"/>
      <c r="S472" s="731"/>
      <c r="T472" s="731"/>
      <c r="U472" s="731"/>
      <c r="V472" s="731"/>
      <c r="W472" s="731"/>
      <c r="X472" s="731"/>
      <c r="Y472" s="731"/>
      <c r="Z472" s="731"/>
      <c r="AA472" s="715"/>
      <c r="AB472" s="715"/>
      <c r="AC472" s="715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30"/>
      <c r="B474" s="731"/>
      <c r="C474" s="731"/>
      <c r="D474" s="731"/>
      <c r="E474" s="731"/>
      <c r="F474" s="731"/>
      <c r="G474" s="731"/>
      <c r="H474" s="731"/>
      <c r="I474" s="731"/>
      <c r="J474" s="731"/>
      <c r="K474" s="731"/>
      <c r="L474" s="731"/>
      <c r="M474" s="731"/>
      <c r="N474" s="731"/>
      <c r="O474" s="732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31"/>
      <c r="B475" s="731"/>
      <c r="C475" s="731"/>
      <c r="D475" s="731"/>
      <c r="E475" s="731"/>
      <c r="F475" s="731"/>
      <c r="G475" s="731"/>
      <c r="H475" s="731"/>
      <c r="I475" s="731"/>
      <c r="J475" s="731"/>
      <c r="K475" s="731"/>
      <c r="L475" s="731"/>
      <c r="M475" s="731"/>
      <c r="N475" s="731"/>
      <c r="O475" s="732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31"/>
      <c r="C476" s="731"/>
      <c r="D476" s="731"/>
      <c r="E476" s="731"/>
      <c r="F476" s="731"/>
      <c r="G476" s="731"/>
      <c r="H476" s="731"/>
      <c r="I476" s="731"/>
      <c r="J476" s="731"/>
      <c r="K476" s="731"/>
      <c r="L476" s="731"/>
      <c r="M476" s="731"/>
      <c r="N476" s="731"/>
      <c r="O476" s="731"/>
      <c r="P476" s="731"/>
      <c r="Q476" s="731"/>
      <c r="R476" s="731"/>
      <c r="S476" s="731"/>
      <c r="T476" s="731"/>
      <c r="U476" s="731"/>
      <c r="V476" s="731"/>
      <c r="W476" s="731"/>
      <c r="X476" s="731"/>
      <c r="Y476" s="731"/>
      <c r="Z476" s="731"/>
      <c r="AA476" s="714"/>
      <c r="AB476" s="714"/>
      <c r="AC476" s="714"/>
    </row>
    <row r="477" spans="1:68" ht="14.25" customHeight="1" x14ac:dyDescent="0.25">
      <c r="A477" s="736" t="s">
        <v>166</v>
      </c>
      <c r="B477" s="731"/>
      <c r="C477" s="731"/>
      <c r="D477" s="731"/>
      <c r="E477" s="731"/>
      <c r="F477" s="731"/>
      <c r="G477" s="731"/>
      <c r="H477" s="731"/>
      <c r="I477" s="731"/>
      <c r="J477" s="731"/>
      <c r="K477" s="731"/>
      <c r="L477" s="731"/>
      <c r="M477" s="731"/>
      <c r="N477" s="731"/>
      <c r="O477" s="731"/>
      <c r="P477" s="731"/>
      <c r="Q477" s="731"/>
      <c r="R477" s="731"/>
      <c r="S477" s="731"/>
      <c r="T477" s="731"/>
      <c r="U477" s="731"/>
      <c r="V477" s="731"/>
      <c r="W477" s="731"/>
      <c r="X477" s="731"/>
      <c r="Y477" s="731"/>
      <c r="Z477" s="731"/>
      <c r="AA477" s="715"/>
      <c r="AB477" s="715"/>
      <c r="AC477" s="715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30"/>
      <c r="B479" s="731"/>
      <c r="C479" s="731"/>
      <c r="D479" s="731"/>
      <c r="E479" s="731"/>
      <c r="F479" s="731"/>
      <c r="G479" s="731"/>
      <c r="H479" s="731"/>
      <c r="I479" s="731"/>
      <c r="J479" s="731"/>
      <c r="K479" s="731"/>
      <c r="L479" s="731"/>
      <c r="M479" s="731"/>
      <c r="N479" s="731"/>
      <c r="O479" s="732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31"/>
      <c r="B480" s="731"/>
      <c r="C480" s="731"/>
      <c r="D480" s="731"/>
      <c r="E480" s="731"/>
      <c r="F480" s="731"/>
      <c r="G480" s="731"/>
      <c r="H480" s="731"/>
      <c r="I480" s="731"/>
      <c r="J480" s="731"/>
      <c r="K480" s="731"/>
      <c r="L480" s="731"/>
      <c r="M480" s="731"/>
      <c r="N480" s="731"/>
      <c r="O480" s="732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31"/>
      <c r="C481" s="731"/>
      <c r="D481" s="731"/>
      <c r="E481" s="731"/>
      <c r="F481" s="731"/>
      <c r="G481" s="731"/>
      <c r="H481" s="731"/>
      <c r="I481" s="731"/>
      <c r="J481" s="731"/>
      <c r="K481" s="731"/>
      <c r="L481" s="731"/>
      <c r="M481" s="731"/>
      <c r="N481" s="731"/>
      <c r="O481" s="731"/>
      <c r="P481" s="731"/>
      <c r="Q481" s="731"/>
      <c r="R481" s="731"/>
      <c r="S481" s="731"/>
      <c r="T481" s="731"/>
      <c r="U481" s="731"/>
      <c r="V481" s="731"/>
      <c r="W481" s="731"/>
      <c r="X481" s="731"/>
      <c r="Y481" s="731"/>
      <c r="Z481" s="731"/>
      <c r="AA481" s="715"/>
      <c r="AB481" s="715"/>
      <c r="AC481" s="715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1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30"/>
      <c r="B487" s="731"/>
      <c r="C487" s="731"/>
      <c r="D487" s="731"/>
      <c r="E487" s="731"/>
      <c r="F487" s="731"/>
      <c r="G487" s="731"/>
      <c r="H487" s="731"/>
      <c r="I487" s="731"/>
      <c r="J487" s="731"/>
      <c r="K487" s="731"/>
      <c r="L487" s="731"/>
      <c r="M487" s="731"/>
      <c r="N487" s="731"/>
      <c r="O487" s="732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31"/>
      <c r="B488" s="731"/>
      <c r="C488" s="731"/>
      <c r="D488" s="731"/>
      <c r="E488" s="731"/>
      <c r="F488" s="731"/>
      <c r="G488" s="731"/>
      <c r="H488" s="731"/>
      <c r="I488" s="731"/>
      <c r="J488" s="731"/>
      <c r="K488" s="731"/>
      <c r="L488" s="731"/>
      <c r="M488" s="731"/>
      <c r="N488" s="731"/>
      <c r="O488" s="732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31"/>
      <c r="C489" s="731"/>
      <c r="D489" s="731"/>
      <c r="E489" s="731"/>
      <c r="F489" s="731"/>
      <c r="G489" s="731"/>
      <c r="H489" s="731"/>
      <c r="I489" s="731"/>
      <c r="J489" s="731"/>
      <c r="K489" s="731"/>
      <c r="L489" s="731"/>
      <c r="M489" s="731"/>
      <c r="N489" s="731"/>
      <c r="O489" s="731"/>
      <c r="P489" s="731"/>
      <c r="Q489" s="731"/>
      <c r="R489" s="731"/>
      <c r="S489" s="731"/>
      <c r="T489" s="731"/>
      <c r="U489" s="731"/>
      <c r="V489" s="731"/>
      <c r="W489" s="731"/>
      <c r="X489" s="731"/>
      <c r="Y489" s="731"/>
      <c r="Z489" s="731"/>
      <c r="AA489" s="715"/>
      <c r="AB489" s="715"/>
      <c r="AC489" s="715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30"/>
      <c r="B491" s="731"/>
      <c r="C491" s="731"/>
      <c r="D491" s="731"/>
      <c r="E491" s="731"/>
      <c r="F491" s="731"/>
      <c r="G491" s="731"/>
      <c r="H491" s="731"/>
      <c r="I491" s="731"/>
      <c r="J491" s="731"/>
      <c r="K491" s="731"/>
      <c r="L491" s="731"/>
      <c r="M491" s="731"/>
      <c r="N491" s="731"/>
      <c r="O491" s="732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31"/>
      <c r="B492" s="731"/>
      <c r="C492" s="731"/>
      <c r="D492" s="731"/>
      <c r="E492" s="731"/>
      <c r="F492" s="731"/>
      <c r="G492" s="731"/>
      <c r="H492" s="731"/>
      <c r="I492" s="731"/>
      <c r="J492" s="731"/>
      <c r="K492" s="731"/>
      <c r="L492" s="731"/>
      <c r="M492" s="731"/>
      <c r="N492" s="731"/>
      <c r="O492" s="732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31"/>
      <c r="C493" s="731"/>
      <c r="D493" s="731"/>
      <c r="E493" s="731"/>
      <c r="F493" s="731"/>
      <c r="G493" s="731"/>
      <c r="H493" s="731"/>
      <c r="I493" s="731"/>
      <c r="J493" s="731"/>
      <c r="K493" s="731"/>
      <c r="L493" s="731"/>
      <c r="M493" s="731"/>
      <c r="N493" s="731"/>
      <c r="O493" s="731"/>
      <c r="P493" s="731"/>
      <c r="Q493" s="731"/>
      <c r="R493" s="731"/>
      <c r="S493" s="731"/>
      <c r="T493" s="731"/>
      <c r="U493" s="731"/>
      <c r="V493" s="731"/>
      <c r="W493" s="731"/>
      <c r="X493" s="731"/>
      <c r="Y493" s="731"/>
      <c r="Z493" s="731"/>
      <c r="AA493" s="714"/>
      <c r="AB493" s="714"/>
      <c r="AC493" s="714"/>
    </row>
    <row r="494" spans="1:68" ht="14.25" customHeight="1" x14ac:dyDescent="0.25">
      <c r="A494" s="736" t="s">
        <v>63</v>
      </c>
      <c r="B494" s="731"/>
      <c r="C494" s="731"/>
      <c r="D494" s="731"/>
      <c r="E494" s="731"/>
      <c r="F494" s="731"/>
      <c r="G494" s="731"/>
      <c r="H494" s="731"/>
      <c r="I494" s="731"/>
      <c r="J494" s="731"/>
      <c r="K494" s="731"/>
      <c r="L494" s="731"/>
      <c r="M494" s="731"/>
      <c r="N494" s="731"/>
      <c r="O494" s="731"/>
      <c r="P494" s="731"/>
      <c r="Q494" s="731"/>
      <c r="R494" s="731"/>
      <c r="S494" s="731"/>
      <c r="T494" s="731"/>
      <c r="U494" s="731"/>
      <c r="V494" s="731"/>
      <c r="W494" s="731"/>
      <c r="X494" s="731"/>
      <c r="Y494" s="731"/>
      <c r="Z494" s="731"/>
      <c r="AA494" s="715"/>
      <c r="AB494" s="715"/>
      <c r="AC494" s="715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30"/>
      <c r="B499" s="731"/>
      <c r="C499" s="731"/>
      <c r="D499" s="731"/>
      <c r="E499" s="731"/>
      <c r="F499" s="731"/>
      <c r="G499" s="731"/>
      <c r="H499" s="731"/>
      <c r="I499" s="731"/>
      <c r="J499" s="731"/>
      <c r="K499" s="731"/>
      <c r="L499" s="731"/>
      <c r="M499" s="731"/>
      <c r="N499" s="731"/>
      <c r="O499" s="732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31"/>
      <c r="B500" s="731"/>
      <c r="C500" s="731"/>
      <c r="D500" s="731"/>
      <c r="E500" s="731"/>
      <c r="F500" s="731"/>
      <c r="G500" s="731"/>
      <c r="H500" s="731"/>
      <c r="I500" s="731"/>
      <c r="J500" s="731"/>
      <c r="K500" s="731"/>
      <c r="L500" s="731"/>
      <c r="M500" s="731"/>
      <c r="N500" s="731"/>
      <c r="O500" s="732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31"/>
      <c r="C501" s="731"/>
      <c r="D501" s="731"/>
      <c r="E501" s="731"/>
      <c r="F501" s="731"/>
      <c r="G501" s="731"/>
      <c r="H501" s="731"/>
      <c r="I501" s="731"/>
      <c r="J501" s="731"/>
      <c r="K501" s="731"/>
      <c r="L501" s="731"/>
      <c r="M501" s="731"/>
      <c r="N501" s="731"/>
      <c r="O501" s="731"/>
      <c r="P501" s="731"/>
      <c r="Q501" s="731"/>
      <c r="R501" s="731"/>
      <c r="S501" s="731"/>
      <c r="T501" s="731"/>
      <c r="U501" s="731"/>
      <c r="V501" s="731"/>
      <c r="W501" s="731"/>
      <c r="X501" s="731"/>
      <c r="Y501" s="731"/>
      <c r="Z501" s="731"/>
      <c r="AA501" s="714"/>
      <c r="AB501" s="714"/>
      <c r="AC501" s="714"/>
    </row>
    <row r="502" spans="1:68" ht="14.25" customHeight="1" x14ac:dyDescent="0.25">
      <c r="A502" s="736" t="s">
        <v>63</v>
      </c>
      <c r="B502" s="731"/>
      <c r="C502" s="731"/>
      <c r="D502" s="731"/>
      <c r="E502" s="731"/>
      <c r="F502" s="731"/>
      <c r="G502" s="731"/>
      <c r="H502" s="731"/>
      <c r="I502" s="731"/>
      <c r="J502" s="731"/>
      <c r="K502" s="731"/>
      <c r="L502" s="731"/>
      <c r="M502" s="731"/>
      <c r="N502" s="731"/>
      <c r="O502" s="731"/>
      <c r="P502" s="731"/>
      <c r="Q502" s="731"/>
      <c r="R502" s="731"/>
      <c r="S502" s="731"/>
      <c r="T502" s="731"/>
      <c r="U502" s="731"/>
      <c r="V502" s="731"/>
      <c r="W502" s="731"/>
      <c r="X502" s="731"/>
      <c r="Y502" s="731"/>
      <c r="Z502" s="731"/>
      <c r="AA502" s="715"/>
      <c r="AB502" s="715"/>
      <c r="AC502" s="715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0"/>
      <c r="B504" s="731"/>
      <c r="C504" s="731"/>
      <c r="D504" s="731"/>
      <c r="E504" s="731"/>
      <c r="F504" s="731"/>
      <c r="G504" s="731"/>
      <c r="H504" s="731"/>
      <c r="I504" s="731"/>
      <c r="J504" s="731"/>
      <c r="K504" s="731"/>
      <c r="L504" s="731"/>
      <c r="M504" s="731"/>
      <c r="N504" s="731"/>
      <c r="O504" s="732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31"/>
      <c r="B505" s="731"/>
      <c r="C505" s="731"/>
      <c r="D505" s="731"/>
      <c r="E505" s="731"/>
      <c r="F505" s="731"/>
      <c r="G505" s="731"/>
      <c r="H505" s="731"/>
      <c r="I505" s="731"/>
      <c r="J505" s="731"/>
      <c r="K505" s="731"/>
      <c r="L505" s="731"/>
      <c r="M505" s="731"/>
      <c r="N505" s="731"/>
      <c r="O505" s="732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3" t="s">
        <v>801</v>
      </c>
      <c r="B506" s="814"/>
      <c r="C506" s="814"/>
      <c r="D506" s="814"/>
      <c r="E506" s="814"/>
      <c r="F506" s="814"/>
      <c r="G506" s="814"/>
      <c r="H506" s="814"/>
      <c r="I506" s="814"/>
      <c r="J506" s="814"/>
      <c r="K506" s="814"/>
      <c r="L506" s="814"/>
      <c r="M506" s="814"/>
      <c r="N506" s="814"/>
      <c r="O506" s="814"/>
      <c r="P506" s="814"/>
      <c r="Q506" s="814"/>
      <c r="R506" s="814"/>
      <c r="S506" s="814"/>
      <c r="T506" s="814"/>
      <c r="U506" s="814"/>
      <c r="V506" s="814"/>
      <c r="W506" s="814"/>
      <c r="X506" s="814"/>
      <c r="Y506" s="814"/>
      <c r="Z506" s="814"/>
      <c r="AA506" s="48"/>
      <c r="AB506" s="48"/>
      <c r="AC506" s="48"/>
    </row>
    <row r="507" spans="1:68" ht="16.5" customHeight="1" x14ac:dyDescent="0.25">
      <c r="A507" s="737" t="s">
        <v>801</v>
      </c>
      <c r="B507" s="731"/>
      <c r="C507" s="731"/>
      <c r="D507" s="731"/>
      <c r="E507" s="731"/>
      <c r="F507" s="731"/>
      <c r="G507" s="731"/>
      <c r="H507" s="731"/>
      <c r="I507" s="731"/>
      <c r="J507" s="731"/>
      <c r="K507" s="731"/>
      <c r="L507" s="731"/>
      <c r="M507" s="731"/>
      <c r="N507" s="731"/>
      <c r="O507" s="731"/>
      <c r="P507" s="731"/>
      <c r="Q507" s="731"/>
      <c r="R507" s="731"/>
      <c r="S507" s="731"/>
      <c r="T507" s="731"/>
      <c r="U507" s="731"/>
      <c r="V507" s="731"/>
      <c r="W507" s="731"/>
      <c r="X507" s="731"/>
      <c r="Y507" s="731"/>
      <c r="Z507" s="731"/>
      <c r="AA507" s="714"/>
      <c r="AB507" s="714"/>
      <c r="AC507" s="714"/>
    </row>
    <row r="508" spans="1:68" ht="14.25" customHeight="1" x14ac:dyDescent="0.25">
      <c r="A508" s="736" t="s">
        <v>113</v>
      </c>
      <c r="B508" s="731"/>
      <c r="C508" s="731"/>
      <c r="D508" s="731"/>
      <c r="E508" s="731"/>
      <c r="F508" s="731"/>
      <c r="G508" s="731"/>
      <c r="H508" s="731"/>
      <c r="I508" s="731"/>
      <c r="J508" s="731"/>
      <c r="K508" s="731"/>
      <c r="L508" s="731"/>
      <c r="M508" s="731"/>
      <c r="N508" s="731"/>
      <c r="O508" s="731"/>
      <c r="P508" s="731"/>
      <c r="Q508" s="731"/>
      <c r="R508" s="731"/>
      <c r="S508" s="731"/>
      <c r="T508" s="731"/>
      <c r="U508" s="731"/>
      <c r="V508" s="731"/>
      <c r="W508" s="731"/>
      <c r="X508" s="731"/>
      <c r="Y508" s="731"/>
      <c r="Z508" s="731"/>
      <c r="AA508" s="715"/>
      <c r="AB508" s="715"/>
      <c r="AC508" s="715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118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120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9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117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117</v>
      </c>
      <c r="N514" s="33"/>
      <c r="O514" s="32">
        <v>60</v>
      </c>
      <c r="P514" s="9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120</v>
      </c>
      <c r="N515" s="33"/>
      <c r="O515" s="32">
        <v>60</v>
      </c>
      <c r="P515" s="1094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118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120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118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120</v>
      </c>
      <c r="N517" s="33"/>
      <c r="O517" s="32">
        <v>60</v>
      </c>
      <c r="P517" s="963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120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120</v>
      </c>
      <c r="N519" s="33"/>
      <c r="O519" s="32">
        <v>60</v>
      </c>
      <c r="P519" s="9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30"/>
      <c r="B520" s="731"/>
      <c r="C520" s="731"/>
      <c r="D520" s="731"/>
      <c r="E520" s="731"/>
      <c r="F520" s="731"/>
      <c r="G520" s="731"/>
      <c r="H520" s="731"/>
      <c r="I520" s="731"/>
      <c r="J520" s="731"/>
      <c r="K520" s="731"/>
      <c r="L520" s="731"/>
      <c r="M520" s="731"/>
      <c r="N520" s="731"/>
      <c r="O520" s="732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722"/>
      <c r="AB520" s="722"/>
      <c r="AC520" s="722"/>
    </row>
    <row r="521" spans="1:68" x14ac:dyDescent="0.2">
      <c r="A521" s="731"/>
      <c r="B521" s="731"/>
      <c r="C521" s="731"/>
      <c r="D521" s="731"/>
      <c r="E521" s="731"/>
      <c r="F521" s="731"/>
      <c r="G521" s="731"/>
      <c r="H521" s="731"/>
      <c r="I521" s="731"/>
      <c r="J521" s="731"/>
      <c r="K521" s="731"/>
      <c r="L521" s="731"/>
      <c r="M521" s="731"/>
      <c r="N521" s="731"/>
      <c r="O521" s="732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0</v>
      </c>
      <c r="Y521" s="721">
        <f>IFERROR(SUM(Y509:Y519),"0")</f>
        <v>0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31"/>
      <c r="C522" s="731"/>
      <c r="D522" s="731"/>
      <c r="E522" s="731"/>
      <c r="F522" s="731"/>
      <c r="G522" s="731"/>
      <c r="H522" s="731"/>
      <c r="I522" s="731"/>
      <c r="J522" s="731"/>
      <c r="K522" s="731"/>
      <c r="L522" s="731"/>
      <c r="M522" s="731"/>
      <c r="N522" s="731"/>
      <c r="O522" s="731"/>
      <c r="P522" s="731"/>
      <c r="Q522" s="731"/>
      <c r="R522" s="731"/>
      <c r="S522" s="731"/>
      <c r="T522" s="731"/>
      <c r="U522" s="731"/>
      <c r="V522" s="731"/>
      <c r="W522" s="731"/>
      <c r="X522" s="731"/>
      <c r="Y522" s="731"/>
      <c r="Z522" s="731"/>
      <c r="AA522" s="715"/>
      <c r="AB522" s="715"/>
      <c r="AC522" s="715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120</v>
      </c>
      <c r="N523" s="33"/>
      <c r="O523" s="32">
        <v>55</v>
      </c>
      <c r="P523" s="8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customHeight="1" x14ac:dyDescent="0.25">
      <c r="A524" s="54" t="s">
        <v>833</v>
      </c>
      <c r="B524" s="54" t="s">
        <v>834</v>
      </c>
      <c r="C524" s="31">
        <v>4301020364</v>
      </c>
      <c r="D524" s="723">
        <v>4680115880054</v>
      </c>
      <c r="E524" s="724"/>
      <c r="F524" s="718">
        <v>0.6</v>
      </c>
      <c r="G524" s="32">
        <v>8</v>
      </c>
      <c r="H524" s="718">
        <v>4.8</v>
      </c>
      <c r="I524" s="718">
        <v>6.96</v>
      </c>
      <c r="J524" s="32">
        <v>120</v>
      </c>
      <c r="K524" s="32" t="s">
        <v>75</v>
      </c>
      <c r="L524" s="32"/>
      <c r="M524" s="33" t="s">
        <v>120</v>
      </c>
      <c r="N524" s="33"/>
      <c r="O524" s="32">
        <v>55</v>
      </c>
      <c r="P524" s="888" t="s">
        <v>835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IFERROR(IF(Y524=0,"",ROUNDUP(Y524/H524,0)*0.00937),"")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836</v>
      </c>
      <c r="C525" s="31">
        <v>4301020206</v>
      </c>
      <c r="D525" s="723">
        <v>4680115880054</v>
      </c>
      <c r="E525" s="724"/>
      <c r="F525" s="718">
        <v>0.6</v>
      </c>
      <c r="G525" s="32">
        <v>6</v>
      </c>
      <c r="H525" s="718">
        <v>3.6</v>
      </c>
      <c r="I525" s="718">
        <v>3.81</v>
      </c>
      <c r="J525" s="32">
        <v>132</v>
      </c>
      <c r="K525" s="32" t="s">
        <v>75</v>
      </c>
      <c r="L525" s="32"/>
      <c r="M525" s="33" t="s">
        <v>120</v>
      </c>
      <c r="N525" s="33"/>
      <c r="O525" s="32">
        <v>55</v>
      </c>
      <c r="P525" s="10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IFERROR(IF(Y525=0,"",ROUNDUP(Y525/H525,0)*0.00902),"")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30"/>
      <c r="B526" s="731"/>
      <c r="C526" s="731"/>
      <c r="D526" s="731"/>
      <c r="E526" s="731"/>
      <c r="F526" s="731"/>
      <c r="G526" s="731"/>
      <c r="H526" s="731"/>
      <c r="I526" s="731"/>
      <c r="J526" s="731"/>
      <c r="K526" s="731"/>
      <c r="L526" s="731"/>
      <c r="M526" s="731"/>
      <c r="N526" s="731"/>
      <c r="O526" s="732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x14ac:dyDescent="0.2">
      <c r="A527" s="731"/>
      <c r="B527" s="731"/>
      <c r="C527" s="731"/>
      <c r="D527" s="731"/>
      <c r="E527" s="731"/>
      <c r="F527" s="731"/>
      <c r="G527" s="731"/>
      <c r="H527" s="731"/>
      <c r="I527" s="731"/>
      <c r="J527" s="731"/>
      <c r="K527" s="731"/>
      <c r="L527" s="731"/>
      <c r="M527" s="731"/>
      <c r="N527" s="731"/>
      <c r="O527" s="732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31"/>
      <c r="C528" s="731"/>
      <c r="D528" s="731"/>
      <c r="E528" s="731"/>
      <c r="F528" s="731"/>
      <c r="G528" s="731"/>
      <c r="H528" s="731"/>
      <c r="I528" s="731"/>
      <c r="J528" s="731"/>
      <c r="K528" s="731"/>
      <c r="L528" s="731"/>
      <c r="M528" s="731"/>
      <c r="N528" s="731"/>
      <c r="O528" s="731"/>
      <c r="P528" s="731"/>
      <c r="Q528" s="731"/>
      <c r="R528" s="731"/>
      <c r="S528" s="731"/>
      <c r="T528" s="731"/>
      <c r="U528" s="731"/>
      <c r="V528" s="731"/>
      <c r="W528" s="731"/>
      <c r="X528" s="731"/>
      <c r="Y528" s="731"/>
      <c r="Z528" s="731"/>
      <c r="AA528" s="715"/>
      <c r="AB528" s="715"/>
      <c r="AC528" s="715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120</v>
      </c>
      <c r="N529" s="33"/>
      <c r="O529" s="32">
        <v>60</v>
      </c>
      <c r="P529" s="8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8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customHeight="1" x14ac:dyDescent="0.25">
      <c r="A532" s="54" t="s">
        <v>846</v>
      </c>
      <c r="B532" s="54" t="s">
        <v>847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75</v>
      </c>
      <c r="L532" s="32"/>
      <c r="M532" s="33" t="s">
        <v>120</v>
      </c>
      <c r="N532" s="33"/>
      <c r="O532" s="32">
        <v>60</v>
      </c>
      <c r="P532" s="965" t="s">
        <v>848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849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850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75</v>
      </c>
      <c r="L533" s="32"/>
      <c r="M533" s="33" t="s">
        <v>120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849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75</v>
      </c>
      <c r="L534" s="32"/>
      <c r="M534" s="33" t="s">
        <v>67</v>
      </c>
      <c r="N534" s="33"/>
      <c r="O534" s="32">
        <v>60</v>
      </c>
      <c r="P534" s="1131" t="s">
        <v>853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854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855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75</v>
      </c>
      <c r="L535" s="32"/>
      <c r="M535" s="33" t="s">
        <v>67</v>
      </c>
      <c r="N535" s="33"/>
      <c r="O535" s="32">
        <v>60</v>
      </c>
      <c r="P535" s="9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842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75</v>
      </c>
      <c r="L536" s="32"/>
      <c r="M536" s="33" t="s">
        <v>67</v>
      </c>
      <c r="N536" s="33"/>
      <c r="O536" s="32">
        <v>60</v>
      </c>
      <c r="P536" s="1134" t="s">
        <v>858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859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860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75</v>
      </c>
      <c r="L537" s="32"/>
      <c r="M537" s="33" t="s">
        <v>67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845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30"/>
      <c r="B538" s="731"/>
      <c r="C538" s="731"/>
      <c r="D538" s="731"/>
      <c r="E538" s="731"/>
      <c r="F538" s="731"/>
      <c r="G538" s="731"/>
      <c r="H538" s="731"/>
      <c r="I538" s="731"/>
      <c r="J538" s="731"/>
      <c r="K538" s="731"/>
      <c r="L538" s="731"/>
      <c r="M538" s="731"/>
      <c r="N538" s="731"/>
      <c r="O538" s="732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x14ac:dyDescent="0.2">
      <c r="A539" s="731"/>
      <c r="B539" s="731"/>
      <c r="C539" s="731"/>
      <c r="D539" s="731"/>
      <c r="E539" s="731"/>
      <c r="F539" s="731"/>
      <c r="G539" s="731"/>
      <c r="H539" s="731"/>
      <c r="I539" s="731"/>
      <c r="J539" s="731"/>
      <c r="K539" s="731"/>
      <c r="L539" s="731"/>
      <c r="M539" s="731"/>
      <c r="N539" s="731"/>
      <c r="O539" s="732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31"/>
      <c r="C540" s="731"/>
      <c r="D540" s="731"/>
      <c r="E540" s="731"/>
      <c r="F540" s="731"/>
      <c r="G540" s="731"/>
      <c r="H540" s="731"/>
      <c r="I540" s="731"/>
      <c r="J540" s="731"/>
      <c r="K540" s="731"/>
      <c r="L540" s="731"/>
      <c r="M540" s="731"/>
      <c r="N540" s="731"/>
      <c r="O540" s="731"/>
      <c r="P540" s="731"/>
      <c r="Q540" s="731"/>
      <c r="R540" s="731"/>
      <c r="S540" s="731"/>
      <c r="T540" s="731"/>
      <c r="U540" s="731"/>
      <c r="V540" s="731"/>
      <c r="W540" s="731"/>
      <c r="X540" s="731"/>
      <c r="Y540" s="731"/>
      <c r="Z540" s="731"/>
      <c r="AA540" s="715"/>
      <c r="AB540" s="715"/>
      <c r="AC540" s="715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99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30"/>
      <c r="B544" s="731"/>
      <c r="C544" s="731"/>
      <c r="D544" s="731"/>
      <c r="E544" s="731"/>
      <c r="F544" s="731"/>
      <c r="G544" s="731"/>
      <c r="H544" s="731"/>
      <c r="I544" s="731"/>
      <c r="J544" s="731"/>
      <c r="K544" s="731"/>
      <c r="L544" s="731"/>
      <c r="M544" s="731"/>
      <c r="N544" s="731"/>
      <c r="O544" s="732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31"/>
      <c r="B545" s="731"/>
      <c r="C545" s="731"/>
      <c r="D545" s="731"/>
      <c r="E545" s="731"/>
      <c r="F545" s="731"/>
      <c r="G545" s="731"/>
      <c r="H545" s="731"/>
      <c r="I545" s="731"/>
      <c r="J545" s="731"/>
      <c r="K545" s="731"/>
      <c r="L545" s="731"/>
      <c r="M545" s="731"/>
      <c r="N545" s="731"/>
      <c r="O545" s="732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31"/>
      <c r="C546" s="731"/>
      <c r="D546" s="731"/>
      <c r="E546" s="731"/>
      <c r="F546" s="731"/>
      <c r="G546" s="731"/>
      <c r="H546" s="731"/>
      <c r="I546" s="731"/>
      <c r="J546" s="731"/>
      <c r="K546" s="731"/>
      <c r="L546" s="731"/>
      <c r="M546" s="731"/>
      <c r="N546" s="731"/>
      <c r="O546" s="731"/>
      <c r="P546" s="731"/>
      <c r="Q546" s="731"/>
      <c r="R546" s="731"/>
      <c r="S546" s="731"/>
      <c r="T546" s="731"/>
      <c r="U546" s="731"/>
      <c r="V546" s="731"/>
      <c r="W546" s="731"/>
      <c r="X546" s="731"/>
      <c r="Y546" s="731"/>
      <c r="Z546" s="731"/>
      <c r="AA546" s="715"/>
      <c r="AB546" s="715"/>
      <c r="AC546" s="715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1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0"/>
      <c r="B549" s="731"/>
      <c r="C549" s="731"/>
      <c r="D549" s="731"/>
      <c r="E549" s="731"/>
      <c r="F549" s="731"/>
      <c r="G549" s="731"/>
      <c r="H549" s="731"/>
      <c r="I549" s="731"/>
      <c r="J549" s="731"/>
      <c r="K549" s="731"/>
      <c r="L549" s="731"/>
      <c r="M549" s="731"/>
      <c r="N549" s="731"/>
      <c r="O549" s="732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31"/>
      <c r="B550" s="731"/>
      <c r="C550" s="731"/>
      <c r="D550" s="731"/>
      <c r="E550" s="731"/>
      <c r="F550" s="731"/>
      <c r="G550" s="731"/>
      <c r="H550" s="731"/>
      <c r="I550" s="731"/>
      <c r="J550" s="731"/>
      <c r="K550" s="731"/>
      <c r="L550" s="731"/>
      <c r="M550" s="731"/>
      <c r="N550" s="731"/>
      <c r="O550" s="732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3" t="s">
        <v>876</v>
      </c>
      <c r="B551" s="814"/>
      <c r="C551" s="814"/>
      <c r="D551" s="814"/>
      <c r="E551" s="814"/>
      <c r="F551" s="814"/>
      <c r="G551" s="814"/>
      <c r="H551" s="814"/>
      <c r="I551" s="814"/>
      <c r="J551" s="814"/>
      <c r="K551" s="814"/>
      <c r="L551" s="814"/>
      <c r="M551" s="814"/>
      <c r="N551" s="814"/>
      <c r="O551" s="814"/>
      <c r="P551" s="814"/>
      <c r="Q551" s="814"/>
      <c r="R551" s="814"/>
      <c r="S551" s="814"/>
      <c r="T551" s="814"/>
      <c r="U551" s="814"/>
      <c r="V551" s="814"/>
      <c r="W551" s="814"/>
      <c r="X551" s="814"/>
      <c r="Y551" s="814"/>
      <c r="Z551" s="814"/>
      <c r="AA551" s="48"/>
      <c r="AB551" s="48"/>
      <c r="AC551" s="48"/>
    </row>
    <row r="552" spans="1:68" ht="16.5" customHeight="1" x14ac:dyDescent="0.25">
      <c r="A552" s="737" t="s">
        <v>876</v>
      </c>
      <c r="B552" s="731"/>
      <c r="C552" s="731"/>
      <c r="D552" s="731"/>
      <c r="E552" s="731"/>
      <c r="F552" s="731"/>
      <c r="G552" s="731"/>
      <c r="H552" s="731"/>
      <c r="I552" s="731"/>
      <c r="J552" s="731"/>
      <c r="K552" s="731"/>
      <c r="L552" s="731"/>
      <c r="M552" s="731"/>
      <c r="N552" s="731"/>
      <c r="O552" s="731"/>
      <c r="P552" s="731"/>
      <c r="Q552" s="731"/>
      <c r="R552" s="731"/>
      <c r="S552" s="731"/>
      <c r="T552" s="731"/>
      <c r="U552" s="731"/>
      <c r="V552" s="731"/>
      <c r="W552" s="731"/>
      <c r="X552" s="731"/>
      <c r="Y552" s="731"/>
      <c r="Z552" s="731"/>
      <c r="AA552" s="714"/>
      <c r="AB552" s="714"/>
      <c r="AC552" s="714"/>
    </row>
    <row r="553" spans="1:68" ht="14.25" customHeight="1" x14ac:dyDescent="0.25">
      <c r="A553" s="736" t="s">
        <v>113</v>
      </c>
      <c r="B553" s="731"/>
      <c r="C553" s="731"/>
      <c r="D553" s="731"/>
      <c r="E553" s="731"/>
      <c r="F553" s="731"/>
      <c r="G553" s="731"/>
      <c r="H553" s="731"/>
      <c r="I553" s="731"/>
      <c r="J553" s="731"/>
      <c r="K553" s="731"/>
      <c r="L553" s="731"/>
      <c r="M553" s="731"/>
      <c r="N553" s="731"/>
      <c r="O553" s="731"/>
      <c r="P553" s="731"/>
      <c r="Q553" s="731"/>
      <c r="R553" s="731"/>
      <c r="S553" s="731"/>
      <c r="T553" s="731"/>
      <c r="U553" s="731"/>
      <c r="V553" s="731"/>
      <c r="W553" s="731"/>
      <c r="X553" s="731"/>
      <c r="Y553" s="731"/>
      <c r="Z553" s="731"/>
      <c r="AA553" s="715"/>
      <c r="AB553" s="715"/>
      <c r="AC553" s="715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55</v>
      </c>
      <c r="P554" s="997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1028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120</v>
      </c>
      <c r="N556" s="33"/>
      <c r="O556" s="32">
        <v>50</v>
      </c>
      <c r="P556" s="843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120</v>
      </c>
      <c r="N557" s="33"/>
      <c r="O557" s="32">
        <v>55</v>
      </c>
      <c r="P557" s="1035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120</v>
      </c>
      <c r="N559" s="33"/>
      <c r="O559" s="32">
        <v>50</v>
      </c>
      <c r="P559" s="967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120</v>
      </c>
      <c r="N560" s="33"/>
      <c r="O560" s="32">
        <v>55</v>
      </c>
      <c r="P560" s="1041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30"/>
      <c r="B561" s="731"/>
      <c r="C561" s="731"/>
      <c r="D561" s="731"/>
      <c r="E561" s="731"/>
      <c r="F561" s="731"/>
      <c r="G561" s="731"/>
      <c r="H561" s="731"/>
      <c r="I561" s="731"/>
      <c r="J561" s="731"/>
      <c r="K561" s="731"/>
      <c r="L561" s="731"/>
      <c r="M561" s="731"/>
      <c r="N561" s="731"/>
      <c r="O561" s="732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31"/>
      <c r="B562" s="731"/>
      <c r="C562" s="731"/>
      <c r="D562" s="731"/>
      <c r="E562" s="731"/>
      <c r="F562" s="731"/>
      <c r="G562" s="731"/>
      <c r="H562" s="731"/>
      <c r="I562" s="731"/>
      <c r="J562" s="731"/>
      <c r="K562" s="731"/>
      <c r="L562" s="731"/>
      <c r="M562" s="731"/>
      <c r="N562" s="731"/>
      <c r="O562" s="732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31"/>
      <c r="C563" s="731"/>
      <c r="D563" s="731"/>
      <c r="E563" s="731"/>
      <c r="F563" s="731"/>
      <c r="G563" s="731"/>
      <c r="H563" s="731"/>
      <c r="I563" s="731"/>
      <c r="J563" s="731"/>
      <c r="K563" s="731"/>
      <c r="L563" s="731"/>
      <c r="M563" s="731"/>
      <c r="N563" s="731"/>
      <c r="O563" s="731"/>
      <c r="P563" s="731"/>
      <c r="Q563" s="731"/>
      <c r="R563" s="731"/>
      <c r="S563" s="731"/>
      <c r="T563" s="731"/>
      <c r="U563" s="731"/>
      <c r="V563" s="731"/>
      <c r="W563" s="731"/>
      <c r="X563" s="731"/>
      <c r="Y563" s="731"/>
      <c r="Z563" s="731"/>
      <c r="AA563" s="715"/>
      <c r="AB563" s="715"/>
      <c r="AC563" s="715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117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120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120</v>
      </c>
      <c r="N566" s="33"/>
      <c r="O566" s="32">
        <v>50</v>
      </c>
      <c r="P566" s="962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120</v>
      </c>
      <c r="N567" s="33"/>
      <c r="O567" s="32">
        <v>50</v>
      </c>
      <c r="P567" s="1008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30"/>
      <c r="B568" s="731"/>
      <c r="C568" s="731"/>
      <c r="D568" s="731"/>
      <c r="E568" s="731"/>
      <c r="F568" s="731"/>
      <c r="G568" s="731"/>
      <c r="H568" s="731"/>
      <c r="I568" s="731"/>
      <c r="J568" s="731"/>
      <c r="K568" s="731"/>
      <c r="L568" s="731"/>
      <c r="M568" s="731"/>
      <c r="N568" s="731"/>
      <c r="O568" s="732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31"/>
      <c r="B569" s="731"/>
      <c r="C569" s="731"/>
      <c r="D569" s="731"/>
      <c r="E569" s="731"/>
      <c r="F569" s="731"/>
      <c r="G569" s="731"/>
      <c r="H569" s="731"/>
      <c r="I569" s="731"/>
      <c r="J569" s="731"/>
      <c r="K569" s="731"/>
      <c r="L569" s="731"/>
      <c r="M569" s="731"/>
      <c r="N569" s="731"/>
      <c r="O569" s="732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31"/>
      <c r="C570" s="731"/>
      <c r="D570" s="731"/>
      <c r="E570" s="731"/>
      <c r="F570" s="731"/>
      <c r="G570" s="731"/>
      <c r="H570" s="731"/>
      <c r="I570" s="731"/>
      <c r="J570" s="731"/>
      <c r="K570" s="731"/>
      <c r="L570" s="731"/>
      <c r="M570" s="731"/>
      <c r="N570" s="731"/>
      <c r="O570" s="731"/>
      <c r="P570" s="731"/>
      <c r="Q570" s="731"/>
      <c r="R570" s="731"/>
      <c r="S570" s="731"/>
      <c r="T570" s="731"/>
      <c r="U570" s="731"/>
      <c r="V570" s="731"/>
      <c r="W570" s="731"/>
      <c r="X570" s="731"/>
      <c r="Y570" s="731"/>
      <c r="Z570" s="731"/>
      <c r="AA570" s="715"/>
      <c r="AB570" s="715"/>
      <c r="AC570" s="715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3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150</v>
      </c>
      <c r="Y572" s="720">
        <f t="shared" si="105"/>
        <v>151.20000000000002</v>
      </c>
      <c r="Z572" s="36">
        <f>IFERROR(IF(Y572=0,"",ROUNDUP(Y572/H572,0)*0.00753),"")</f>
        <v>0.27107999999999999</v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159.28571428571428</v>
      </c>
      <c r="BN572" s="64">
        <f t="shared" si="107"/>
        <v>160.56</v>
      </c>
      <c r="BO572" s="64">
        <f t="shared" si="108"/>
        <v>0.22893772893772893</v>
      </c>
      <c r="BP572" s="64">
        <f t="shared" si="109"/>
        <v>0.23076923076923075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19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4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6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58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3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30"/>
      <c r="B578" s="731"/>
      <c r="C578" s="731"/>
      <c r="D578" s="731"/>
      <c r="E578" s="731"/>
      <c r="F578" s="731"/>
      <c r="G578" s="731"/>
      <c r="H578" s="731"/>
      <c r="I578" s="731"/>
      <c r="J578" s="731"/>
      <c r="K578" s="731"/>
      <c r="L578" s="731"/>
      <c r="M578" s="731"/>
      <c r="N578" s="731"/>
      <c r="O578" s="732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35.714285714285715</v>
      </c>
      <c r="Y578" s="721">
        <f>IFERROR(Y571/H571,"0")+IFERROR(Y572/H572,"0")+IFERROR(Y573/H573,"0")+IFERROR(Y574/H574,"0")+IFERROR(Y575/H575,"0")+IFERROR(Y576/H576,"0")+IFERROR(Y577/H577,"0")</f>
        <v>36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0.27107999999999999</v>
      </c>
      <c r="AA578" s="722"/>
      <c r="AB578" s="722"/>
      <c r="AC578" s="722"/>
    </row>
    <row r="579" spans="1:68" x14ac:dyDescent="0.2">
      <c r="A579" s="731"/>
      <c r="B579" s="731"/>
      <c r="C579" s="731"/>
      <c r="D579" s="731"/>
      <c r="E579" s="731"/>
      <c r="F579" s="731"/>
      <c r="G579" s="731"/>
      <c r="H579" s="731"/>
      <c r="I579" s="731"/>
      <c r="J579" s="731"/>
      <c r="K579" s="731"/>
      <c r="L579" s="731"/>
      <c r="M579" s="731"/>
      <c r="N579" s="731"/>
      <c r="O579" s="732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150</v>
      </c>
      <c r="Y579" s="721">
        <f>IFERROR(SUM(Y571:Y577),"0")</f>
        <v>151.20000000000002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31"/>
      <c r="C580" s="731"/>
      <c r="D580" s="731"/>
      <c r="E580" s="731"/>
      <c r="F580" s="731"/>
      <c r="G580" s="731"/>
      <c r="H580" s="731"/>
      <c r="I580" s="731"/>
      <c r="J580" s="731"/>
      <c r="K580" s="731"/>
      <c r="L580" s="731"/>
      <c r="M580" s="731"/>
      <c r="N580" s="731"/>
      <c r="O580" s="731"/>
      <c r="P580" s="731"/>
      <c r="Q580" s="731"/>
      <c r="R580" s="731"/>
      <c r="S580" s="731"/>
      <c r="T580" s="731"/>
      <c r="U580" s="731"/>
      <c r="V580" s="731"/>
      <c r="W580" s="731"/>
      <c r="X580" s="731"/>
      <c r="Y580" s="731"/>
      <c r="Z580" s="731"/>
      <c r="AA580" s="715"/>
      <c r="AB580" s="715"/>
      <c r="AC580" s="715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117</v>
      </c>
      <c r="N581" s="33"/>
      <c r="O581" s="32">
        <v>40</v>
      </c>
      <c r="P581" s="900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3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30"/>
      <c r="B585" s="731"/>
      <c r="C585" s="731"/>
      <c r="D585" s="731"/>
      <c r="E585" s="731"/>
      <c r="F585" s="731"/>
      <c r="G585" s="731"/>
      <c r="H585" s="731"/>
      <c r="I585" s="731"/>
      <c r="J585" s="731"/>
      <c r="K585" s="731"/>
      <c r="L585" s="731"/>
      <c r="M585" s="731"/>
      <c r="N585" s="731"/>
      <c r="O585" s="732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31"/>
      <c r="B586" s="731"/>
      <c r="C586" s="731"/>
      <c r="D586" s="731"/>
      <c r="E586" s="731"/>
      <c r="F586" s="731"/>
      <c r="G586" s="731"/>
      <c r="H586" s="731"/>
      <c r="I586" s="731"/>
      <c r="J586" s="731"/>
      <c r="K586" s="731"/>
      <c r="L586" s="731"/>
      <c r="M586" s="731"/>
      <c r="N586" s="731"/>
      <c r="O586" s="732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31"/>
      <c r="C587" s="731"/>
      <c r="D587" s="731"/>
      <c r="E587" s="731"/>
      <c r="F587" s="731"/>
      <c r="G587" s="731"/>
      <c r="H587" s="731"/>
      <c r="I587" s="731"/>
      <c r="J587" s="731"/>
      <c r="K587" s="731"/>
      <c r="L587" s="731"/>
      <c r="M587" s="731"/>
      <c r="N587" s="731"/>
      <c r="O587" s="731"/>
      <c r="P587" s="731"/>
      <c r="Q587" s="731"/>
      <c r="R587" s="731"/>
      <c r="S587" s="731"/>
      <c r="T587" s="731"/>
      <c r="U587" s="731"/>
      <c r="V587" s="731"/>
      <c r="W587" s="731"/>
      <c r="X587" s="731"/>
      <c r="Y587" s="731"/>
      <c r="Z587" s="731"/>
      <c r="AA587" s="715"/>
      <c r="AB587" s="715"/>
      <c r="AC587" s="715"/>
    </row>
    <row r="588" spans="1:68" ht="27" customHeight="1" x14ac:dyDescent="0.25">
      <c r="A588" s="54" t="s">
        <v>955</v>
      </c>
      <c r="B588" s="54" t="s">
        <v>956</v>
      </c>
      <c r="C588" s="31">
        <v>4301060354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3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4301060408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3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4301060355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19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4301060407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8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30"/>
      <c r="B592" s="731"/>
      <c r="C592" s="731"/>
      <c r="D592" s="731"/>
      <c r="E592" s="731"/>
      <c r="F592" s="731"/>
      <c r="G592" s="731"/>
      <c r="H592" s="731"/>
      <c r="I592" s="731"/>
      <c r="J592" s="731"/>
      <c r="K592" s="731"/>
      <c r="L592" s="731"/>
      <c r="M592" s="731"/>
      <c r="N592" s="731"/>
      <c r="O592" s="732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31"/>
      <c r="B593" s="731"/>
      <c r="C593" s="731"/>
      <c r="D593" s="731"/>
      <c r="E593" s="731"/>
      <c r="F593" s="731"/>
      <c r="G593" s="731"/>
      <c r="H593" s="731"/>
      <c r="I593" s="731"/>
      <c r="J593" s="731"/>
      <c r="K593" s="731"/>
      <c r="L593" s="731"/>
      <c r="M593" s="731"/>
      <c r="N593" s="731"/>
      <c r="O593" s="732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31"/>
      <c r="C594" s="731"/>
      <c r="D594" s="731"/>
      <c r="E594" s="731"/>
      <c r="F594" s="731"/>
      <c r="G594" s="731"/>
      <c r="H594" s="731"/>
      <c r="I594" s="731"/>
      <c r="J594" s="731"/>
      <c r="K594" s="731"/>
      <c r="L594" s="731"/>
      <c r="M594" s="731"/>
      <c r="N594" s="731"/>
      <c r="O594" s="731"/>
      <c r="P594" s="731"/>
      <c r="Q594" s="731"/>
      <c r="R594" s="731"/>
      <c r="S594" s="731"/>
      <c r="T594" s="731"/>
      <c r="U594" s="731"/>
      <c r="V594" s="731"/>
      <c r="W594" s="731"/>
      <c r="X594" s="731"/>
      <c r="Y594" s="731"/>
      <c r="Z594" s="731"/>
      <c r="AA594" s="714"/>
      <c r="AB594" s="714"/>
      <c r="AC594" s="714"/>
    </row>
    <row r="595" spans="1:68" ht="14.25" customHeight="1" x14ac:dyDescent="0.25">
      <c r="A595" s="736" t="s">
        <v>113</v>
      </c>
      <c r="B595" s="731"/>
      <c r="C595" s="731"/>
      <c r="D595" s="731"/>
      <c r="E595" s="731"/>
      <c r="F595" s="731"/>
      <c r="G595" s="731"/>
      <c r="H595" s="731"/>
      <c r="I595" s="731"/>
      <c r="J595" s="731"/>
      <c r="K595" s="731"/>
      <c r="L595" s="731"/>
      <c r="M595" s="731"/>
      <c r="N595" s="731"/>
      <c r="O595" s="731"/>
      <c r="P595" s="731"/>
      <c r="Q595" s="731"/>
      <c r="R595" s="731"/>
      <c r="S595" s="731"/>
      <c r="T595" s="731"/>
      <c r="U595" s="731"/>
      <c r="V595" s="731"/>
      <c r="W595" s="731"/>
      <c r="X595" s="731"/>
      <c r="Y595" s="731"/>
      <c r="Z595" s="731"/>
      <c r="AA595" s="715"/>
      <c r="AB595" s="715"/>
      <c r="AC595" s="715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120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120</v>
      </c>
      <c r="N597" s="33"/>
      <c r="O597" s="32">
        <v>55</v>
      </c>
      <c r="P597" s="1109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30"/>
      <c r="B598" s="731"/>
      <c r="C598" s="731"/>
      <c r="D598" s="731"/>
      <c r="E598" s="731"/>
      <c r="F598" s="731"/>
      <c r="G598" s="731"/>
      <c r="H598" s="731"/>
      <c r="I598" s="731"/>
      <c r="J598" s="731"/>
      <c r="K598" s="731"/>
      <c r="L598" s="731"/>
      <c r="M598" s="731"/>
      <c r="N598" s="731"/>
      <c r="O598" s="732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31"/>
      <c r="B599" s="731"/>
      <c r="C599" s="731"/>
      <c r="D599" s="731"/>
      <c r="E599" s="731"/>
      <c r="F599" s="731"/>
      <c r="G599" s="731"/>
      <c r="H599" s="731"/>
      <c r="I599" s="731"/>
      <c r="J599" s="731"/>
      <c r="K599" s="731"/>
      <c r="L599" s="731"/>
      <c r="M599" s="731"/>
      <c r="N599" s="731"/>
      <c r="O599" s="732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31"/>
      <c r="C600" s="731"/>
      <c r="D600" s="731"/>
      <c r="E600" s="731"/>
      <c r="F600" s="731"/>
      <c r="G600" s="731"/>
      <c r="H600" s="731"/>
      <c r="I600" s="731"/>
      <c r="J600" s="731"/>
      <c r="K600" s="731"/>
      <c r="L600" s="731"/>
      <c r="M600" s="731"/>
      <c r="N600" s="731"/>
      <c r="O600" s="731"/>
      <c r="P600" s="731"/>
      <c r="Q600" s="731"/>
      <c r="R600" s="731"/>
      <c r="S600" s="731"/>
      <c r="T600" s="731"/>
      <c r="U600" s="731"/>
      <c r="V600" s="731"/>
      <c r="W600" s="731"/>
      <c r="X600" s="731"/>
      <c r="Y600" s="731"/>
      <c r="Z600" s="731"/>
      <c r="AA600" s="715"/>
      <c r="AB600" s="715"/>
      <c r="AC600" s="715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30"/>
      <c r="B602" s="731"/>
      <c r="C602" s="731"/>
      <c r="D602" s="731"/>
      <c r="E602" s="731"/>
      <c r="F602" s="731"/>
      <c r="G602" s="731"/>
      <c r="H602" s="731"/>
      <c r="I602" s="731"/>
      <c r="J602" s="731"/>
      <c r="K602" s="731"/>
      <c r="L602" s="731"/>
      <c r="M602" s="731"/>
      <c r="N602" s="731"/>
      <c r="O602" s="732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31"/>
      <c r="B603" s="731"/>
      <c r="C603" s="731"/>
      <c r="D603" s="731"/>
      <c r="E603" s="731"/>
      <c r="F603" s="731"/>
      <c r="G603" s="731"/>
      <c r="H603" s="731"/>
      <c r="I603" s="731"/>
      <c r="J603" s="731"/>
      <c r="K603" s="731"/>
      <c r="L603" s="731"/>
      <c r="M603" s="731"/>
      <c r="N603" s="731"/>
      <c r="O603" s="732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31"/>
      <c r="C604" s="731"/>
      <c r="D604" s="731"/>
      <c r="E604" s="731"/>
      <c r="F604" s="731"/>
      <c r="G604" s="731"/>
      <c r="H604" s="731"/>
      <c r="I604" s="731"/>
      <c r="J604" s="731"/>
      <c r="K604" s="731"/>
      <c r="L604" s="731"/>
      <c r="M604" s="731"/>
      <c r="N604" s="731"/>
      <c r="O604" s="731"/>
      <c r="P604" s="731"/>
      <c r="Q604" s="731"/>
      <c r="R604" s="731"/>
      <c r="S604" s="731"/>
      <c r="T604" s="731"/>
      <c r="U604" s="731"/>
      <c r="V604" s="731"/>
      <c r="W604" s="731"/>
      <c r="X604" s="731"/>
      <c r="Y604" s="731"/>
      <c r="Z604" s="731"/>
      <c r="AA604" s="715"/>
      <c r="AB604" s="715"/>
      <c r="AC604" s="715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4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30"/>
      <c r="B606" s="731"/>
      <c r="C606" s="731"/>
      <c r="D606" s="731"/>
      <c r="E606" s="731"/>
      <c r="F606" s="731"/>
      <c r="G606" s="731"/>
      <c r="H606" s="731"/>
      <c r="I606" s="731"/>
      <c r="J606" s="731"/>
      <c r="K606" s="731"/>
      <c r="L606" s="731"/>
      <c r="M606" s="731"/>
      <c r="N606" s="731"/>
      <c r="O606" s="732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31"/>
      <c r="B607" s="731"/>
      <c r="C607" s="731"/>
      <c r="D607" s="731"/>
      <c r="E607" s="731"/>
      <c r="F607" s="731"/>
      <c r="G607" s="731"/>
      <c r="H607" s="731"/>
      <c r="I607" s="731"/>
      <c r="J607" s="731"/>
      <c r="K607" s="731"/>
      <c r="L607" s="731"/>
      <c r="M607" s="731"/>
      <c r="N607" s="731"/>
      <c r="O607" s="732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31"/>
      <c r="C608" s="731"/>
      <c r="D608" s="731"/>
      <c r="E608" s="731"/>
      <c r="F608" s="731"/>
      <c r="G608" s="731"/>
      <c r="H608" s="731"/>
      <c r="I608" s="731"/>
      <c r="J608" s="731"/>
      <c r="K608" s="731"/>
      <c r="L608" s="731"/>
      <c r="M608" s="731"/>
      <c r="N608" s="731"/>
      <c r="O608" s="731"/>
      <c r="P608" s="731"/>
      <c r="Q608" s="731"/>
      <c r="R608" s="731"/>
      <c r="S608" s="731"/>
      <c r="T608" s="731"/>
      <c r="U608" s="731"/>
      <c r="V608" s="731"/>
      <c r="W608" s="731"/>
      <c r="X608" s="731"/>
      <c r="Y608" s="731"/>
      <c r="Z608" s="731"/>
      <c r="AA608" s="715"/>
      <c r="AB608" s="715"/>
      <c r="AC608" s="715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30"/>
      <c r="B610" s="731"/>
      <c r="C610" s="731"/>
      <c r="D610" s="731"/>
      <c r="E610" s="731"/>
      <c r="F610" s="731"/>
      <c r="G610" s="731"/>
      <c r="H610" s="731"/>
      <c r="I610" s="731"/>
      <c r="J610" s="731"/>
      <c r="K610" s="731"/>
      <c r="L610" s="731"/>
      <c r="M610" s="731"/>
      <c r="N610" s="731"/>
      <c r="O610" s="732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31"/>
      <c r="B611" s="731"/>
      <c r="C611" s="731"/>
      <c r="D611" s="731"/>
      <c r="E611" s="731"/>
      <c r="F611" s="731"/>
      <c r="G611" s="731"/>
      <c r="H611" s="731"/>
      <c r="I611" s="731"/>
      <c r="J611" s="731"/>
      <c r="K611" s="731"/>
      <c r="L611" s="731"/>
      <c r="M611" s="731"/>
      <c r="N611" s="731"/>
      <c r="O611" s="732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4"/>
      <c r="B612" s="731"/>
      <c r="C612" s="731"/>
      <c r="D612" s="731"/>
      <c r="E612" s="731"/>
      <c r="F612" s="731"/>
      <c r="G612" s="731"/>
      <c r="H612" s="731"/>
      <c r="I612" s="731"/>
      <c r="J612" s="731"/>
      <c r="K612" s="731"/>
      <c r="L612" s="731"/>
      <c r="M612" s="731"/>
      <c r="N612" s="731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7200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7230.9</v>
      </c>
      <c r="Z612" s="37"/>
      <c r="AA612" s="722"/>
      <c r="AB612" s="722"/>
      <c r="AC612" s="722"/>
    </row>
    <row r="613" spans="1:68" x14ac:dyDescent="0.2">
      <c r="A613" s="731"/>
      <c r="B613" s="731"/>
      <c r="C613" s="731"/>
      <c r="D613" s="731"/>
      <c r="E613" s="731"/>
      <c r="F613" s="731"/>
      <c r="G613" s="731"/>
      <c r="H613" s="731"/>
      <c r="I613" s="731"/>
      <c r="J613" s="731"/>
      <c r="K613" s="731"/>
      <c r="L613" s="731"/>
      <c r="M613" s="731"/>
      <c r="N613" s="731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7454.8546590395908</v>
      </c>
      <c r="Y613" s="721">
        <f>IFERROR(SUM(BN22:BN609),"0")</f>
        <v>7486.9240000000009</v>
      </c>
      <c r="Z613" s="37"/>
      <c r="AA613" s="722"/>
      <c r="AB613" s="722"/>
      <c r="AC613" s="722"/>
    </row>
    <row r="614" spans="1:68" x14ac:dyDescent="0.2">
      <c r="A614" s="731"/>
      <c r="B614" s="731"/>
      <c r="C614" s="731"/>
      <c r="D614" s="731"/>
      <c r="E614" s="731"/>
      <c r="F614" s="731"/>
      <c r="G614" s="731"/>
      <c r="H614" s="731"/>
      <c r="I614" s="731"/>
      <c r="J614" s="731"/>
      <c r="K614" s="731"/>
      <c r="L614" s="731"/>
      <c r="M614" s="731"/>
      <c r="N614" s="731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11</v>
      </c>
      <c r="Y614" s="38">
        <f>ROUNDUP(SUM(BP22:BP609),0)</f>
        <v>11</v>
      </c>
      <c r="Z614" s="37"/>
      <c r="AA614" s="722"/>
      <c r="AB614" s="722"/>
      <c r="AC614" s="722"/>
    </row>
    <row r="615" spans="1:68" x14ac:dyDescent="0.2">
      <c r="A615" s="731"/>
      <c r="B615" s="731"/>
      <c r="C615" s="731"/>
      <c r="D615" s="731"/>
      <c r="E615" s="731"/>
      <c r="F615" s="731"/>
      <c r="G615" s="731"/>
      <c r="H615" s="731"/>
      <c r="I615" s="731"/>
      <c r="J615" s="731"/>
      <c r="K615" s="731"/>
      <c r="L615" s="731"/>
      <c r="M615" s="731"/>
      <c r="N615" s="731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7729.8546590395908</v>
      </c>
      <c r="Y615" s="721">
        <f>GrossWeightTotalR+PalletQtyTotalR*25</f>
        <v>7761.9240000000009</v>
      </c>
      <c r="Z615" s="37"/>
      <c r="AA615" s="722"/>
      <c r="AB615" s="722"/>
      <c r="AC615" s="722"/>
    </row>
    <row r="616" spans="1:68" x14ac:dyDescent="0.2">
      <c r="A616" s="731"/>
      <c r="B616" s="731"/>
      <c r="C616" s="731"/>
      <c r="D616" s="731"/>
      <c r="E616" s="731"/>
      <c r="F616" s="731"/>
      <c r="G616" s="731"/>
      <c r="H616" s="731"/>
      <c r="I616" s="731"/>
      <c r="J616" s="731"/>
      <c r="K616" s="731"/>
      <c r="L616" s="731"/>
      <c r="M616" s="731"/>
      <c r="N616" s="731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554.11837021426061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557</v>
      </c>
      <c r="Z616" s="37"/>
      <c r="AA616" s="722"/>
      <c r="AB616" s="722"/>
      <c r="AC616" s="722"/>
    </row>
    <row r="617" spans="1:68" ht="14.25" customHeight="1" x14ac:dyDescent="0.2">
      <c r="A617" s="731"/>
      <c r="B617" s="731"/>
      <c r="C617" s="731"/>
      <c r="D617" s="731"/>
      <c r="E617" s="731"/>
      <c r="F617" s="731"/>
      <c r="G617" s="731"/>
      <c r="H617" s="731"/>
      <c r="I617" s="731"/>
      <c r="J617" s="731"/>
      <c r="K617" s="731"/>
      <c r="L617" s="731"/>
      <c r="M617" s="731"/>
      <c r="N617" s="731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11.105129999999999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6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6" t="s">
        <v>801</v>
      </c>
      <c r="AD619" s="743" t="s">
        <v>876</v>
      </c>
      <c r="AE619" s="891"/>
      <c r="AF619" s="717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7"/>
      <c r="M620" s="743" t="s">
        <v>447</v>
      </c>
      <c r="N620" s="717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7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7"/>
      <c r="M621" s="744"/>
      <c r="N621" s="717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7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0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7"/>
      <c r="M622" s="46">
        <f>IFERROR(Y261*1,"0")+IFERROR(Y262*1,"0")+IFERROR(Y263*1,"0")+IFERROR(Y264*1,"0")+IFERROR(Y265*1,"0")+IFERROR(Y266*1,"0")+IFERROR(Y267*1,"0")+IFERROR(Y268*1,"0")+IFERROR(Y272*1,"0")</f>
        <v>0</v>
      </c>
      <c r="N622" s="717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50.400000000000006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6876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153.29999999999998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151.20000000000002</v>
      </c>
      <c r="AE622" s="46">
        <f>IFERROR(Y596*1,"0")+IFERROR(Y597*1,"0")+IFERROR(Y601*1,"0")+IFERROR(Y605*1,"0")+IFERROR(Y609*1,"0")</f>
        <v>0</v>
      </c>
      <c r="AF622" s="717"/>
    </row>
  </sheetData>
  <sheetProtection algorithmName="SHA-512" hashValue="6+22FjWZ4WEUnQBBsV+rVgbd6x25zc0JhSsoCNb+HHSLmC4rJS/8YptHUTc5NesuLK7ThsS4YEMf5LXiDtxe+A==" saltValue="gw8MBqnS75htZfFL61EY9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A8:C8"/>
    <mergeCell ref="D32:E32"/>
    <mergeCell ref="D268:E268"/>
    <mergeCell ref="D566:E566"/>
    <mergeCell ref="P449:T449"/>
    <mergeCell ref="A128:Z128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Q620:Q621"/>
    <mergeCell ref="S620:S621"/>
    <mergeCell ref="D121:E121"/>
    <mergeCell ref="A366:O367"/>
    <mergeCell ref="P296:V296"/>
    <mergeCell ref="P527:V527"/>
    <mergeCell ref="A181:Z181"/>
    <mergeCell ref="P598:V598"/>
    <mergeCell ref="P534:T534"/>
    <mergeCell ref="D515:E515"/>
    <mergeCell ref="P363:T363"/>
    <mergeCell ref="D344:E344"/>
    <mergeCell ref="A213:O214"/>
    <mergeCell ref="D42:E42"/>
    <mergeCell ref="D542:E542"/>
    <mergeCell ref="D17:E18"/>
    <mergeCell ref="P313:T313"/>
    <mergeCell ref="P536:T536"/>
    <mergeCell ref="A608:Z608"/>
    <mergeCell ref="P85:T85"/>
    <mergeCell ref="P383:T383"/>
    <mergeCell ref="D571:E571"/>
    <mergeCell ref="A202:O203"/>
    <mergeCell ref="A595:Z595"/>
    <mergeCell ref="D266:E266"/>
    <mergeCell ref="D537:E537"/>
    <mergeCell ref="P174:T174"/>
    <mergeCell ref="D95:E95"/>
    <mergeCell ref="P447:T447"/>
    <mergeCell ref="P372:V372"/>
    <mergeCell ref="P385:T385"/>
    <mergeCell ref="P310:V310"/>
    <mergeCell ref="D57:E57"/>
    <mergeCell ref="P124:T124"/>
    <mergeCell ref="Y17:Y18"/>
    <mergeCell ref="U17:V17"/>
    <mergeCell ref="D293:E293"/>
    <mergeCell ref="D123:E123"/>
    <mergeCell ref="X17:X18"/>
    <mergeCell ref="P58:T58"/>
    <mergeCell ref="D250:E250"/>
    <mergeCell ref="D50:E50"/>
    <mergeCell ref="A494:Z494"/>
    <mergeCell ref="D408:E408"/>
    <mergeCell ref="A481:Z481"/>
    <mergeCell ref="P23:V23"/>
    <mergeCell ref="P443:V443"/>
    <mergeCell ref="D133:E133"/>
    <mergeCell ref="P510:T510"/>
    <mergeCell ref="A62:Z62"/>
    <mergeCell ref="A333:Z333"/>
    <mergeCell ref="P606:V606"/>
    <mergeCell ref="P185:V185"/>
    <mergeCell ref="P544:V544"/>
    <mergeCell ref="P160:V160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D237:E237"/>
    <mergeCell ref="P43:V43"/>
    <mergeCell ref="N17:N18"/>
    <mergeCell ref="D49:E49"/>
    <mergeCell ref="Q5:R5"/>
    <mergeCell ref="P370:T370"/>
    <mergeCell ref="D242:E242"/>
    <mergeCell ref="P199:T199"/>
    <mergeCell ref="P497:T497"/>
    <mergeCell ref="F17:F18"/>
    <mergeCell ref="D478:E478"/>
    <mergeCell ref="D278:E278"/>
    <mergeCell ref="D163:E163"/>
    <mergeCell ref="D107:E107"/>
    <mergeCell ref="D576:E576"/>
    <mergeCell ref="P589:T589"/>
    <mergeCell ref="P484:T484"/>
    <mergeCell ref="D234:E234"/>
    <mergeCell ref="P65:T65"/>
    <mergeCell ref="P70:T70"/>
    <mergeCell ref="P305:V305"/>
    <mergeCell ref="P263:T263"/>
    <mergeCell ref="D244:E244"/>
    <mergeCell ref="P228:T228"/>
    <mergeCell ref="D342:E342"/>
    <mergeCell ref="D336:E336"/>
    <mergeCell ref="D407:E407"/>
    <mergeCell ref="P293:T293"/>
    <mergeCell ref="A149:O150"/>
    <mergeCell ref="Q6:R6"/>
    <mergeCell ref="P200:T200"/>
    <mergeCell ref="P243:T243"/>
    <mergeCell ref="P436:T436"/>
    <mergeCell ref="P292:T292"/>
    <mergeCell ref="D29:E29"/>
    <mergeCell ref="P592:V592"/>
    <mergeCell ref="P515:T515"/>
    <mergeCell ref="P344:T344"/>
    <mergeCell ref="D265:E265"/>
    <mergeCell ref="D216:E216"/>
    <mergeCell ref="A134:O135"/>
    <mergeCell ref="D452:E452"/>
    <mergeCell ref="C619:H619"/>
    <mergeCell ref="P371:V371"/>
    <mergeCell ref="D252:E252"/>
    <mergeCell ref="P123:T123"/>
    <mergeCell ref="A20:Z20"/>
    <mergeCell ref="P408:T408"/>
    <mergeCell ref="D218:E218"/>
    <mergeCell ref="P593:V593"/>
    <mergeCell ref="P289:V289"/>
    <mergeCell ref="A412:Z412"/>
    <mergeCell ref="P239:V239"/>
    <mergeCell ref="D249:E249"/>
    <mergeCell ref="P262:T262"/>
    <mergeCell ref="D547:E547"/>
    <mergeCell ref="P353:V353"/>
    <mergeCell ref="A349:Z349"/>
    <mergeCell ref="A476:Z476"/>
    <mergeCell ref="D341:E341"/>
    <mergeCell ref="D170:E170"/>
    <mergeCell ref="D468:E468"/>
    <mergeCell ref="D577:E577"/>
    <mergeCell ref="P597:T597"/>
    <mergeCell ref="A360:O361"/>
    <mergeCell ref="A487:O488"/>
    <mergeCell ref="AD17:AF18"/>
    <mergeCell ref="D101:E101"/>
    <mergeCell ref="P378:V378"/>
    <mergeCell ref="P117:V117"/>
    <mergeCell ref="D76:E76"/>
    <mergeCell ref="P55:V55"/>
    <mergeCell ref="F5:G5"/>
    <mergeCell ref="P144:V144"/>
    <mergeCell ref="A25:Z25"/>
    <mergeCell ref="AB620:AB621"/>
    <mergeCell ref="D455:E455"/>
    <mergeCell ref="P509:T509"/>
    <mergeCell ref="AD620:AD621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486:T486"/>
    <mergeCell ref="P75:T75"/>
    <mergeCell ref="P342:T342"/>
    <mergeCell ref="P317:T317"/>
    <mergeCell ref="D323:E323"/>
    <mergeCell ref="D223:E223"/>
    <mergeCell ref="D450:E450"/>
    <mergeCell ref="D279:E279"/>
    <mergeCell ref="P2:W3"/>
    <mergeCell ref="D241:E241"/>
    <mergeCell ref="G620:G621"/>
    <mergeCell ref="P198:T198"/>
    <mergeCell ref="P90:T90"/>
    <mergeCell ref="I620:I621"/>
    <mergeCell ref="P418:T418"/>
    <mergeCell ref="A371:O372"/>
    <mergeCell ref="K620:K621"/>
    <mergeCell ref="P583:T583"/>
    <mergeCell ref="D575:E575"/>
    <mergeCell ref="D228:E228"/>
    <mergeCell ref="P610:V610"/>
    <mergeCell ref="P64:T64"/>
    <mergeCell ref="A23:O24"/>
    <mergeCell ref="D10:E10"/>
    <mergeCell ref="F10:G10"/>
    <mergeCell ref="D34:E34"/>
    <mergeCell ref="D243:E243"/>
    <mergeCell ref="A479:O480"/>
    <mergeCell ref="D99:E99"/>
    <mergeCell ref="P78:V78"/>
    <mergeCell ref="D397:E397"/>
    <mergeCell ref="A544:O545"/>
    <mergeCell ref="P364:T364"/>
    <mergeCell ref="D503:E503"/>
    <mergeCell ref="P599:V599"/>
    <mergeCell ref="A245:O246"/>
    <mergeCell ref="A39:O40"/>
    <mergeCell ref="P121:T121"/>
    <mergeCell ref="A499:O500"/>
    <mergeCell ref="P357:T357"/>
    <mergeCell ref="P101:T101"/>
    <mergeCell ref="D557:E557"/>
    <mergeCell ref="D386:E386"/>
    <mergeCell ref="D513:E513"/>
    <mergeCell ref="P492:V492"/>
    <mergeCell ref="P415:T415"/>
    <mergeCell ref="P479:V479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588:T588"/>
    <mergeCell ref="P417:T417"/>
    <mergeCell ref="D531:E531"/>
    <mergeCell ref="A247:Z247"/>
    <mergeCell ref="P196:T196"/>
    <mergeCell ref="A508:Z508"/>
    <mergeCell ref="A312:Z312"/>
    <mergeCell ref="D177:E177"/>
    <mergeCell ref="D33:E33"/>
    <mergeCell ref="P585:V585"/>
    <mergeCell ref="P183:T183"/>
    <mergeCell ref="D164:E164"/>
    <mergeCell ref="D462:E462"/>
    <mergeCell ref="P365:T365"/>
    <mergeCell ref="D560:E560"/>
    <mergeCell ref="A269:O270"/>
    <mergeCell ref="P114:T114"/>
    <mergeCell ref="P241:T241"/>
    <mergeCell ref="D84:E84"/>
    <mergeCell ref="P483:T483"/>
    <mergeCell ref="A157:Z157"/>
    <mergeCell ref="A35:O36"/>
    <mergeCell ref="D22:E22"/>
    <mergeCell ref="P575:T575"/>
    <mergeCell ref="D447:E447"/>
    <mergeCell ref="P426:V426"/>
    <mergeCell ref="D385:E385"/>
    <mergeCell ref="P301:T301"/>
    <mergeCell ref="D605:E605"/>
    <mergeCell ref="P178:T178"/>
    <mergeCell ref="P34:T34"/>
    <mergeCell ref="A102:O103"/>
    <mergeCell ref="P547:T547"/>
    <mergeCell ref="D86:E86"/>
    <mergeCell ref="P463:T463"/>
    <mergeCell ref="D384:E384"/>
    <mergeCell ref="P341:T341"/>
    <mergeCell ref="P192:V192"/>
    <mergeCell ref="A191:O192"/>
    <mergeCell ref="P577:T577"/>
    <mergeCell ref="D449:E449"/>
    <mergeCell ref="P49:T49"/>
    <mergeCell ref="P284:V284"/>
    <mergeCell ref="A551:Z551"/>
    <mergeCell ref="P478:T478"/>
    <mergeCell ref="P278:T278"/>
    <mergeCell ref="P107:T107"/>
    <mergeCell ref="P576:T576"/>
    <mergeCell ref="P48:T48"/>
    <mergeCell ref="D227:E227"/>
    <mergeCell ref="P582:T582"/>
    <mergeCell ref="D525:E525"/>
    <mergeCell ref="A9:C9"/>
    <mergeCell ref="P125:T125"/>
    <mergeCell ref="P557:T557"/>
    <mergeCell ref="A71:O72"/>
    <mergeCell ref="P112:T112"/>
    <mergeCell ref="D58:E58"/>
    <mergeCell ref="D294:E294"/>
    <mergeCell ref="A298:Z298"/>
    <mergeCell ref="P273:V273"/>
    <mergeCell ref="AC620:AC621"/>
    <mergeCell ref="A465:O466"/>
    <mergeCell ref="AE620:AE621"/>
    <mergeCell ref="P568:V568"/>
    <mergeCell ref="P323:T323"/>
    <mergeCell ref="D231:E231"/>
    <mergeCell ref="P39:V39"/>
    <mergeCell ref="D529:E529"/>
    <mergeCell ref="D358:E358"/>
    <mergeCell ref="P474:V474"/>
    <mergeCell ref="P103:V103"/>
    <mergeCell ref="P134:V134"/>
    <mergeCell ref="P97:V97"/>
    <mergeCell ref="Q13:R13"/>
    <mergeCell ref="P339:V339"/>
    <mergeCell ref="D318:E318"/>
    <mergeCell ref="D389:E389"/>
    <mergeCell ref="P201:T201"/>
    <mergeCell ref="P139:T139"/>
    <mergeCell ref="A612:O617"/>
    <mergeCell ref="D159:E159"/>
    <mergeCell ref="H620:H621"/>
    <mergeCell ref="J620:J621"/>
    <mergeCell ref="P471:V471"/>
    <mergeCell ref="A467:Z467"/>
    <mergeCell ref="D459:E459"/>
    <mergeCell ref="P130:T130"/>
    <mergeCell ref="P421:V421"/>
    <mergeCell ref="A271:Z271"/>
    <mergeCell ref="P190:T190"/>
    <mergeCell ref="A507:Z507"/>
    <mergeCell ref="P282:T282"/>
    <mergeCell ref="D154:E154"/>
    <mergeCell ref="D461:E461"/>
    <mergeCell ref="D200:E200"/>
    <mergeCell ref="P555:T555"/>
    <mergeCell ref="P359:T359"/>
    <mergeCell ref="D436:E436"/>
    <mergeCell ref="P490:T490"/>
    <mergeCell ref="D292:E292"/>
    <mergeCell ref="P346:T346"/>
    <mergeCell ref="D534:E534"/>
    <mergeCell ref="P560:T560"/>
    <mergeCell ref="P176:T176"/>
    <mergeCell ref="A604:Z604"/>
    <mergeCell ref="D589:E589"/>
    <mergeCell ref="P133:T133"/>
    <mergeCell ref="P208:V208"/>
    <mergeCell ref="A204:Z204"/>
    <mergeCell ref="D196:E196"/>
    <mergeCell ref="P615:V615"/>
    <mergeCell ref="H5:M5"/>
    <mergeCell ref="A56:Z56"/>
    <mergeCell ref="A526:O527"/>
    <mergeCell ref="P567:T567"/>
    <mergeCell ref="P396:T396"/>
    <mergeCell ref="D510:E510"/>
    <mergeCell ref="D317:E317"/>
    <mergeCell ref="A285:Z285"/>
    <mergeCell ref="P461:T461"/>
    <mergeCell ref="A306:Z306"/>
    <mergeCell ref="D212:E212"/>
    <mergeCell ref="D6:M6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P335:T335"/>
    <mergeCell ref="D256:E256"/>
    <mergeCell ref="P462:T462"/>
    <mergeCell ref="D383:E383"/>
    <mergeCell ref="D207:E207"/>
    <mergeCell ref="P164:T164"/>
    <mergeCell ref="D299:E299"/>
    <mergeCell ref="V6:W9"/>
    <mergeCell ref="D199:E199"/>
    <mergeCell ref="P554:T554"/>
    <mergeCell ref="P38:T38"/>
    <mergeCell ref="D497:E497"/>
    <mergeCell ref="D364:E364"/>
    <mergeCell ref="A404:O405"/>
    <mergeCell ref="A155:O156"/>
    <mergeCell ref="P541:T541"/>
    <mergeCell ref="D413:E413"/>
    <mergeCell ref="D484:E484"/>
    <mergeCell ref="P345:T345"/>
    <mergeCell ref="D217:E217"/>
    <mergeCell ref="P222:T222"/>
    <mergeCell ref="P84:T84"/>
    <mergeCell ref="W620:W621"/>
    <mergeCell ref="D65:E65"/>
    <mergeCell ref="P22:T22"/>
    <mergeCell ref="A580:Z580"/>
    <mergeCell ref="A437:O438"/>
    <mergeCell ref="D428:E428"/>
    <mergeCell ref="A61:Z61"/>
    <mergeCell ref="P605:T605"/>
    <mergeCell ref="D415:E415"/>
    <mergeCell ref="P394:V394"/>
    <mergeCell ref="P521:V521"/>
    <mergeCell ref="P54:V54"/>
    <mergeCell ref="D194:E194"/>
    <mergeCell ref="Z17:Z18"/>
    <mergeCell ref="A41:Z41"/>
    <mergeCell ref="D446:E446"/>
    <mergeCell ref="P550:V550"/>
    <mergeCell ref="B620:B621"/>
    <mergeCell ref="P366:V366"/>
    <mergeCell ref="A489:Z489"/>
    <mergeCell ref="P535:T535"/>
    <mergeCell ref="A144:O145"/>
    <mergeCell ref="A439:Z439"/>
    <mergeCell ref="P212:T212"/>
    <mergeCell ref="AA17:AA18"/>
    <mergeCell ref="AC17:AC18"/>
    <mergeCell ref="P485:T485"/>
    <mergeCell ref="H10:M10"/>
    <mergeCell ref="A409:O410"/>
    <mergeCell ref="P279:T279"/>
    <mergeCell ref="A602:O603"/>
    <mergeCell ref="D418:E418"/>
    <mergeCell ref="P108:T108"/>
    <mergeCell ref="P209:V209"/>
    <mergeCell ref="P254:T254"/>
    <mergeCell ref="P616:V616"/>
    <mergeCell ref="P251:T251"/>
    <mergeCell ref="P512:T512"/>
    <mergeCell ref="A435:Z435"/>
    <mergeCell ref="P343:T343"/>
    <mergeCell ref="D153:E153"/>
    <mergeCell ref="D591:E591"/>
    <mergeCell ref="P530:T530"/>
    <mergeCell ref="P318:T318"/>
    <mergeCell ref="P256:T256"/>
    <mergeCell ref="AB17:AB18"/>
    <mergeCell ref="P44:V44"/>
    <mergeCell ref="A592:O593"/>
    <mergeCell ref="D85:E85"/>
    <mergeCell ref="D601:E601"/>
    <mergeCell ref="H17:H18"/>
    <mergeCell ref="P261:T261"/>
    <mergeCell ref="P532:T532"/>
    <mergeCell ref="P503:T503"/>
    <mergeCell ref="P559:T559"/>
    <mergeCell ref="P388:T388"/>
    <mergeCell ref="P459:T459"/>
    <mergeCell ref="AD619:AE619"/>
    <mergeCell ref="P217:T217"/>
    <mergeCell ref="D198:E198"/>
    <mergeCell ref="A146:Z146"/>
    <mergeCell ref="P27:T27"/>
    <mergeCell ref="P325:T325"/>
    <mergeCell ref="P154:T154"/>
    <mergeCell ref="D75:E75"/>
    <mergeCell ref="A78:O79"/>
    <mergeCell ref="A520:O521"/>
    <mergeCell ref="P390:T390"/>
    <mergeCell ref="D206:E206"/>
    <mergeCell ref="A578:O579"/>
    <mergeCell ref="D596:E596"/>
    <mergeCell ref="P91:T91"/>
    <mergeCell ref="P404:V404"/>
    <mergeCell ref="P327:T327"/>
    <mergeCell ref="A587:Z587"/>
    <mergeCell ref="D541:E541"/>
    <mergeCell ref="D370:E370"/>
    <mergeCell ref="P405:V405"/>
    <mergeCell ref="D222:E222"/>
    <mergeCell ref="G17:G18"/>
    <mergeCell ref="P171:V171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448:T448"/>
    <mergeCell ref="P233:T233"/>
    <mergeCell ref="D176:E176"/>
    <mergeCell ref="P155:V155"/>
    <mergeCell ref="D114:E114"/>
    <mergeCell ref="D583:E583"/>
    <mergeCell ref="P596:T596"/>
    <mergeCell ref="P562:V562"/>
    <mergeCell ref="A273:O274"/>
    <mergeCell ref="P143:T143"/>
    <mergeCell ref="D64:E64"/>
    <mergeCell ref="D51:E51"/>
    <mergeCell ref="P235:T235"/>
    <mergeCell ref="P533:T533"/>
    <mergeCell ref="P213:V213"/>
    <mergeCell ref="A380:Z380"/>
    <mergeCell ref="A445:Z445"/>
    <mergeCell ref="P520:V520"/>
    <mergeCell ref="P207:T207"/>
    <mergeCell ref="P299:T299"/>
    <mergeCell ref="P172:V172"/>
    <mergeCell ref="P150:V150"/>
    <mergeCell ref="D138:E138"/>
    <mergeCell ref="P564:T564"/>
    <mergeCell ref="A13:M13"/>
    <mergeCell ref="A59:O60"/>
    <mergeCell ref="A119:Z119"/>
    <mergeCell ref="P79:V79"/>
    <mergeCell ref="P437:V437"/>
    <mergeCell ref="P315:V315"/>
    <mergeCell ref="P613:V613"/>
    <mergeCell ref="A427:Z427"/>
    <mergeCell ref="D254:E254"/>
    <mergeCell ref="P115:T115"/>
    <mergeCell ref="A15:M15"/>
    <mergeCell ref="T620:T621"/>
    <mergeCell ref="D490:E490"/>
    <mergeCell ref="D48:E48"/>
    <mergeCell ref="V620:V621"/>
    <mergeCell ref="D346:E346"/>
    <mergeCell ref="P229:T229"/>
    <mergeCell ref="P77:T77"/>
    <mergeCell ref="A193:Z193"/>
    <mergeCell ref="P375:T375"/>
    <mergeCell ref="D125:E125"/>
    <mergeCell ref="P446:T446"/>
    <mergeCell ref="A369:Z369"/>
    <mergeCell ref="A54:O55"/>
    <mergeCell ref="U620:U621"/>
    <mergeCell ref="D374:E374"/>
    <mergeCell ref="P549:V549"/>
    <mergeCell ref="P165:V165"/>
    <mergeCell ref="P232:T232"/>
    <mergeCell ref="P330:T330"/>
    <mergeCell ref="P159:T159"/>
    <mergeCell ref="A275:Z275"/>
    <mergeCell ref="D68:E68"/>
    <mergeCell ref="P516:T516"/>
    <mergeCell ref="P126:V126"/>
    <mergeCell ref="P543:T543"/>
    <mergeCell ref="D424:E424"/>
    <mergeCell ref="A598:O599"/>
    <mergeCell ref="P211:T211"/>
    <mergeCell ref="D132:E132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324:T324"/>
    <mergeCell ref="P591:T591"/>
    <mergeCell ref="D463:E463"/>
    <mergeCell ref="P153:T153"/>
    <mergeCell ref="P511:T511"/>
    <mergeCell ref="A568:O569"/>
    <mergeCell ref="P609:T609"/>
    <mergeCell ref="D555:E555"/>
    <mergeCell ref="P338:V338"/>
    <mergeCell ref="A546:Z546"/>
    <mergeCell ref="P71:V71"/>
    <mergeCell ref="P202:V202"/>
    <mergeCell ref="P444:V444"/>
    <mergeCell ref="P500:V500"/>
    <mergeCell ref="D140:E140"/>
    <mergeCell ref="P590:T590"/>
    <mergeCell ref="T6:U9"/>
    <mergeCell ref="D582:E582"/>
    <mergeCell ref="D533:E533"/>
    <mergeCell ref="P319:V319"/>
    <mergeCell ref="Q10:R10"/>
    <mergeCell ref="P356:T356"/>
    <mergeCell ref="D277:E277"/>
    <mergeCell ref="M620:M621"/>
    <mergeCell ref="A379:Z379"/>
    <mergeCell ref="A37:Z37"/>
    <mergeCell ref="P60:V60"/>
    <mergeCell ref="D564:E564"/>
    <mergeCell ref="A493:Z493"/>
    <mergeCell ref="D485:E485"/>
    <mergeCell ref="P320:V320"/>
    <mergeCell ref="P149:V149"/>
    <mergeCell ref="P314:V314"/>
    <mergeCell ref="P387:T387"/>
    <mergeCell ref="A406:Z406"/>
    <mergeCell ref="A381:Z381"/>
    <mergeCell ref="P514:T514"/>
    <mergeCell ref="P216:T216"/>
    <mergeCell ref="A210:Z210"/>
    <mergeCell ref="D137:E137"/>
    <mergeCell ref="I619:V619"/>
    <mergeCell ref="P360:V360"/>
    <mergeCell ref="D74:E74"/>
    <mergeCell ref="D130:E130"/>
    <mergeCell ref="Y619:AB619"/>
    <mergeCell ref="P451:T451"/>
    <mergeCell ref="D335:E335"/>
    <mergeCell ref="A12:M12"/>
    <mergeCell ref="A411:Z411"/>
    <mergeCell ref="D343:E343"/>
    <mergeCell ref="P397:T397"/>
    <mergeCell ref="A240:Z240"/>
    <mergeCell ref="P74:T74"/>
    <mergeCell ref="A19:Z19"/>
    <mergeCell ref="D182:E182"/>
    <mergeCell ref="A14:M14"/>
    <mergeCell ref="D280:E280"/>
    <mergeCell ref="P163:T163"/>
    <mergeCell ref="A160:O161"/>
    <mergeCell ref="A111:Z111"/>
    <mergeCell ref="P424:T424"/>
    <mergeCell ref="D345:E345"/>
    <mergeCell ref="P138:T138"/>
    <mergeCell ref="T5:U5"/>
    <mergeCell ref="P76:T76"/>
    <mergeCell ref="D190:E190"/>
    <mergeCell ref="P374:T374"/>
    <mergeCell ref="V5:W5"/>
    <mergeCell ref="A224:O225"/>
    <mergeCell ref="A295:O296"/>
    <mergeCell ref="A347:O348"/>
    <mergeCell ref="D282:E282"/>
    <mergeCell ref="D233:E233"/>
    <mergeCell ref="Q8:R8"/>
    <mergeCell ref="P69:T69"/>
    <mergeCell ref="D183:E183"/>
    <mergeCell ref="P140:T140"/>
    <mergeCell ref="P267:T267"/>
    <mergeCell ref="D419:E419"/>
    <mergeCell ref="D106:E106"/>
    <mergeCell ref="D416:E416"/>
    <mergeCell ref="D264:E264"/>
    <mergeCell ref="P581:T581"/>
    <mergeCell ref="P277:T277"/>
    <mergeCell ref="P519:T519"/>
    <mergeCell ref="D391:E391"/>
    <mergeCell ref="D220:E220"/>
    <mergeCell ref="D93:E93"/>
    <mergeCell ref="P72:V72"/>
    <mergeCell ref="A322:Z322"/>
    <mergeCell ref="P122:T1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P499:V499"/>
    <mergeCell ref="P496:T496"/>
    <mergeCell ref="A491:O492"/>
    <mergeCell ref="A477:Z477"/>
    <mergeCell ref="D469:E469"/>
    <mergeCell ref="A257:O258"/>
    <mergeCell ref="A288:O289"/>
    <mergeCell ref="D219:E219"/>
    <mergeCell ref="A549:O550"/>
    <mergeCell ref="D201:E201"/>
    <mergeCell ref="P566:T566"/>
    <mergeCell ref="P517:T517"/>
    <mergeCell ref="P603:V603"/>
    <mergeCell ref="A314:O315"/>
    <mergeCell ref="D63:E63"/>
    <mergeCell ref="D330:E330"/>
    <mergeCell ref="W619:X619"/>
    <mergeCell ref="P578:V578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A162:Z162"/>
    <mergeCell ref="P579:V579"/>
    <mergeCell ref="D27:E27"/>
    <mergeCell ref="A338:O339"/>
    <mergeCell ref="D325:E325"/>
    <mergeCell ref="D567:E567"/>
    <mergeCell ref="P450:T450"/>
    <mergeCell ref="D456:E456"/>
    <mergeCell ref="D396:E396"/>
    <mergeCell ref="D116:E116"/>
    <mergeCell ref="D414:E414"/>
    <mergeCell ref="A561:O562"/>
    <mergeCell ref="D352:E352"/>
    <mergeCell ref="P419:T419"/>
    <mergeCell ref="P219:T219"/>
    <mergeCell ref="D91:E91"/>
    <mergeCell ref="P272:T272"/>
    <mergeCell ref="D460:E460"/>
    <mergeCell ref="A5:C5"/>
    <mergeCell ref="D548:E548"/>
    <mergeCell ref="A552:Z552"/>
    <mergeCell ref="P135:V135"/>
    <mergeCell ref="P191:V191"/>
    <mergeCell ref="A187:Z187"/>
    <mergeCell ref="P420:V420"/>
    <mergeCell ref="A472:Z472"/>
    <mergeCell ref="D337:E337"/>
    <mergeCell ref="D464:E464"/>
    <mergeCell ref="D573:E573"/>
    <mergeCell ref="D402:E402"/>
    <mergeCell ref="P195:T195"/>
    <mergeCell ref="P300:T300"/>
    <mergeCell ref="A189:Z189"/>
    <mergeCell ref="A17:A18"/>
    <mergeCell ref="C17:C18"/>
    <mergeCell ref="P431:T431"/>
    <mergeCell ref="K17:K18"/>
    <mergeCell ref="P529:T529"/>
    <mergeCell ref="D401:E401"/>
    <mergeCell ref="P358:T358"/>
    <mergeCell ref="D230:E230"/>
    <mergeCell ref="A208:O209"/>
    <mergeCell ref="P66:T66"/>
    <mergeCell ref="P137:T137"/>
    <mergeCell ref="D9:E9"/>
    <mergeCell ref="P197:T197"/>
    <mergeCell ref="F9:G9"/>
    <mergeCell ref="P53:T53"/>
    <mergeCell ref="P495:T495"/>
    <mergeCell ref="A425:O426"/>
    <mergeCell ref="D609:E609"/>
    <mergeCell ref="P182:T182"/>
    <mergeCell ref="P102:V102"/>
    <mergeCell ref="P280:T280"/>
    <mergeCell ref="A470:O471"/>
    <mergeCell ref="D261:E261"/>
    <mergeCell ref="P169:T169"/>
    <mergeCell ref="D90:E90"/>
    <mergeCell ref="D388:E388"/>
    <mergeCell ref="P442:T442"/>
    <mergeCell ref="D448:E448"/>
    <mergeCell ref="Q12:R12"/>
    <mergeCell ref="P354:V354"/>
    <mergeCell ref="O620:O621"/>
    <mergeCell ref="A43:O44"/>
    <mergeCell ref="P469:T469"/>
    <mergeCell ref="D390:E390"/>
    <mergeCell ref="P491:V491"/>
    <mergeCell ref="P127:V127"/>
    <mergeCell ref="P347:V347"/>
    <mergeCell ref="P351:T351"/>
    <mergeCell ref="A47:Z47"/>
    <mergeCell ref="D403:E403"/>
    <mergeCell ref="D232:E232"/>
    <mergeCell ref="D530:E530"/>
    <mergeCell ref="P238:V238"/>
    <mergeCell ref="P264:T264"/>
    <mergeCell ref="P68:T68"/>
    <mergeCell ref="P186:V186"/>
    <mergeCell ref="D38:E38"/>
    <mergeCell ref="A185:O186"/>
    <mergeCell ref="D169:E169"/>
    <mergeCell ref="Q9:R9"/>
    <mergeCell ref="D451:E451"/>
    <mergeCell ref="D255:E255"/>
    <mergeCell ref="P36:V36"/>
    <mergeCell ref="P465:V465"/>
    <mergeCell ref="P376:T376"/>
    <mergeCell ref="A395:Z395"/>
    <mergeCell ref="A290:Z290"/>
    <mergeCell ref="D453:E453"/>
    <mergeCell ref="Q11:R11"/>
    <mergeCell ref="A6:C6"/>
    <mergeCell ref="D113:E113"/>
    <mergeCell ref="P416:T416"/>
    <mergeCell ref="P142:T142"/>
    <mergeCell ref="D148:E148"/>
    <mergeCell ref="D26:E26"/>
    <mergeCell ref="P574:T574"/>
    <mergeCell ref="P403:T403"/>
    <mergeCell ref="D517:E517"/>
    <mergeCell ref="D324:E324"/>
    <mergeCell ref="D115:E115"/>
    <mergeCell ref="P524:T524"/>
    <mergeCell ref="D532:E532"/>
    <mergeCell ref="P303:T303"/>
    <mergeCell ref="P132:T132"/>
    <mergeCell ref="A563:Z563"/>
    <mergeCell ref="P538:V538"/>
    <mergeCell ref="P367:V367"/>
    <mergeCell ref="A420:O421"/>
    <mergeCell ref="P15:T16"/>
    <mergeCell ref="D327:E327"/>
    <mergeCell ref="D454:E454"/>
    <mergeCell ref="D141:E141"/>
    <mergeCell ref="A319:O320"/>
    <mergeCell ref="P456:T456"/>
    <mergeCell ref="P287:T287"/>
    <mergeCell ref="P414:T414"/>
    <mergeCell ref="P548:T548"/>
    <mergeCell ref="P281:T281"/>
    <mergeCell ref="P523:T523"/>
    <mergeCell ref="P203:V203"/>
    <mergeCell ref="P470:V470"/>
    <mergeCell ref="P352:T352"/>
    <mergeCell ref="A522:Z522"/>
    <mergeCell ref="P498:T498"/>
    <mergeCell ref="P295:V295"/>
    <mergeCell ref="A120:Z120"/>
    <mergeCell ref="D235:E235"/>
    <mergeCell ref="P214:V214"/>
    <mergeCell ref="P270:V270"/>
    <mergeCell ref="P433:V433"/>
    <mergeCell ref="P308:T308"/>
    <mergeCell ref="D509:E509"/>
    <mergeCell ref="A340:Z340"/>
    <mergeCell ref="D267:E267"/>
    <mergeCell ref="D359:E359"/>
    <mergeCell ref="A167:Z167"/>
    <mergeCell ref="A440:Z440"/>
    <mergeCell ref="A126:O127"/>
    <mergeCell ref="P294:T294"/>
    <mergeCell ref="P145:V145"/>
    <mergeCell ref="D1:F1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P428:T428"/>
    <mergeCell ref="A309:O310"/>
    <mergeCell ref="P348:V348"/>
    <mergeCell ref="A173:Z173"/>
    <mergeCell ref="A400:Z400"/>
    <mergeCell ref="P113:T113"/>
    <mergeCell ref="P17:T18"/>
    <mergeCell ref="D100:E100"/>
    <mergeCell ref="P129:T129"/>
    <mergeCell ref="D523:E523"/>
    <mergeCell ref="P63:T63"/>
    <mergeCell ref="P194:T194"/>
    <mergeCell ref="P250:T250"/>
    <mergeCell ref="P50:T50"/>
    <mergeCell ref="D31:E31"/>
    <mergeCell ref="D329:E329"/>
    <mergeCell ref="D158:E158"/>
    <mergeCell ref="P584:T584"/>
    <mergeCell ref="D229:E229"/>
    <mergeCell ref="D565:E565"/>
    <mergeCell ref="D77:E77"/>
    <mergeCell ref="P571:T571"/>
    <mergeCell ref="D272:E272"/>
    <mergeCell ref="D514:E514"/>
    <mergeCell ref="A316:Z316"/>
    <mergeCell ref="D308:E308"/>
    <mergeCell ref="A46:Z46"/>
    <mergeCell ref="P537:T537"/>
    <mergeCell ref="P337:T337"/>
    <mergeCell ref="A89:Z89"/>
    <mergeCell ref="D147:E147"/>
    <mergeCell ref="P464:T464"/>
    <mergeCell ref="Y620:Y621"/>
    <mergeCell ref="P573:T573"/>
    <mergeCell ref="P402:T402"/>
    <mergeCell ref="D516:E516"/>
    <mergeCell ref="D301:E301"/>
    <mergeCell ref="P116:T116"/>
    <mergeCell ref="D122:E122"/>
    <mergeCell ref="A105:Z105"/>
    <mergeCell ref="A398:O399"/>
    <mergeCell ref="P572:T572"/>
    <mergeCell ref="P401:T401"/>
    <mergeCell ref="D382:E382"/>
    <mergeCell ref="P268:T268"/>
    <mergeCell ref="P230:T230"/>
    <mergeCell ref="D211:E211"/>
    <mergeCell ref="P59:V59"/>
    <mergeCell ref="P488:V488"/>
    <mergeCell ref="D620:D621"/>
    <mergeCell ref="F620:F621"/>
    <mergeCell ref="P131:T131"/>
    <mergeCell ref="A117:O118"/>
    <mergeCell ref="D5:E5"/>
    <mergeCell ref="P382:T382"/>
    <mergeCell ref="D303:E303"/>
    <mergeCell ref="D496:E496"/>
    <mergeCell ref="P453:T453"/>
    <mergeCell ref="A238:O239"/>
    <mergeCell ref="P42:T42"/>
    <mergeCell ref="A474:O475"/>
    <mergeCell ref="D94:E94"/>
    <mergeCell ref="D588:E588"/>
    <mergeCell ref="X620:X621"/>
    <mergeCell ref="D417:E417"/>
    <mergeCell ref="Z620:Z621"/>
    <mergeCell ref="P148:T148"/>
    <mergeCell ref="D69:E69"/>
    <mergeCell ref="A109:O110"/>
    <mergeCell ref="D498:E498"/>
    <mergeCell ref="A96:O97"/>
    <mergeCell ref="A538:O539"/>
    <mergeCell ref="P482:T482"/>
    <mergeCell ref="D590:E590"/>
    <mergeCell ref="P569:V569"/>
    <mergeCell ref="P398:V398"/>
    <mergeCell ref="P475:V475"/>
    <mergeCell ref="D356:E356"/>
    <mergeCell ref="P542:T542"/>
    <mergeCell ref="P269:V269"/>
    <mergeCell ref="A45:Z45"/>
    <mergeCell ref="P35:V35"/>
    <mergeCell ref="P399:V399"/>
    <mergeCell ref="P526:V526"/>
    <mergeCell ref="D387:E387"/>
    <mergeCell ref="C620:C621"/>
    <mergeCell ref="H1:Q1"/>
    <mergeCell ref="A501:Z501"/>
    <mergeCell ref="E620:E621"/>
    <mergeCell ref="P480:V480"/>
    <mergeCell ref="P109:V109"/>
    <mergeCell ref="P274:V274"/>
    <mergeCell ref="A286:Z286"/>
    <mergeCell ref="A528:Z528"/>
    <mergeCell ref="P246:V246"/>
    <mergeCell ref="P40:V40"/>
    <mergeCell ref="D495:E495"/>
    <mergeCell ref="D28:E28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559:E559"/>
    <mergeCell ref="D92:E92"/>
    <mergeCell ref="P607:V607"/>
    <mergeCell ref="P413:T413"/>
    <mergeCell ref="D524:E524"/>
    <mergeCell ref="P407:T407"/>
    <mergeCell ref="A393:O394"/>
    <mergeCell ref="P242:T242"/>
    <mergeCell ref="D67:E67"/>
    <mergeCell ref="D30:E30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329:T329"/>
    <mergeCell ref="P158:T158"/>
    <mergeCell ref="P180:V180"/>
    <mergeCell ref="D139:E139"/>
    <mergeCell ref="P118:V118"/>
    <mergeCell ref="P565:T565"/>
    <mergeCell ref="P487:V487"/>
    <mergeCell ref="P266:T266"/>
    <mergeCell ref="P95:T95"/>
    <mergeCell ref="A355:Z355"/>
    <mergeCell ref="A311:Z311"/>
    <mergeCell ref="P32:T32"/>
    <mergeCell ref="D375:E375"/>
    <mergeCell ref="D108:E108"/>
    <mergeCell ref="P429:T429"/>
    <mergeCell ref="P556:T556"/>
    <mergeCell ref="P423:T423"/>
    <mergeCell ref="A353:O354"/>
    <mergeCell ref="A168:Z168"/>
    <mergeCell ref="P350:T350"/>
    <mergeCell ref="P52:T52"/>
    <mergeCell ref="A304:O305"/>
    <mergeCell ref="P223:T223"/>
    <mergeCell ref="I17:I18"/>
    <mergeCell ref="AA620:AA621"/>
    <mergeCell ref="D543:E543"/>
    <mergeCell ref="D518:E518"/>
    <mergeCell ref="P252:T252"/>
    <mergeCell ref="D124:E124"/>
    <mergeCell ref="D195:E195"/>
    <mergeCell ref="P81:T81"/>
    <mergeCell ref="V10:W10"/>
    <mergeCell ref="D431:E431"/>
    <mergeCell ref="P99:T99"/>
    <mergeCell ref="A422:Z422"/>
    <mergeCell ref="D558:E558"/>
    <mergeCell ref="D287:E287"/>
    <mergeCell ref="P170:T170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332:V332"/>
    <mergeCell ref="P161:V161"/>
    <mergeCell ref="A331:O332"/>
    <mergeCell ref="A151:Z151"/>
    <mergeCell ref="P617:V617"/>
    <mergeCell ref="P234:T234"/>
    <mergeCell ref="A321:Z321"/>
    <mergeCell ref="R1:T1"/>
    <mergeCell ref="P28:T28"/>
    <mergeCell ref="P586:V586"/>
    <mergeCell ref="P392:T392"/>
    <mergeCell ref="P326:T326"/>
    <mergeCell ref="P386:T386"/>
    <mergeCell ref="D574:E574"/>
    <mergeCell ref="P457:T457"/>
    <mergeCell ref="A443:O444"/>
    <mergeCell ref="P221:T221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129:E129"/>
    <mergeCell ref="D7:M7"/>
    <mergeCell ref="P620:P621"/>
    <mergeCell ref="R620:R621"/>
    <mergeCell ref="P389:T389"/>
    <mergeCell ref="P309:V309"/>
    <mergeCell ref="P454:T454"/>
    <mergeCell ref="A570:Z570"/>
    <mergeCell ref="P545:V545"/>
    <mergeCell ref="P88:V88"/>
    <mergeCell ref="A205:Z205"/>
    <mergeCell ref="D70:E70"/>
    <mergeCell ref="P391:T391"/>
    <mergeCell ref="D263:E263"/>
    <mergeCell ref="P220:T220"/>
    <mergeCell ref="P518:T518"/>
    <mergeCell ref="A610:O611"/>
    <mergeCell ref="D597:E597"/>
    <mergeCell ref="D486:E486"/>
    <mergeCell ref="P86:T86"/>
    <mergeCell ref="P328:T328"/>
    <mergeCell ref="P384:T384"/>
    <mergeCell ref="A585:O586"/>
    <mergeCell ref="D572:E572"/>
    <mergeCell ref="P455:T455"/>
    <mergeCell ref="D376:E376"/>
    <mergeCell ref="A80:Z80"/>
    <mergeCell ref="P249:T249"/>
    <mergeCell ref="D363:E363"/>
    <mergeCell ref="D357:E357"/>
    <mergeCell ref="A87:O88"/>
    <mergeCell ref="P612:V612"/>
    <mergeCell ref="A373:Z373"/>
    <mergeCell ref="D536:E536"/>
    <mergeCell ref="D535:E535"/>
    <mergeCell ref="D473:E473"/>
    <mergeCell ref="P244:T244"/>
    <mergeCell ref="P231:T231"/>
    <mergeCell ref="D423:E423"/>
    <mergeCell ref="P302:T302"/>
    <mergeCell ref="D174:E174"/>
    <mergeCell ref="A165:O166"/>
    <mergeCell ref="P87:V87"/>
    <mergeCell ref="A276:Z276"/>
    <mergeCell ref="A441:Z441"/>
    <mergeCell ref="P245:V245"/>
    <mergeCell ref="A368:Z368"/>
    <mergeCell ref="P614:V614"/>
    <mergeCell ref="H9:I9"/>
    <mergeCell ref="P224:V224"/>
    <mergeCell ref="P24:V24"/>
    <mergeCell ref="D281:E281"/>
    <mergeCell ref="D365:E365"/>
    <mergeCell ref="P236:T236"/>
    <mergeCell ref="P156:V156"/>
    <mergeCell ref="A152:Z152"/>
    <mergeCell ref="P334:T334"/>
    <mergeCell ref="P92:T92"/>
    <mergeCell ref="D442:E442"/>
    <mergeCell ref="D302:E302"/>
    <mergeCell ref="D429:E429"/>
    <mergeCell ref="P29:T29"/>
    <mergeCell ref="P100:T100"/>
    <mergeCell ref="D81:E81"/>
    <mergeCell ref="P265:T265"/>
    <mergeCell ref="P94:T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8" spans="2:8" x14ac:dyDescent="0.2">
      <c r="B8" s="47" t="s">
        <v>1006</v>
      </c>
      <c r="C8" s="47" t="s">
        <v>1007</v>
      </c>
      <c r="D8" s="47" t="s">
        <v>1008</v>
      </c>
      <c r="E8" s="47"/>
    </row>
    <row r="9" spans="2:8" x14ac:dyDescent="0.2">
      <c r="B9" s="47" t="s">
        <v>1009</v>
      </c>
      <c r="C9" s="47" t="s">
        <v>1010</v>
      </c>
      <c r="D9" s="47" t="s">
        <v>1011</v>
      </c>
      <c r="E9" s="47"/>
    </row>
    <row r="10" spans="2:8" x14ac:dyDescent="0.2">
      <c r="B10" s="47" t="s">
        <v>1012</v>
      </c>
      <c r="C10" s="47" t="s">
        <v>1013</v>
      </c>
      <c r="D10" s="47" t="s">
        <v>1014</v>
      </c>
      <c r="E10" s="47"/>
    </row>
    <row r="12" spans="2:8" x14ac:dyDescent="0.2">
      <c r="B12" s="47" t="s">
        <v>1015</v>
      </c>
      <c r="C12" s="47" t="s">
        <v>1001</v>
      </c>
      <c r="D12" s="47"/>
      <c r="E12" s="47"/>
    </row>
    <row r="14" spans="2:8" x14ac:dyDescent="0.2">
      <c r="B14" s="47" t="s">
        <v>1016</v>
      </c>
      <c r="C14" s="47" t="s">
        <v>1004</v>
      </c>
      <c r="D14" s="47"/>
      <c r="E14" s="47"/>
    </row>
    <row r="16" spans="2:8" x14ac:dyDescent="0.2">
      <c r="B16" s="47" t="s">
        <v>1017</v>
      </c>
      <c r="C16" s="47" t="s">
        <v>1007</v>
      </c>
      <c r="D16" s="47"/>
      <c r="E16" s="47"/>
    </row>
    <row r="18" spans="2:5" x14ac:dyDescent="0.2">
      <c r="B18" s="47" t="s">
        <v>1018</v>
      </c>
      <c r="C18" s="47" t="s">
        <v>1010</v>
      </c>
      <c r="D18" s="47"/>
      <c r="E18" s="47"/>
    </row>
    <row r="20" spans="2:5" x14ac:dyDescent="0.2">
      <c r="B20" s="47" t="s">
        <v>1019</v>
      </c>
      <c r="C20" s="47" t="s">
        <v>1013</v>
      </c>
      <c r="D20" s="47"/>
      <c r="E20" s="47"/>
    </row>
    <row r="22" spans="2:5" x14ac:dyDescent="0.2">
      <c r="B22" s="47" t="s">
        <v>1020</v>
      </c>
      <c r="C22" s="47"/>
      <c r="D22" s="47"/>
      <c r="E22" s="47"/>
    </row>
    <row r="23" spans="2:5" x14ac:dyDescent="0.2">
      <c r="B23" s="47" t="s">
        <v>1021</v>
      </c>
      <c r="C23" s="47"/>
      <c r="D23" s="47"/>
      <c r="E23" s="47"/>
    </row>
    <row r="24" spans="2:5" x14ac:dyDescent="0.2">
      <c r="B24" s="47" t="s">
        <v>1022</v>
      </c>
      <c r="C24" s="47"/>
      <c r="D24" s="47"/>
      <c r="E24" s="47"/>
    </row>
    <row r="25" spans="2:5" x14ac:dyDescent="0.2">
      <c r="B25" s="47" t="s">
        <v>1023</v>
      </c>
      <c r="C25" s="47"/>
      <c r="D25" s="47"/>
      <c r="E25" s="47"/>
    </row>
    <row r="26" spans="2:5" x14ac:dyDescent="0.2">
      <c r="B26" s="47" t="s">
        <v>1024</v>
      </c>
      <c r="C26" s="47"/>
      <c r="D26" s="47"/>
      <c r="E26" s="47"/>
    </row>
    <row r="27" spans="2:5" x14ac:dyDescent="0.2">
      <c r="B27" s="47" t="s">
        <v>1025</v>
      </c>
      <c r="C27" s="47"/>
      <c r="D27" s="47"/>
      <c r="E27" s="47"/>
    </row>
    <row r="28" spans="2:5" x14ac:dyDescent="0.2">
      <c r="B28" s="47" t="s">
        <v>1026</v>
      </c>
      <c r="C28" s="47"/>
      <c r="D28" s="47"/>
      <c r="E28" s="47"/>
    </row>
    <row r="29" spans="2:5" x14ac:dyDescent="0.2">
      <c r="B29" s="47" t="s">
        <v>1027</v>
      </c>
      <c r="C29" s="47"/>
      <c r="D29" s="47"/>
      <c r="E29" s="47"/>
    </row>
    <row r="30" spans="2:5" x14ac:dyDescent="0.2">
      <c r="B30" s="47" t="s">
        <v>1028</v>
      </c>
      <c r="C30" s="47"/>
      <c r="D30" s="47"/>
      <c r="E30" s="47"/>
    </row>
    <row r="31" spans="2:5" x14ac:dyDescent="0.2">
      <c r="B31" s="47" t="s">
        <v>1029</v>
      </c>
      <c r="C31" s="47"/>
      <c r="D31" s="47"/>
      <c r="E31" s="47"/>
    </row>
    <row r="32" spans="2:5" x14ac:dyDescent="0.2">
      <c r="B32" s="47" t="s">
        <v>1030</v>
      </c>
      <c r="C32" s="47"/>
      <c r="D32" s="47"/>
      <c r="E32" s="47"/>
    </row>
  </sheetData>
  <sheetProtection algorithmName="SHA-512" hashValue="fyLnBHfdK9Of3aO2ai948hWSvQiBUJ3OsklaR3mGwtOH7NDko0WvZ0yEkTP9k1UPd/jEpAnPUn7RdV2KMRHOeg==" saltValue="nZTJFPMtJoTlPEmYCU73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1333</vt:i4>
      </vt:variant>
    </vt:vector>
  </HeadingPairs>
  <TitlesOfParts>
    <vt:vector size="13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2024-10-25T06:19:01Z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