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5E1C00-D467-4AE7-96AF-68971299D5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N547" i="1"/>
  <c r="BM547" i="1"/>
  <c r="Z547" i="1"/>
  <c r="Y547" i="1"/>
  <c r="BP547" i="1" s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3" i="1"/>
  <c r="Y502" i="1"/>
  <c r="X502" i="1"/>
  <c r="BP501" i="1"/>
  <c r="BO501" i="1"/>
  <c r="BN501" i="1"/>
  <c r="BM501" i="1"/>
  <c r="Z501" i="1"/>
  <c r="Z502" i="1" s="1"/>
  <c r="Y501" i="1"/>
  <c r="Y503" i="1" s="1"/>
  <c r="P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613" i="1" s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Y418" i="1" s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W613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8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6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Y28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O613" i="1" s="1"/>
  <c r="P275" i="1"/>
  <c r="X272" i="1"/>
  <c r="X271" i="1"/>
  <c r="BO270" i="1"/>
  <c r="BM270" i="1"/>
  <c r="Y270" i="1"/>
  <c r="Y271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6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J613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Z70" i="1" s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BP105" i="1"/>
  <c r="BN105" i="1"/>
  <c r="Z105" i="1"/>
  <c r="Z107" i="1" s="1"/>
  <c r="Y116" i="1"/>
  <c r="BP113" i="1"/>
  <c r="BN113" i="1"/>
  <c r="Z113" i="1"/>
  <c r="Y125" i="1"/>
  <c r="BP122" i="1"/>
  <c r="BN122" i="1"/>
  <c r="Z122" i="1"/>
  <c r="Y131" i="1"/>
  <c r="BP130" i="1"/>
  <c r="BN130" i="1"/>
  <c r="Z130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Z162" i="1" s="1"/>
  <c r="Y162" i="1"/>
  <c r="H9" i="1"/>
  <c r="Y24" i="1"/>
  <c r="BP111" i="1"/>
  <c r="BN111" i="1"/>
  <c r="Z111" i="1"/>
  <c r="Z115" i="1" s="1"/>
  <c r="Y115" i="1"/>
  <c r="Z124" i="1"/>
  <c r="BP120" i="1"/>
  <c r="BN120" i="1"/>
  <c r="Z120" i="1"/>
  <c r="Y124" i="1"/>
  <c r="BP129" i="1"/>
  <c r="BN129" i="1"/>
  <c r="Z129" i="1"/>
  <c r="Z131" i="1" s="1"/>
  <c r="BP137" i="1"/>
  <c r="BN137" i="1"/>
  <c r="Z137" i="1"/>
  <c r="Y141" i="1"/>
  <c r="BP145" i="1"/>
  <c r="BN145" i="1"/>
  <c r="Z145" i="1"/>
  <c r="Z146" i="1" s="1"/>
  <c r="Y147" i="1"/>
  <c r="G613" i="1"/>
  <c r="Y153" i="1"/>
  <c r="BP150" i="1"/>
  <c r="BN150" i="1"/>
  <c r="Z150" i="1"/>
  <c r="Z152" i="1" s="1"/>
  <c r="Z255" i="1"/>
  <c r="Z469" i="1"/>
  <c r="Y169" i="1"/>
  <c r="Y177" i="1"/>
  <c r="Y183" i="1"/>
  <c r="Y190" i="1"/>
  <c r="Y200" i="1"/>
  <c r="Y207" i="1"/>
  <c r="Y211" i="1"/>
  <c r="Y223" i="1"/>
  <c r="Y237" i="1"/>
  <c r="Y243" i="1"/>
  <c r="Y256" i="1"/>
  <c r="Y267" i="1"/>
  <c r="Y272" i="1"/>
  <c r="Y282" i="1"/>
  <c r="Y287" i="1"/>
  <c r="Y294" i="1"/>
  <c r="Y303" i="1"/>
  <c r="Y308" i="1"/>
  <c r="Y313" i="1"/>
  <c r="Y317" i="1"/>
  <c r="Y329" i="1"/>
  <c r="Y337" i="1"/>
  <c r="Y345" i="1"/>
  <c r="Y351" i="1"/>
  <c r="Y359" i="1"/>
  <c r="Y365" i="1"/>
  <c r="Y370" i="1"/>
  <c r="Y376" i="1"/>
  <c r="Y392" i="1"/>
  <c r="BP401" i="1"/>
  <c r="BN401" i="1"/>
  <c r="Z401" i="1"/>
  <c r="Y403" i="1"/>
  <c r="Y408" i="1"/>
  <c r="BP405" i="1"/>
  <c r="BN405" i="1"/>
  <c r="Z405" i="1"/>
  <c r="Z407" i="1" s="1"/>
  <c r="BP415" i="1"/>
  <c r="BN415" i="1"/>
  <c r="Z415" i="1"/>
  <c r="Z418" i="1" s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BP508" i="1"/>
  <c r="BN508" i="1"/>
  <c r="Z508" i="1"/>
  <c r="Z515" i="1" s="1"/>
  <c r="BP512" i="1"/>
  <c r="BN512" i="1"/>
  <c r="Z512" i="1"/>
  <c r="BP524" i="1"/>
  <c r="BN524" i="1"/>
  <c r="Z524" i="1"/>
  <c r="BP528" i="1"/>
  <c r="BN528" i="1"/>
  <c r="Z528" i="1"/>
  <c r="Z529" i="1" s="1"/>
  <c r="Y530" i="1"/>
  <c r="Y535" i="1"/>
  <c r="BP532" i="1"/>
  <c r="BN532" i="1"/>
  <c r="Z532" i="1"/>
  <c r="BP539" i="1"/>
  <c r="BN539" i="1"/>
  <c r="Z539" i="1"/>
  <c r="Y541" i="1"/>
  <c r="BP548" i="1"/>
  <c r="BN548" i="1"/>
  <c r="Z548" i="1"/>
  <c r="BP550" i="1"/>
  <c r="BN550" i="1"/>
  <c r="Z550" i="1"/>
  <c r="Z552" i="1" s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613" i="1"/>
  <c r="P613" i="1"/>
  <c r="E613" i="1"/>
  <c r="Y108" i="1"/>
  <c r="H613" i="1"/>
  <c r="Z167" i="1"/>
  <c r="Z169" i="1" s="1"/>
  <c r="BN167" i="1"/>
  <c r="Y170" i="1"/>
  <c r="Z173" i="1"/>
  <c r="Z177" i="1" s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Z205" i="1"/>
  <c r="Z206" i="1" s="1"/>
  <c r="BN205" i="1"/>
  <c r="Y206" i="1"/>
  <c r="Z209" i="1"/>
  <c r="Z211" i="1" s="1"/>
  <c r="BN209" i="1"/>
  <c r="BP209" i="1"/>
  <c r="Z215" i="1"/>
  <c r="Z222" i="1" s="1"/>
  <c r="BN215" i="1"/>
  <c r="Z217" i="1"/>
  <c r="BN217" i="1"/>
  <c r="Z219" i="1"/>
  <c r="BN219" i="1"/>
  <c r="Z221" i="1"/>
  <c r="BN221" i="1"/>
  <c r="Z225" i="1"/>
  <c r="Z236" i="1" s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K613" i="1"/>
  <c r="Z248" i="1"/>
  <c r="BN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BN275" i="1"/>
  <c r="BP275" i="1"/>
  <c r="Z278" i="1"/>
  <c r="BN278" i="1"/>
  <c r="Z280" i="1"/>
  <c r="BN280" i="1"/>
  <c r="Y281" i="1"/>
  <c r="Z285" i="1"/>
  <c r="Z286" i="1" s="1"/>
  <c r="BN285" i="1"/>
  <c r="BP285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Z322" i="1"/>
  <c r="Z329" i="1" s="1"/>
  <c r="BN322" i="1"/>
  <c r="Z323" i="1"/>
  <c r="BN323" i="1"/>
  <c r="Z325" i="1"/>
  <c r="BN325" i="1"/>
  <c r="Z327" i="1"/>
  <c r="BN327" i="1"/>
  <c r="Y330" i="1"/>
  <c r="Z333" i="1"/>
  <c r="Z336" i="1" s="1"/>
  <c r="BN333" i="1"/>
  <c r="Z335" i="1"/>
  <c r="BN335" i="1"/>
  <c r="Z339" i="1"/>
  <c r="BN339" i="1"/>
  <c r="BP339" i="1"/>
  <c r="Z341" i="1"/>
  <c r="BN341" i="1"/>
  <c r="Z343" i="1"/>
  <c r="BN343" i="1"/>
  <c r="Z349" i="1"/>
  <c r="Z351" i="1" s="1"/>
  <c r="BN349" i="1"/>
  <c r="Z354" i="1"/>
  <c r="Z358" i="1" s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Z375" i="1" s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BN394" i="1"/>
  <c r="BP394" i="1"/>
  <c r="BP395" i="1"/>
  <c r="BN395" i="1"/>
  <c r="Z395" i="1"/>
  <c r="Y397" i="1"/>
  <c r="Y402" i="1"/>
  <c r="BP399" i="1"/>
  <c r="BN399" i="1"/>
  <c r="Z399" i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Y486" i="1"/>
  <c r="BP495" i="1"/>
  <c r="BN495" i="1"/>
  <c r="Z495" i="1"/>
  <c r="Z497" i="1" s="1"/>
  <c r="BP510" i="1"/>
  <c r="BN510" i="1"/>
  <c r="Z510" i="1"/>
  <c r="BP514" i="1"/>
  <c r="BN514" i="1"/>
  <c r="Z514" i="1"/>
  <c r="Y516" i="1"/>
  <c r="Y521" i="1"/>
  <c r="BP518" i="1"/>
  <c r="BN518" i="1"/>
  <c r="Z518" i="1"/>
  <c r="Z520" i="1" s="1"/>
  <c r="Y529" i="1"/>
  <c r="BP526" i="1"/>
  <c r="BN526" i="1"/>
  <c r="Z526" i="1"/>
  <c r="BP534" i="1"/>
  <c r="BN534" i="1"/>
  <c r="Z534" i="1"/>
  <c r="Y536" i="1"/>
  <c r="Y540" i="1"/>
  <c r="BP538" i="1"/>
  <c r="BN538" i="1"/>
  <c r="Z538" i="1"/>
  <c r="Y613" i="1"/>
  <c r="Y442" i="1"/>
  <c r="AA613" i="1"/>
  <c r="Y498" i="1"/>
  <c r="AC613" i="1"/>
  <c r="Y515" i="1"/>
  <c r="Y552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Y603" i="1" l="1"/>
  <c r="Z141" i="1"/>
  <c r="Y607" i="1"/>
  <c r="Y604" i="1"/>
  <c r="Z583" i="1"/>
  <c r="Z569" i="1"/>
  <c r="Z540" i="1"/>
  <c r="Z402" i="1"/>
  <c r="Z396" i="1"/>
  <c r="Z391" i="1"/>
  <c r="Z364" i="1"/>
  <c r="Z345" i="1"/>
  <c r="Z281" i="1"/>
  <c r="Z243" i="1"/>
  <c r="Z200" i="1"/>
  <c r="Z535" i="1"/>
  <c r="Z486" i="1"/>
  <c r="Z100" i="1"/>
  <c r="Z94" i="1"/>
  <c r="Z86" i="1"/>
  <c r="Z77" i="1"/>
  <c r="Y605" i="1"/>
  <c r="Z608" i="1"/>
  <c r="Y606" i="1" l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<sst xmlns="http://schemas.openxmlformats.org/spreadsheetml/2006/main" count="2799" uniqueCount="988">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</sst>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6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21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22</v>
      </c>
      <c r="Q10" s="905"/>
      <c r="R10" s="906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5"/>
      <c r="R11" s="846"/>
      <c r="U11" s="24" t="s">
        <v>27</v>
      </c>
      <c r="V11" s="1014" t="s">
        <v>28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35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36</v>
      </c>
      <c r="B17" s="752" t="s">
        <v>37</v>
      </c>
      <c r="C17" s="864" t="s">
        <v>38</v>
      </c>
      <c r="D17" s="752" t="s">
        <v>39</v>
      </c>
      <c r="E17" s="823"/>
      <c r="F17" s="752" t="s">
        <v>40</v>
      </c>
      <c r="G17" s="752" t="s">
        <v>41</v>
      </c>
      <c r="H17" s="752" t="s">
        <v>42</v>
      </c>
      <c r="I17" s="752" t="s">
        <v>43</v>
      </c>
      <c r="J17" s="752" t="s">
        <v>44</v>
      </c>
      <c r="K17" s="752" t="s">
        <v>45</v>
      </c>
      <c r="L17" s="752" t="s">
        <v>46</v>
      </c>
      <c r="M17" s="752" t="s">
        <v>47</v>
      </c>
      <c r="N17" s="752" t="s">
        <v>48</v>
      </c>
      <c r="O17" s="752" t="s">
        <v>49</v>
      </c>
      <c r="P17" s="752" t="s">
        <v>50</v>
      </c>
      <c r="Q17" s="822"/>
      <c r="R17" s="822"/>
      <c r="S17" s="822"/>
      <c r="T17" s="823"/>
      <c r="U17" s="1098" t="s">
        <v>51</v>
      </c>
      <c r="V17" s="794"/>
      <c r="W17" s="752" t="s">
        <v>52</v>
      </c>
      <c r="X17" s="752" t="s">
        <v>53</v>
      </c>
      <c r="Y17" s="1095" t="s">
        <v>54</v>
      </c>
      <c r="Z17" s="978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50"/>
      <c r="AF17" s="1051"/>
      <c r="AG17" s="66"/>
      <c r="BD17" s="65" t="s">
        <v>60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63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63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64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71</v>
      </c>
      <c r="Q23" s="715"/>
      <c r="R23" s="715"/>
      <c r="S23" s="715"/>
      <c r="T23" s="715"/>
      <c r="U23" s="715"/>
      <c r="V23" s="716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71</v>
      </c>
      <c r="Q24" s="715"/>
      <c r="R24" s="715"/>
      <c r="S24" s="715"/>
      <c r="T24" s="715"/>
      <c r="U24" s="715"/>
      <c r="V24" s="716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73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9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5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71</v>
      </c>
      <c r="Q35" s="715"/>
      <c r="R35" s="715"/>
      <c r="S35" s="715"/>
      <c r="T35" s="715"/>
      <c r="U35" s="715"/>
      <c r="V35" s="716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71</v>
      </c>
      <c r="Q36" s="715"/>
      <c r="R36" s="715"/>
      <c r="S36" s="715"/>
      <c r="T36" s="715"/>
      <c r="U36" s="715"/>
      <c r="V36" s="716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103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71</v>
      </c>
      <c r="Q39" s="715"/>
      <c r="R39" s="715"/>
      <c r="S39" s="715"/>
      <c r="T39" s="715"/>
      <c r="U39" s="715"/>
      <c r="V39" s="716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71</v>
      </c>
      <c r="Q40" s="715"/>
      <c r="R40" s="715"/>
      <c r="S40" s="715"/>
      <c r="T40" s="715"/>
      <c r="U40" s="715"/>
      <c r="V40" s="716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71</v>
      </c>
      <c r="Q43" s="715"/>
      <c r="R43" s="715"/>
      <c r="S43" s="715"/>
      <c r="T43" s="715"/>
      <c r="U43" s="715"/>
      <c r="V43" s="716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71</v>
      </c>
      <c r="Q44" s="715"/>
      <c r="R44" s="715"/>
      <c r="S44" s="715"/>
      <c r="T44" s="715"/>
      <c r="U44" s="715"/>
      <c r="V44" s="716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112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114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300</v>
      </c>
      <c r="Y48" s="702">
        <f t="shared" ref="Y48:Y53" si="6">IFERROR(IF(X48="",0,CEILING((X48/$H48),1)*$H48),"")</f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313.33333333333331</v>
      </c>
      <c r="BN48" s="64">
        <f t="shared" ref="BN48:BN53" si="8">IFERROR(Y48*I48/H48,"0")</f>
        <v>315.83999999999997</v>
      </c>
      <c r="BO48" s="64">
        <f t="shared" ref="BO48:BO53" si="9">IFERROR(1/J48*(X48/H48),"0")</f>
        <v>0.49603174603174593</v>
      </c>
      <c r="BP48" s="64">
        <f t="shared" ref="BP48:BP53" si="10">IFERROR(1/J48*(Y48/H48),"0")</f>
        <v>0.5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88</v>
      </c>
      <c r="Y51" s="702">
        <f t="shared" si="6"/>
        <v>88</v>
      </c>
      <c r="Z51" s="36">
        <f>IFERROR(IF(Y51=0,"",ROUNDUP(Y51/H51,0)*0.00902),"")</f>
        <v>0.19844000000000001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92.62</v>
      </c>
      <c r="BN51" s="64">
        <f t="shared" si="8"/>
        <v>92.62</v>
      </c>
      <c r="BO51" s="64">
        <f t="shared" si="9"/>
        <v>0.16666666666666669</v>
      </c>
      <c r="BP51" s="64">
        <f t="shared" si="10"/>
        <v>0.16666666666666669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71</v>
      </c>
      <c r="Q54" s="715"/>
      <c r="R54" s="715"/>
      <c r="S54" s="715"/>
      <c r="T54" s="715"/>
      <c r="U54" s="715"/>
      <c r="V54" s="716"/>
      <c r="W54" s="37" t="s">
        <v>72</v>
      </c>
      <c r="X54" s="703">
        <f>IFERROR(X48/H48,"0")+IFERROR(X49/H49,"0")+IFERROR(X50/H50,"0")+IFERROR(X51/H51,"0")+IFERROR(X52/H52,"0")+IFERROR(X53/H53,"0")</f>
        <v>49.777777777777771</v>
      </c>
      <c r="Y54" s="703">
        <f>IFERROR(Y48/H48,"0")+IFERROR(Y49/H49,"0")+IFERROR(Y50/H50,"0")+IFERROR(Y51/H51,"0")+IFERROR(Y52/H52,"0")+IFERROR(Y53/H53,"0")</f>
        <v>50</v>
      </c>
      <c r="Z54" s="703">
        <f>IFERROR(IF(Z48="",0,Z48),"0")+IFERROR(IF(Z49="",0,Z49),"0")+IFERROR(IF(Z50="",0,Z50),"0")+IFERROR(IF(Z51="",0,Z51),"0")+IFERROR(IF(Z52="",0,Z52),"0")+IFERROR(IF(Z53="",0,Z53),"0")</f>
        <v>0.80743999999999994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71</v>
      </c>
      <c r="Q55" s="715"/>
      <c r="R55" s="715"/>
      <c r="S55" s="715"/>
      <c r="T55" s="715"/>
      <c r="U55" s="715"/>
      <c r="V55" s="716"/>
      <c r="W55" s="37" t="s">
        <v>69</v>
      </c>
      <c r="X55" s="703">
        <f>IFERROR(SUM(X48:X53),"0")</f>
        <v>388</v>
      </c>
      <c r="Y55" s="703">
        <f>IFERROR(SUM(Y48:Y53),"0")</f>
        <v>390.40000000000003</v>
      </c>
      <c r="Z55" s="37"/>
      <c r="AA55" s="704"/>
      <c r="AB55" s="704"/>
      <c r="AC55" s="704"/>
    </row>
    <row r="56" spans="1:68" ht="14.25" customHeight="1" x14ac:dyDescent="0.25">
      <c r="A56" s="749" t="s">
        <v>73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71</v>
      </c>
      <c r="Q59" s="715"/>
      <c r="R59" s="715"/>
      <c r="S59" s="715"/>
      <c r="T59" s="715"/>
      <c r="U59" s="715"/>
      <c r="V59" s="716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71</v>
      </c>
      <c r="Q60" s="715"/>
      <c r="R60" s="715"/>
      <c r="S60" s="715"/>
      <c r="T60" s="715"/>
      <c r="U60" s="715"/>
      <c r="V60" s="716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114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250</v>
      </c>
      <c r="Y63" s="702">
        <f t="shared" ref="Y63:Y69" si="11">IFERROR(IF(X63="",0,CEILING((X63/$H63),1)*$H63),"")</f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261.11111111111109</v>
      </c>
      <c r="BN63" s="64">
        <f t="shared" ref="BN63:BN69" si="13">IFERROR(Y63*I63/H63,"0")</f>
        <v>270.72000000000003</v>
      </c>
      <c r="BO63" s="64">
        <f t="shared" ref="BO63:BO69" si="14">IFERROR(1/J63*(X63/H63),"0")</f>
        <v>0.41335978835978826</v>
      </c>
      <c r="BP63" s="64">
        <f t="shared" ref="BP63:BP69" si="15">IFERROR(1/J63*(Y63/H63),"0")</f>
        <v>0.4285714285714286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7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90</v>
      </c>
      <c r="Y69" s="702">
        <f t="shared" si="11"/>
        <v>90</v>
      </c>
      <c r="Z69" s="36">
        <f>IFERROR(IF(Y69=0,"",ROUNDUP(Y69/H69,0)*0.00902),"")</f>
        <v>0.1804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94.199999999999989</v>
      </c>
      <c r="BN69" s="64">
        <f t="shared" si="13"/>
        <v>94.199999999999989</v>
      </c>
      <c r="BO69" s="64">
        <f t="shared" si="14"/>
        <v>0.15151515151515152</v>
      </c>
      <c r="BP69" s="64">
        <f t="shared" si="15"/>
        <v>0.15151515151515152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71</v>
      </c>
      <c r="Q70" s="715"/>
      <c r="R70" s="715"/>
      <c r="S70" s="715"/>
      <c r="T70" s="715"/>
      <c r="U70" s="715"/>
      <c r="V70" s="716"/>
      <c r="W70" s="37" t="s">
        <v>72</v>
      </c>
      <c r="X70" s="703">
        <f>IFERROR(X63/H63,"0")+IFERROR(X64/H64,"0")+IFERROR(X65/H65,"0")+IFERROR(X66/H66,"0")+IFERROR(X67/H67,"0")+IFERROR(X68/H68,"0")+IFERROR(X69/H69,"0")</f>
        <v>43.148148148148145</v>
      </c>
      <c r="Y70" s="703">
        <f>IFERROR(Y63/H63,"0")+IFERROR(Y64/H64,"0")+IFERROR(Y65/H65,"0")+IFERROR(Y66/H66,"0")+IFERROR(Y67/H67,"0")+IFERROR(Y68/H68,"0")+IFERROR(Y69/H69,"0")</f>
        <v>44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0.70240000000000002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71</v>
      </c>
      <c r="Q71" s="715"/>
      <c r="R71" s="715"/>
      <c r="S71" s="715"/>
      <c r="T71" s="715"/>
      <c r="U71" s="715"/>
      <c r="V71" s="716"/>
      <c r="W71" s="37" t="s">
        <v>69</v>
      </c>
      <c r="X71" s="703">
        <f>IFERROR(SUM(X63:X69),"0")</f>
        <v>340</v>
      </c>
      <c r="Y71" s="703">
        <f>IFERROR(SUM(Y63:Y69),"0")</f>
        <v>349.20000000000005</v>
      </c>
      <c r="Z71" s="37"/>
      <c r="AA71" s="704"/>
      <c r="AB71" s="704"/>
      <c r="AC71" s="704"/>
    </row>
    <row r="72" spans="1:68" ht="14.25" customHeight="1" x14ac:dyDescent="0.25">
      <c r="A72" s="749" t="s">
        <v>162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150</v>
      </c>
      <c r="Y73" s="702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61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45</v>
      </c>
      <c r="Y76" s="702">
        <f>IFERROR(IF(X76="",0,CEILING((X76/$H76),1)*$H76),"")</f>
        <v>45.900000000000006</v>
      </c>
      <c r="Z76" s="36">
        <f>IFERROR(IF(Y76=0,"",ROUNDUP(Y76/H76,0)*0.00753),"")</f>
        <v>0.12801000000000001</v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48.333333333333329</v>
      </c>
      <c r="BN76" s="64">
        <f>IFERROR(Y76*I76/H76,"0")</f>
        <v>49.300000000000004</v>
      </c>
      <c r="BO76" s="64">
        <f>IFERROR(1/J76*(X76/H76),"0")</f>
        <v>0.10683760683760682</v>
      </c>
      <c r="BP76" s="64">
        <f>IFERROR(1/J76*(Y76/H76),"0")</f>
        <v>0.10897435897435898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71</v>
      </c>
      <c r="Q77" s="715"/>
      <c r="R77" s="715"/>
      <c r="S77" s="715"/>
      <c r="T77" s="715"/>
      <c r="U77" s="715"/>
      <c r="V77" s="716"/>
      <c r="W77" s="37" t="s">
        <v>72</v>
      </c>
      <c r="X77" s="703">
        <f>IFERROR(X73/H73,"0")+IFERROR(X74/H74,"0")+IFERROR(X75/H75,"0")+IFERROR(X76/H76,"0")</f>
        <v>30.55555555555555</v>
      </c>
      <c r="Y77" s="703">
        <f>IFERROR(Y73/H73,"0")+IFERROR(Y74/H74,"0")+IFERROR(Y75/H75,"0")+IFERROR(Y76/H76,"0")</f>
        <v>31</v>
      </c>
      <c r="Z77" s="703">
        <f>IFERROR(IF(Z73="",0,Z73),"0")+IFERROR(IF(Z74="",0,Z74),"0")+IFERROR(IF(Z75="",0,Z75),"0")+IFERROR(IF(Z76="",0,Z76),"0")</f>
        <v>0.43251000000000001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71</v>
      </c>
      <c r="Q78" s="715"/>
      <c r="R78" s="715"/>
      <c r="S78" s="715"/>
      <c r="T78" s="715"/>
      <c r="U78" s="715"/>
      <c r="V78" s="716"/>
      <c r="W78" s="37" t="s">
        <v>69</v>
      </c>
      <c r="X78" s="703">
        <f>IFERROR(SUM(X73:X76),"0")</f>
        <v>195</v>
      </c>
      <c r="Y78" s="703">
        <f>IFERROR(SUM(Y73:Y76),"0")</f>
        <v>197.10000000000002</v>
      </c>
      <c r="Z78" s="37"/>
      <c r="AA78" s="704"/>
      <c r="AB78" s="704"/>
      <c r="AC78" s="704"/>
    </row>
    <row r="79" spans="1:68" ht="14.25" customHeight="1" x14ac:dyDescent="0.25">
      <c r="A79" s="749" t="s">
        <v>64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71</v>
      </c>
      <c r="Q86" s="715"/>
      <c r="R86" s="715"/>
      <c r="S86" s="715"/>
      <c r="T86" s="715"/>
      <c r="U86" s="715"/>
      <c r="V86" s="716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71</v>
      </c>
      <c r="Q87" s="715"/>
      <c r="R87" s="715"/>
      <c r="S87" s="715"/>
      <c r="T87" s="715"/>
      <c r="U87" s="715"/>
      <c r="V87" s="716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73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16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43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54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71</v>
      </c>
      <c r="Q94" s="715"/>
      <c r="R94" s="715"/>
      <c r="S94" s="715"/>
      <c r="T94" s="715"/>
      <c r="U94" s="715"/>
      <c r="V94" s="716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71</v>
      </c>
      <c r="Q95" s="715"/>
      <c r="R95" s="715"/>
      <c r="S95" s="715"/>
      <c r="T95" s="715"/>
      <c r="U95" s="715"/>
      <c r="V95" s="716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205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71</v>
      </c>
      <c r="Q100" s="715"/>
      <c r="R100" s="715"/>
      <c r="S100" s="715"/>
      <c r="T100" s="715"/>
      <c r="U100" s="715"/>
      <c r="V100" s="716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71</v>
      </c>
      <c r="Q101" s="715"/>
      <c r="R101" s="715"/>
      <c r="S101" s="715"/>
      <c r="T101" s="715"/>
      <c r="U101" s="715"/>
      <c r="V101" s="716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90</v>
      </c>
      <c r="Y104" s="702">
        <f>IFERROR(IF(X104="",0,CEILING((X104/$H104),1)*$H104),"")</f>
        <v>97.2</v>
      </c>
      <c r="Z104" s="36">
        <f>IFERROR(IF(Y104=0,"",ROUNDUP(Y104/H104,0)*0.02175),"")</f>
        <v>0.19574999999999998</v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93.999999999999986</v>
      </c>
      <c r="BN104" s="64">
        <f>IFERROR(Y104*I104/H104,"0")</f>
        <v>101.51999999999998</v>
      </c>
      <c r="BO104" s="64">
        <f>IFERROR(1/J104*(X104/H104),"0")</f>
        <v>0.14880952380952378</v>
      </c>
      <c r="BP104" s="64">
        <f>IFERROR(1/J104*(Y104/H104),"0")</f>
        <v>0.1607142857142857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45</v>
      </c>
      <c r="Y106" s="702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47.099999999999994</v>
      </c>
      <c r="BN106" s="64">
        <f>IFERROR(Y106*I106/H106,"0")</f>
        <v>47.099999999999994</v>
      </c>
      <c r="BO106" s="64">
        <f>IFERROR(1/J106*(X106/H106),"0")</f>
        <v>7.575757575757576E-2</v>
      </c>
      <c r="BP106" s="64">
        <f>IFERROR(1/J106*(Y106/H106),"0")</f>
        <v>7.575757575757576E-2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71</v>
      </c>
      <c r="Q107" s="715"/>
      <c r="R107" s="715"/>
      <c r="S107" s="715"/>
      <c r="T107" s="715"/>
      <c r="U107" s="715"/>
      <c r="V107" s="716"/>
      <c r="W107" s="37" t="s">
        <v>72</v>
      </c>
      <c r="X107" s="703">
        <f>IFERROR(X104/H104,"0")+IFERROR(X105/H105,"0")+IFERROR(X106/H106,"0")</f>
        <v>18.333333333333332</v>
      </c>
      <c r="Y107" s="703">
        <f>IFERROR(Y104/H104,"0")+IFERROR(Y105/H105,"0")+IFERROR(Y106/H106,"0")</f>
        <v>19</v>
      </c>
      <c r="Z107" s="703">
        <f>IFERROR(IF(Z104="",0,Z104),"0")+IFERROR(IF(Z105="",0,Z105),"0")+IFERROR(IF(Z106="",0,Z106),"0")</f>
        <v>0.28594999999999998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71</v>
      </c>
      <c r="Q108" s="715"/>
      <c r="R108" s="715"/>
      <c r="S108" s="715"/>
      <c r="T108" s="715"/>
      <c r="U108" s="715"/>
      <c r="V108" s="716"/>
      <c r="W108" s="37" t="s">
        <v>69</v>
      </c>
      <c r="X108" s="703">
        <f>IFERROR(SUM(X104:X106),"0")</f>
        <v>135</v>
      </c>
      <c r="Y108" s="703">
        <f>IFERROR(SUM(Y104:Y106),"0")</f>
        <v>142.19999999999999</v>
      </c>
      <c r="Z108" s="37"/>
      <c r="AA108" s="704"/>
      <c r="AB108" s="704"/>
      <c r="AC108" s="704"/>
    </row>
    <row r="109" spans="1:68" ht="14.25" customHeight="1" x14ac:dyDescent="0.25">
      <c r="A109" s="749" t="s">
        <v>73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100</v>
      </c>
      <c r="Y111" s="702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18</v>
      </c>
      <c r="Y112" s="702">
        <f>IFERROR(IF(X112="",0,CEILING((X112/$H112),1)*$H112),"")</f>
        <v>18.900000000000002</v>
      </c>
      <c r="Z112" s="36">
        <f>IFERROR(IF(Y112=0,"",ROUNDUP(Y112/H112,0)*0.00753),"")</f>
        <v>5.271E-2</v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19.813333333333333</v>
      </c>
      <c r="BN112" s="64">
        <f>IFERROR(Y112*I112/H112,"0")</f>
        <v>20.804000000000002</v>
      </c>
      <c r="BO112" s="64">
        <f>IFERROR(1/J112*(X112/H112),"0")</f>
        <v>4.2735042735042729E-2</v>
      </c>
      <c r="BP112" s="64">
        <f>IFERROR(1/J112*(Y112/H112),"0")</f>
        <v>4.4871794871794872E-2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71</v>
      </c>
      <c r="Q115" s="715"/>
      <c r="R115" s="715"/>
      <c r="S115" s="715"/>
      <c r="T115" s="715"/>
      <c r="U115" s="715"/>
      <c r="V115" s="716"/>
      <c r="W115" s="37" t="s">
        <v>72</v>
      </c>
      <c r="X115" s="703">
        <f>IFERROR(X110/H110,"0")+IFERROR(X111/H111,"0")+IFERROR(X112/H112,"0")+IFERROR(X113/H113,"0")+IFERROR(X114/H114,"0")</f>
        <v>18.571428571428569</v>
      </c>
      <c r="Y115" s="703">
        <f>IFERROR(Y110/H110,"0")+IFERROR(Y111/H111,"0")+IFERROR(Y112/H112,"0")+IFERROR(Y113/H113,"0")+IFERROR(Y114/H114,"0")</f>
        <v>19</v>
      </c>
      <c r="Z115" s="703">
        <f>IFERROR(IF(Z110="",0,Z110),"0")+IFERROR(IF(Z111="",0,Z111),"0")+IFERROR(IF(Z112="",0,Z112),"0")+IFERROR(IF(Z113="",0,Z113),"0")+IFERROR(IF(Z114="",0,Z114),"0")</f>
        <v>0.31370999999999999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71</v>
      </c>
      <c r="Q116" s="715"/>
      <c r="R116" s="715"/>
      <c r="S116" s="715"/>
      <c r="T116" s="715"/>
      <c r="U116" s="715"/>
      <c r="V116" s="716"/>
      <c r="W116" s="37" t="s">
        <v>69</v>
      </c>
      <c r="X116" s="703">
        <f>IFERROR(SUM(X110:X114),"0")</f>
        <v>118</v>
      </c>
      <c r="Y116" s="703">
        <f>IFERROR(SUM(Y110:Y114),"0")</f>
        <v>119.70000000000002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114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71</v>
      </c>
      <c r="Q124" s="715"/>
      <c r="R124" s="715"/>
      <c r="S124" s="715"/>
      <c r="T124" s="715"/>
      <c r="U124" s="715"/>
      <c r="V124" s="716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71</v>
      </c>
      <c r="Q125" s="715"/>
      <c r="R125" s="715"/>
      <c r="S125" s="715"/>
      <c r="T125" s="715"/>
      <c r="U125" s="715"/>
      <c r="V125" s="716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162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49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1002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71</v>
      </c>
      <c r="Q131" s="715"/>
      <c r="R131" s="715"/>
      <c r="S131" s="715"/>
      <c r="T131" s="715"/>
      <c r="U131" s="715"/>
      <c r="V131" s="716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71</v>
      </c>
      <c r="Q132" s="715"/>
      <c r="R132" s="715"/>
      <c r="S132" s="715"/>
      <c r="T132" s="715"/>
      <c r="U132" s="715"/>
      <c r="V132" s="716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73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200</v>
      </c>
      <c r="Y135" s="702">
        <f t="shared" si="21"/>
        <v>201.60000000000002</v>
      </c>
      <c r="Z135" s="36">
        <f>IFERROR(IF(Y135=0,"",ROUNDUP(Y135/H135,0)*0.02175),"")</f>
        <v>0.52200000000000002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213.28571428571431</v>
      </c>
      <c r="BN135" s="64">
        <f t="shared" si="23"/>
        <v>214.99200000000002</v>
      </c>
      <c r="BO135" s="64">
        <f t="shared" si="24"/>
        <v>0.42517006802721086</v>
      </c>
      <c r="BP135" s="64">
        <f t="shared" si="25"/>
        <v>0.42857142857142855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9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18</v>
      </c>
      <c r="Y138" s="702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71</v>
      </c>
      <c r="Q141" s="715"/>
      <c r="R141" s="715"/>
      <c r="S141" s="715"/>
      <c r="T141" s="715"/>
      <c r="U141" s="715"/>
      <c r="V141" s="716"/>
      <c r="W141" s="37" t="s">
        <v>72</v>
      </c>
      <c r="X141" s="703">
        <f>IFERROR(X134/H134,"0")+IFERROR(X135/H135,"0")+IFERROR(X136/H136,"0")+IFERROR(X137/H137,"0")+IFERROR(X138/H138,"0")+IFERROR(X139/H139,"0")+IFERROR(X140/H140,"0")</f>
        <v>30.476190476190474</v>
      </c>
      <c r="Y141" s="703">
        <f>IFERROR(Y134/H134,"0")+IFERROR(Y135/H135,"0")+IFERROR(Y136/H136,"0")+IFERROR(Y137/H137,"0")+IFERROR(Y138/H138,"0")+IFERROR(Y139/H139,"0")+IFERROR(Y140/H140,"0")</f>
        <v>31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0.57471000000000005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71</v>
      </c>
      <c r="Q142" s="715"/>
      <c r="R142" s="715"/>
      <c r="S142" s="715"/>
      <c r="T142" s="715"/>
      <c r="U142" s="715"/>
      <c r="V142" s="716"/>
      <c r="W142" s="37" t="s">
        <v>69</v>
      </c>
      <c r="X142" s="703">
        <f>IFERROR(SUM(X134:X140),"0")</f>
        <v>218</v>
      </c>
      <c r="Y142" s="703">
        <f>IFERROR(SUM(Y134:Y140),"0")</f>
        <v>220.50000000000003</v>
      </c>
      <c r="Z142" s="37"/>
      <c r="AA142" s="704"/>
      <c r="AB142" s="704"/>
      <c r="AC142" s="704"/>
    </row>
    <row r="143" spans="1:68" ht="14.25" customHeight="1" x14ac:dyDescent="0.25">
      <c r="A143" s="749" t="s">
        <v>205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71</v>
      </c>
      <c r="Q146" s="715"/>
      <c r="R146" s="715"/>
      <c r="S146" s="715"/>
      <c r="T146" s="715"/>
      <c r="U146" s="715"/>
      <c r="V146" s="716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71</v>
      </c>
      <c r="Q147" s="715"/>
      <c r="R147" s="715"/>
      <c r="S147" s="715"/>
      <c r="T147" s="715"/>
      <c r="U147" s="715"/>
      <c r="V147" s="716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114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20</v>
      </c>
      <c r="Y150" s="702">
        <f>IFERROR(IF(X150="",0,CEILING((X150/$H150),1)*$H150),"")</f>
        <v>22.400000000000002</v>
      </c>
      <c r="Z150" s="36">
        <f>IFERROR(IF(Y150=0,"",ROUNDUP(Y150/H150,0)*0.00753),"")</f>
        <v>5.271E-2</v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21.25</v>
      </c>
      <c r="BN150" s="64">
        <f>IFERROR(Y150*I150/H150,"0")</f>
        <v>23.8</v>
      </c>
      <c r="BO150" s="64">
        <f>IFERROR(1/J150*(X150/H150),"0")</f>
        <v>4.0064102564102561E-2</v>
      </c>
      <c r="BP150" s="64">
        <f>IFERROR(1/J150*(Y150/H150),"0")</f>
        <v>4.4871794871794872E-2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71</v>
      </c>
      <c r="Q152" s="715"/>
      <c r="R152" s="715"/>
      <c r="S152" s="715"/>
      <c r="T152" s="715"/>
      <c r="U152" s="715"/>
      <c r="V152" s="716"/>
      <c r="W152" s="37" t="s">
        <v>72</v>
      </c>
      <c r="X152" s="703">
        <f>IFERROR(X150/H150,"0")+IFERROR(X151/H151,"0")</f>
        <v>6.25</v>
      </c>
      <c r="Y152" s="703">
        <f>IFERROR(Y150/H150,"0")+IFERROR(Y151/H151,"0")</f>
        <v>7</v>
      </c>
      <c r="Z152" s="703">
        <f>IFERROR(IF(Z150="",0,Z150),"0")+IFERROR(IF(Z151="",0,Z151),"0")</f>
        <v>5.271E-2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71</v>
      </c>
      <c r="Q153" s="715"/>
      <c r="R153" s="715"/>
      <c r="S153" s="715"/>
      <c r="T153" s="715"/>
      <c r="U153" s="715"/>
      <c r="V153" s="716"/>
      <c r="W153" s="37" t="s">
        <v>69</v>
      </c>
      <c r="X153" s="703">
        <f>IFERROR(SUM(X150:X151),"0")</f>
        <v>20</v>
      </c>
      <c r="Y153" s="703">
        <f>IFERROR(SUM(Y150:Y151),"0")</f>
        <v>22.400000000000002</v>
      </c>
      <c r="Z153" s="37"/>
      <c r="AA153" s="704"/>
      <c r="AB153" s="704"/>
      <c r="AC153" s="704"/>
    </row>
    <row r="154" spans="1:68" ht="14.25" customHeight="1" x14ac:dyDescent="0.25">
      <c r="A154" s="749" t="s">
        <v>64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71</v>
      </c>
      <c r="Q157" s="715"/>
      <c r="R157" s="715"/>
      <c r="S157" s="715"/>
      <c r="T157" s="715"/>
      <c r="U157" s="715"/>
      <c r="V157" s="716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71</v>
      </c>
      <c r="Q158" s="715"/>
      <c r="R158" s="715"/>
      <c r="S158" s="715"/>
      <c r="T158" s="715"/>
      <c r="U158" s="715"/>
      <c r="V158" s="716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73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16.5</v>
      </c>
      <c r="Y161" s="702">
        <f>IFERROR(IF(X161="",0,CEILING((X161/$H161),1)*$H161),"")</f>
        <v>18.48</v>
      </c>
      <c r="Z161" s="36">
        <f>IFERROR(IF(Y161=0,"",ROUNDUP(Y161/H161,0)*0.00753),"")</f>
        <v>5.271E-2</v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18.299999999999997</v>
      </c>
      <c r="BN161" s="64">
        <f>IFERROR(Y161*I161/H161,"0")</f>
        <v>20.495999999999999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71</v>
      </c>
      <c r="Q162" s="715"/>
      <c r="R162" s="715"/>
      <c r="S162" s="715"/>
      <c r="T162" s="715"/>
      <c r="U162" s="715"/>
      <c r="V162" s="716"/>
      <c r="W162" s="37" t="s">
        <v>72</v>
      </c>
      <c r="X162" s="703">
        <f>IFERROR(X160/H160,"0")+IFERROR(X161/H161,"0")</f>
        <v>6.25</v>
      </c>
      <c r="Y162" s="703">
        <f>IFERROR(Y160/H160,"0")+IFERROR(Y161/H161,"0")</f>
        <v>7</v>
      </c>
      <c r="Z162" s="703">
        <f>IFERROR(IF(Z160="",0,Z160),"0")+IFERROR(IF(Z161="",0,Z161),"0")</f>
        <v>5.271E-2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71</v>
      </c>
      <c r="Q163" s="715"/>
      <c r="R163" s="715"/>
      <c r="S163" s="715"/>
      <c r="T163" s="715"/>
      <c r="U163" s="715"/>
      <c r="V163" s="716"/>
      <c r="W163" s="37" t="s">
        <v>69</v>
      </c>
      <c r="X163" s="703">
        <f>IFERROR(SUM(X160:X161),"0")</f>
        <v>16.5</v>
      </c>
      <c r="Y163" s="703">
        <f>IFERROR(SUM(Y160:Y161),"0")</f>
        <v>18.48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114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60</v>
      </c>
      <c r="Y166" s="702">
        <f>IFERROR(IF(X166="",0,CEILING((X166/$H166),1)*$H166),"")</f>
        <v>67.199999999999989</v>
      </c>
      <c r="Z166" s="36">
        <f>IFERROR(IF(Y166=0,"",ROUNDUP(Y166/H166,0)*0.02175),"")</f>
        <v>0.1305</v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62.571428571428569</v>
      </c>
      <c r="BN166" s="64">
        <f>IFERROR(Y166*I166/H166,"0")</f>
        <v>70.079999999999984</v>
      </c>
      <c r="BO166" s="64">
        <f>IFERROR(1/J166*(X166/H166),"0")</f>
        <v>9.5663265306122458E-2</v>
      </c>
      <c r="BP166" s="64">
        <f>IFERROR(1/J166*(Y166/H166),"0")</f>
        <v>0.10714285714285712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71</v>
      </c>
      <c r="Q169" s="715"/>
      <c r="R169" s="715"/>
      <c r="S169" s="715"/>
      <c r="T169" s="715"/>
      <c r="U169" s="715"/>
      <c r="V169" s="716"/>
      <c r="W169" s="37" t="s">
        <v>72</v>
      </c>
      <c r="X169" s="703">
        <f>IFERROR(X166/H166,"0")+IFERROR(X167/H167,"0")+IFERROR(X168/H168,"0")</f>
        <v>5.3571428571428577</v>
      </c>
      <c r="Y169" s="703">
        <f>IFERROR(Y166/H166,"0")+IFERROR(Y167/H167,"0")+IFERROR(Y168/H168,"0")</f>
        <v>5.9999999999999991</v>
      </c>
      <c r="Z169" s="703">
        <f>IFERROR(IF(Z166="",0,Z166),"0")+IFERROR(IF(Z167="",0,Z167),"0")+IFERROR(IF(Z168="",0,Z168),"0")</f>
        <v>0.1305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71</v>
      </c>
      <c r="Q170" s="715"/>
      <c r="R170" s="715"/>
      <c r="S170" s="715"/>
      <c r="T170" s="715"/>
      <c r="U170" s="715"/>
      <c r="V170" s="716"/>
      <c r="W170" s="37" t="s">
        <v>69</v>
      </c>
      <c r="X170" s="703">
        <f>IFERROR(SUM(X166:X168),"0")</f>
        <v>60</v>
      </c>
      <c r="Y170" s="703">
        <f>IFERROR(SUM(Y166:Y168),"0")</f>
        <v>67.199999999999989</v>
      </c>
      <c r="Z170" s="37"/>
      <c r="AA170" s="704"/>
      <c r="AB170" s="704"/>
      <c r="AC170" s="704"/>
    </row>
    <row r="171" spans="1:68" ht="14.25" customHeight="1" x14ac:dyDescent="0.25">
      <c r="A171" s="749" t="s">
        <v>64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20</v>
      </c>
      <c r="Y173" s="702">
        <f>IFERROR(IF(X173="",0,CEILING((X173/$H173),1)*$H173),"")</f>
        <v>21</v>
      </c>
      <c r="Z173" s="36">
        <f>IFERROR(IF(Y173=0,"",ROUNDUP(Y173/H173,0)*0.00902),"")</f>
        <v>4.5100000000000001E-2</v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3.6075036075036072E-2</v>
      </c>
      <c r="BP173" s="64">
        <f>IFERROR(1/J173*(Y173/H173),"0")</f>
        <v>3.787878787878788E-2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15</v>
      </c>
      <c r="Y174" s="702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71</v>
      </c>
      <c r="Q177" s="715"/>
      <c r="R177" s="715"/>
      <c r="S177" s="715"/>
      <c r="T177" s="715"/>
      <c r="U177" s="715"/>
      <c r="V177" s="716"/>
      <c r="W177" s="37" t="s">
        <v>72</v>
      </c>
      <c r="X177" s="703">
        <f>IFERROR(X172/H172,"0")+IFERROR(X173/H173,"0")+IFERROR(X174/H174,"0")+IFERROR(X175/H175,"0")+IFERROR(X176/H176,"0")</f>
        <v>6.4285714285714288</v>
      </c>
      <c r="Y177" s="703">
        <f>IFERROR(Y172/H172,"0")+IFERROR(Y173/H173,"0")+IFERROR(Y174/H174,"0")+IFERROR(Y175/H175,"0")+IFERROR(Y176/H176,"0")</f>
        <v>7</v>
      </c>
      <c r="Z177" s="703">
        <f>IFERROR(IF(Z172="",0,Z172),"0")+IFERROR(IF(Z173="",0,Z173),"0")+IFERROR(IF(Z174="",0,Z174),"0")+IFERROR(IF(Z175="",0,Z175),"0")+IFERROR(IF(Z176="",0,Z176),"0")</f>
        <v>8.8599999999999998E-2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71</v>
      </c>
      <c r="Q178" s="715"/>
      <c r="R178" s="715"/>
      <c r="S178" s="715"/>
      <c r="T178" s="715"/>
      <c r="U178" s="715"/>
      <c r="V178" s="716"/>
      <c r="W178" s="37" t="s">
        <v>69</v>
      </c>
      <c r="X178" s="703">
        <f>IFERROR(SUM(X172:X176),"0")</f>
        <v>35</v>
      </c>
      <c r="Y178" s="703">
        <f>IFERROR(SUM(Y172:Y176),"0")</f>
        <v>39</v>
      </c>
      <c r="Z178" s="37"/>
      <c r="AA178" s="704"/>
      <c r="AB178" s="704"/>
      <c r="AC178" s="704"/>
    </row>
    <row r="179" spans="1:68" ht="14.25" customHeight="1" x14ac:dyDescent="0.25">
      <c r="A179" s="749" t="s">
        <v>73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71</v>
      </c>
      <c r="Q183" s="715"/>
      <c r="R183" s="715"/>
      <c r="S183" s="715"/>
      <c r="T183" s="715"/>
      <c r="U183" s="715"/>
      <c r="V183" s="716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71</v>
      </c>
      <c r="Q184" s="715"/>
      <c r="R184" s="715"/>
      <c r="S184" s="715"/>
      <c r="T184" s="715"/>
      <c r="U184" s="715"/>
      <c r="V184" s="716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321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322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162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0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71</v>
      </c>
      <c r="Q189" s="715"/>
      <c r="R189" s="715"/>
      <c r="S189" s="715"/>
      <c r="T189" s="715"/>
      <c r="U189" s="715"/>
      <c r="V189" s="716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71</v>
      </c>
      <c r="Q190" s="715"/>
      <c r="R190" s="715"/>
      <c r="S190" s="715"/>
      <c r="T190" s="715"/>
      <c r="U190" s="715"/>
      <c r="V190" s="716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64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14</v>
      </c>
      <c r="Y195" s="702">
        <f t="shared" si="26"/>
        <v>14.700000000000001</v>
      </c>
      <c r="Z195" s="36">
        <f>IFERROR(IF(Y195=0,"",ROUNDUP(Y195/H195,0)*0.00502),"")</f>
        <v>3.5140000000000005E-2</v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14.866666666666665</v>
      </c>
      <c r="BN195" s="64">
        <f t="shared" si="28"/>
        <v>15.61</v>
      </c>
      <c r="BO195" s="64">
        <f t="shared" si="29"/>
        <v>2.8490028490028491E-2</v>
      </c>
      <c r="BP195" s="64">
        <f t="shared" si="30"/>
        <v>2.9914529914529919E-2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71</v>
      </c>
      <c r="Q200" s="715"/>
      <c r="R200" s="715"/>
      <c r="S200" s="715"/>
      <c r="T200" s="715"/>
      <c r="U200" s="715"/>
      <c r="V200" s="716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6.6666666666666661</v>
      </c>
      <c r="Y200" s="703">
        <f>IFERROR(Y192/H192,"0")+IFERROR(Y193/H193,"0")+IFERROR(Y194/H194,"0")+IFERROR(Y195/H195,"0")+IFERROR(Y196/H196,"0")+IFERROR(Y197/H197,"0")+IFERROR(Y198/H198,"0")+IFERROR(Y199/H199,"0")</f>
        <v>7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3.5140000000000005E-2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71</v>
      </c>
      <c r="Q201" s="715"/>
      <c r="R201" s="715"/>
      <c r="S201" s="715"/>
      <c r="T201" s="715"/>
      <c r="U201" s="715"/>
      <c r="V201" s="716"/>
      <c r="W201" s="37" t="s">
        <v>69</v>
      </c>
      <c r="X201" s="703">
        <f>IFERROR(SUM(X192:X199),"0")</f>
        <v>14</v>
      </c>
      <c r="Y201" s="703">
        <f>IFERROR(SUM(Y192:Y199),"0")</f>
        <v>14.700000000000001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114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71</v>
      </c>
      <c r="Q206" s="715"/>
      <c r="R206" s="715"/>
      <c r="S206" s="715"/>
      <c r="T206" s="715"/>
      <c r="U206" s="715"/>
      <c r="V206" s="716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71</v>
      </c>
      <c r="Q207" s="715"/>
      <c r="R207" s="715"/>
      <c r="S207" s="715"/>
      <c r="T207" s="715"/>
      <c r="U207" s="715"/>
      <c r="V207" s="716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162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71</v>
      </c>
      <c r="Q211" s="715"/>
      <c r="R211" s="715"/>
      <c r="S211" s="715"/>
      <c r="T211" s="715"/>
      <c r="U211" s="715"/>
      <c r="V211" s="716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71</v>
      </c>
      <c r="Q212" s="715"/>
      <c r="R212" s="715"/>
      <c r="S212" s="715"/>
      <c r="T212" s="715"/>
      <c r="U212" s="715"/>
      <c r="V212" s="716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64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15</v>
      </c>
      <c r="Y214" s="702">
        <f t="shared" ref="Y214:Y221" si="31">IFERROR(IF(X214="",0,CEILING((X214/$H214),1)*$H214),"")</f>
        <v>16.200000000000003</v>
      </c>
      <c r="Z214" s="36">
        <f>IFERROR(IF(Y214=0,"",ROUNDUP(Y214/H214,0)*0.00902),"")</f>
        <v>2.7060000000000001E-2</v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15.583333333333334</v>
      </c>
      <c r="BN214" s="64">
        <f t="shared" ref="BN214:BN221" si="33">IFERROR(Y214*I214/H214,"0")</f>
        <v>16.830000000000002</v>
      </c>
      <c r="BO214" s="64">
        <f t="shared" ref="BO214:BO221" si="34">IFERROR(1/J214*(X214/H214),"0")</f>
        <v>2.1043771043771045E-2</v>
      </c>
      <c r="BP214" s="64">
        <f t="shared" ref="BP214:BP221" si="35">IFERROR(1/J214*(Y214/H214),"0")</f>
        <v>2.2727272727272731E-2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6.75</v>
      </c>
      <c r="Y216" s="702">
        <f t="shared" si="31"/>
        <v>10.8</v>
      </c>
      <c r="Z216" s="36">
        <f>IFERROR(IF(Y216=0,"",ROUNDUP(Y216/H216,0)*0.00902),"")</f>
        <v>1.804E-2</v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7.0124999999999993</v>
      </c>
      <c r="BN216" s="64">
        <f t="shared" si="33"/>
        <v>11.22</v>
      </c>
      <c r="BO216" s="64">
        <f t="shared" si="34"/>
        <v>9.46969696969697E-3</v>
      </c>
      <c r="BP216" s="64">
        <f t="shared" si="35"/>
        <v>1.5151515151515152E-2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71</v>
      </c>
      <c r="Q222" s="715"/>
      <c r="R222" s="715"/>
      <c r="S222" s="715"/>
      <c r="T222" s="715"/>
      <c r="U222" s="715"/>
      <c r="V222" s="716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4.0277777777777777</v>
      </c>
      <c r="Y222" s="703">
        <f>IFERROR(Y214/H214,"0")+IFERROR(Y215/H215,"0")+IFERROR(Y216/H216,"0")+IFERROR(Y217/H217,"0")+IFERROR(Y218/H218,"0")+IFERROR(Y219/H219,"0")+IFERROR(Y220/H220,"0")+IFERROR(Y221/H221,"0")</f>
        <v>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4.5100000000000001E-2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71</v>
      </c>
      <c r="Q223" s="715"/>
      <c r="R223" s="715"/>
      <c r="S223" s="715"/>
      <c r="T223" s="715"/>
      <c r="U223" s="715"/>
      <c r="V223" s="716"/>
      <c r="W223" s="37" t="s">
        <v>69</v>
      </c>
      <c r="X223" s="703">
        <f>IFERROR(SUM(X214:X221),"0")</f>
        <v>21.75</v>
      </c>
      <c r="Y223" s="703">
        <f>IFERROR(SUM(Y214:Y221),"0")</f>
        <v>27.000000000000004</v>
      </c>
      <c r="Z223" s="37"/>
      <c r="AA223" s="704"/>
      <c r="AB223" s="704"/>
      <c r="AC223" s="704"/>
    </row>
    <row r="224" spans="1:68" ht="14.25" customHeight="1" x14ac:dyDescent="0.25">
      <c r="A224" s="749" t="s">
        <v>73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71</v>
      </c>
      <c r="Q236" s="715"/>
      <c r="R236" s="715"/>
      <c r="S236" s="715"/>
      <c r="T236" s="715"/>
      <c r="U236" s="715"/>
      <c r="V236" s="716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71</v>
      </c>
      <c r="Q237" s="715"/>
      <c r="R237" s="715"/>
      <c r="S237" s="715"/>
      <c r="T237" s="715"/>
      <c r="U237" s="715"/>
      <c r="V237" s="716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205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71</v>
      </c>
      <c r="Q243" s="715"/>
      <c r="R243" s="715"/>
      <c r="S243" s="715"/>
      <c r="T243" s="715"/>
      <c r="U243" s="715"/>
      <c r="V243" s="716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71</v>
      </c>
      <c r="Q244" s="715"/>
      <c r="R244" s="715"/>
      <c r="S244" s="715"/>
      <c r="T244" s="715"/>
      <c r="U244" s="715"/>
      <c r="V244" s="716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114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71</v>
      </c>
      <c r="Q255" s="715"/>
      <c r="R255" s="715"/>
      <c r="S255" s="715"/>
      <c r="T255" s="715"/>
      <c r="U255" s="715"/>
      <c r="V255" s="716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71</v>
      </c>
      <c r="Q256" s="715"/>
      <c r="R256" s="715"/>
      <c r="S256" s="715"/>
      <c r="T256" s="715"/>
      <c r="U256" s="715"/>
      <c r="V256" s="716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114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71</v>
      </c>
      <c r="Q267" s="715"/>
      <c r="R267" s="715"/>
      <c r="S267" s="715"/>
      <c r="T267" s="715"/>
      <c r="U267" s="715"/>
      <c r="V267" s="716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71</v>
      </c>
      <c r="Q268" s="715"/>
      <c r="R268" s="715"/>
      <c r="S268" s="715"/>
      <c r="T268" s="715"/>
      <c r="U268" s="715"/>
      <c r="V268" s="716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162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27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71</v>
      </c>
      <c r="Q271" s="715"/>
      <c r="R271" s="715"/>
      <c r="S271" s="715"/>
      <c r="T271" s="715"/>
      <c r="U271" s="715"/>
      <c r="V271" s="716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71</v>
      </c>
      <c r="Q272" s="715"/>
      <c r="R272" s="715"/>
      <c r="S272" s="715"/>
      <c r="T272" s="715"/>
      <c r="U272" s="715"/>
      <c r="V272" s="716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114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5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71</v>
      </c>
      <c r="Q281" s="715"/>
      <c r="R281" s="715"/>
      <c r="S281" s="715"/>
      <c r="T281" s="715"/>
      <c r="U281" s="715"/>
      <c r="V281" s="716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71</v>
      </c>
      <c r="Q282" s="715"/>
      <c r="R282" s="715"/>
      <c r="S282" s="715"/>
      <c r="T282" s="715"/>
      <c r="U282" s="715"/>
      <c r="V282" s="716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114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71</v>
      </c>
      <c r="Q286" s="715"/>
      <c r="R286" s="715"/>
      <c r="S286" s="715"/>
      <c r="T286" s="715"/>
      <c r="U286" s="715"/>
      <c r="V286" s="716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71</v>
      </c>
      <c r="Q287" s="715"/>
      <c r="R287" s="715"/>
      <c r="S287" s="715"/>
      <c r="T287" s="715"/>
      <c r="U287" s="715"/>
      <c r="V287" s="716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114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71</v>
      </c>
      <c r="Q293" s="715"/>
      <c r="R293" s="715"/>
      <c r="S293" s="715"/>
      <c r="T293" s="715"/>
      <c r="U293" s="715"/>
      <c r="V293" s="716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71</v>
      </c>
      <c r="Q294" s="715"/>
      <c r="R294" s="715"/>
      <c r="S294" s="715"/>
      <c r="T294" s="715"/>
      <c r="U294" s="715"/>
      <c r="V294" s="716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73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71</v>
      </c>
      <c r="Q302" s="715"/>
      <c r="R302" s="715"/>
      <c r="S302" s="715"/>
      <c r="T302" s="715"/>
      <c r="U302" s="715"/>
      <c r="V302" s="716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71</v>
      </c>
      <c r="Q303" s="715"/>
      <c r="R303" s="715"/>
      <c r="S303" s="715"/>
      <c r="T303" s="715"/>
      <c r="U303" s="715"/>
      <c r="V303" s="716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73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71</v>
      </c>
      <c r="Q307" s="715"/>
      <c r="R307" s="715"/>
      <c r="S307" s="715"/>
      <c r="T307" s="715"/>
      <c r="U307" s="715"/>
      <c r="V307" s="716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71</v>
      </c>
      <c r="Q308" s="715"/>
      <c r="R308" s="715"/>
      <c r="S308" s="715"/>
      <c r="T308" s="715"/>
      <c r="U308" s="715"/>
      <c r="V308" s="716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114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71</v>
      </c>
      <c r="Q312" s="715"/>
      <c r="R312" s="715"/>
      <c r="S312" s="715"/>
      <c r="T312" s="715"/>
      <c r="U312" s="715"/>
      <c r="V312" s="716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71</v>
      </c>
      <c r="Q313" s="715"/>
      <c r="R313" s="715"/>
      <c r="S313" s="715"/>
      <c r="T313" s="715"/>
      <c r="U313" s="715"/>
      <c r="V313" s="716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64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17.5</v>
      </c>
      <c r="Y315" s="702">
        <f>IFERROR(IF(X315="",0,CEILING((X315/$H315),1)*$H315),"")</f>
        <v>18.900000000000002</v>
      </c>
      <c r="Z315" s="36">
        <f>IFERROR(IF(Y315=0,"",ROUNDUP(Y315/H315,0)*0.00502),"")</f>
        <v>4.5179999999999998E-2</v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18.333333333333332</v>
      </c>
      <c r="BN315" s="64">
        <f>IFERROR(Y315*I315/H315,"0")</f>
        <v>19.8</v>
      </c>
      <c r="BO315" s="64">
        <f>IFERROR(1/J315*(X315/H315),"0")</f>
        <v>3.5612535612535613E-2</v>
      </c>
      <c r="BP315" s="64">
        <f>IFERROR(1/J315*(Y315/H315),"0")</f>
        <v>3.8461538461538464E-2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71</v>
      </c>
      <c r="Q317" s="715"/>
      <c r="R317" s="715"/>
      <c r="S317" s="715"/>
      <c r="T317" s="715"/>
      <c r="U317" s="715"/>
      <c r="V317" s="716"/>
      <c r="W317" s="37" t="s">
        <v>72</v>
      </c>
      <c r="X317" s="703">
        <f>IFERROR(X315/H315,"0")+IFERROR(X316/H316,"0")</f>
        <v>8.3333333333333321</v>
      </c>
      <c r="Y317" s="703">
        <f>IFERROR(Y315/H315,"0")+IFERROR(Y316/H316,"0")</f>
        <v>9</v>
      </c>
      <c r="Z317" s="703">
        <f>IFERROR(IF(Z315="",0,Z315),"0")+IFERROR(IF(Z316="",0,Z316),"0")</f>
        <v>4.5179999999999998E-2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71</v>
      </c>
      <c r="Q318" s="715"/>
      <c r="R318" s="715"/>
      <c r="S318" s="715"/>
      <c r="T318" s="715"/>
      <c r="U318" s="715"/>
      <c r="V318" s="716"/>
      <c r="W318" s="37" t="s">
        <v>69</v>
      </c>
      <c r="X318" s="703">
        <f>IFERROR(SUM(X315:X316),"0")</f>
        <v>17.5</v>
      </c>
      <c r="Y318" s="703">
        <f>IFERROR(SUM(Y315:Y316),"0")</f>
        <v>18.900000000000002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114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3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71</v>
      </c>
      <c r="Q329" s="715"/>
      <c r="R329" s="715"/>
      <c r="S329" s="715"/>
      <c r="T329" s="715"/>
      <c r="U329" s="715"/>
      <c r="V329" s="716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71</v>
      </c>
      <c r="Q330" s="715"/>
      <c r="R330" s="715"/>
      <c r="S330" s="715"/>
      <c r="T330" s="715"/>
      <c r="U330" s="715"/>
      <c r="V330" s="716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64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22</v>
      </c>
      <c r="Y333" s="702">
        <f>IFERROR(IF(X333="",0,CEILING((X333/$H333),1)*$H333),"")</f>
        <v>25.200000000000003</v>
      </c>
      <c r="Z333" s="36">
        <f>IFERROR(IF(Y333=0,"",ROUNDUP(Y333/H333,0)*0.00753),"")</f>
        <v>4.5179999999999998E-2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23.361904761904761</v>
      </c>
      <c r="BN333" s="64">
        <f>IFERROR(Y333*I333/H333,"0")</f>
        <v>26.76</v>
      </c>
      <c r="BO333" s="64">
        <f>IFERROR(1/J333*(X333/H333),"0")</f>
        <v>3.3577533577533576E-2</v>
      </c>
      <c r="BP333" s="64">
        <f>IFERROR(1/J333*(Y333/H333),"0")</f>
        <v>3.8461538461538464E-2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10.5</v>
      </c>
      <c r="Y335" s="702">
        <f>IFERROR(IF(X335="",0,CEILING((X335/$H335),1)*$H335),"")</f>
        <v>10.5</v>
      </c>
      <c r="Z335" s="36">
        <f>IFERROR(IF(Y335=0,"",ROUNDUP(Y335/H335,0)*0.00502),"")</f>
        <v>2.5100000000000001E-2</v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11.149999999999999</v>
      </c>
      <c r="BN335" s="64">
        <f>IFERROR(Y335*I335/H335,"0")</f>
        <v>11.149999999999999</v>
      </c>
      <c r="BO335" s="64">
        <f>IFERROR(1/J335*(X335/H335),"0")</f>
        <v>2.1367521367521368E-2</v>
      </c>
      <c r="BP335" s="64">
        <f>IFERROR(1/J335*(Y335/H335),"0")</f>
        <v>2.1367521367521368E-2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71</v>
      </c>
      <c r="Q336" s="715"/>
      <c r="R336" s="715"/>
      <c r="S336" s="715"/>
      <c r="T336" s="715"/>
      <c r="U336" s="715"/>
      <c r="V336" s="716"/>
      <c r="W336" s="37" t="s">
        <v>72</v>
      </c>
      <c r="X336" s="703">
        <f>IFERROR(X332/H332,"0")+IFERROR(X333/H333,"0")+IFERROR(X334/H334,"0")+IFERROR(X335/H335,"0")</f>
        <v>10.238095238095237</v>
      </c>
      <c r="Y336" s="703">
        <f>IFERROR(Y332/H332,"0")+IFERROR(Y333/H333,"0")+IFERROR(Y334/H334,"0")+IFERROR(Y335/H335,"0")</f>
        <v>11</v>
      </c>
      <c r="Z336" s="703">
        <f>IFERROR(IF(Z332="",0,Z332),"0")+IFERROR(IF(Z333="",0,Z333),"0")+IFERROR(IF(Z334="",0,Z334),"0")+IFERROR(IF(Z335="",0,Z335),"0")</f>
        <v>7.0279999999999995E-2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71</v>
      </c>
      <c r="Q337" s="715"/>
      <c r="R337" s="715"/>
      <c r="S337" s="715"/>
      <c r="T337" s="715"/>
      <c r="U337" s="715"/>
      <c r="V337" s="716"/>
      <c r="W337" s="37" t="s">
        <v>69</v>
      </c>
      <c r="X337" s="703">
        <f>IFERROR(SUM(X332:X335),"0")</f>
        <v>32.5</v>
      </c>
      <c r="Y337" s="703">
        <f>IFERROR(SUM(Y332:Y335),"0")</f>
        <v>35.700000000000003</v>
      </c>
      <c r="Z337" s="37"/>
      <c r="AA337" s="704"/>
      <c r="AB337" s="704"/>
      <c r="AC337" s="704"/>
    </row>
    <row r="338" spans="1:68" ht="14.25" customHeight="1" x14ac:dyDescent="0.25">
      <c r="A338" s="749" t="s">
        <v>73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350</v>
      </c>
      <c r="Y339" s="702">
        <f t="shared" ref="Y339:Y344" si="62">IFERROR(IF(X339="",0,CEILING((X339/$H339),1)*$H339),"")</f>
        <v>351</v>
      </c>
      <c r="Z339" s="36">
        <f>IFERROR(IF(Y339=0,"",ROUNDUP(Y339/H339,0)*0.02175),"")</f>
        <v>0.9787499999999999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375.03846153846155</v>
      </c>
      <c r="BN339" s="64">
        <f t="shared" ref="BN339:BN344" si="64">IFERROR(Y339*I339/H339,"0")</f>
        <v>376.11000000000007</v>
      </c>
      <c r="BO339" s="64">
        <f t="shared" ref="BO339:BO344" si="65">IFERROR(1/J339*(X339/H339),"0")</f>
        <v>0.80128205128205132</v>
      </c>
      <c r="BP339" s="64">
        <f t="shared" ref="BP339:BP344" si="66">IFERROR(1/J339*(Y339/H339),"0")</f>
        <v>0.80357142857142849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71</v>
      </c>
      <c r="Q345" s="715"/>
      <c r="R345" s="715"/>
      <c r="S345" s="715"/>
      <c r="T345" s="715"/>
      <c r="U345" s="715"/>
      <c r="V345" s="716"/>
      <c r="W345" s="37" t="s">
        <v>72</v>
      </c>
      <c r="X345" s="703">
        <f>IFERROR(X339/H339,"0")+IFERROR(X340/H340,"0")+IFERROR(X341/H341,"0")+IFERROR(X342/H342,"0")+IFERROR(X343/H343,"0")+IFERROR(X344/H344,"0")</f>
        <v>44.871794871794876</v>
      </c>
      <c r="Y345" s="703">
        <f>IFERROR(Y339/H339,"0")+IFERROR(Y340/H340,"0")+IFERROR(Y341/H341,"0")+IFERROR(Y342/H342,"0")+IFERROR(Y343/H343,"0")+IFERROR(Y344/H344,"0")</f>
        <v>45</v>
      </c>
      <c r="Z345" s="703">
        <f>IFERROR(IF(Z339="",0,Z339),"0")+IFERROR(IF(Z340="",0,Z340),"0")+IFERROR(IF(Z341="",0,Z341),"0")+IFERROR(IF(Z342="",0,Z342),"0")+IFERROR(IF(Z343="",0,Z343),"0")+IFERROR(IF(Z344="",0,Z344),"0")</f>
        <v>0.9787499999999999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71</v>
      </c>
      <c r="Q346" s="715"/>
      <c r="R346" s="715"/>
      <c r="S346" s="715"/>
      <c r="T346" s="715"/>
      <c r="U346" s="715"/>
      <c r="V346" s="716"/>
      <c r="W346" s="37" t="s">
        <v>69</v>
      </c>
      <c r="X346" s="703">
        <f>IFERROR(SUM(X339:X344),"0")</f>
        <v>350</v>
      </c>
      <c r="Y346" s="703">
        <f>IFERROR(SUM(Y339:Y344),"0")</f>
        <v>351</v>
      </c>
      <c r="Z346" s="37"/>
      <c r="AA346" s="704"/>
      <c r="AB346" s="704"/>
      <c r="AC346" s="704"/>
    </row>
    <row r="347" spans="1:68" ht="14.25" customHeight="1" x14ac:dyDescent="0.25">
      <c r="A347" s="749" t="s">
        <v>205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71</v>
      </c>
      <c r="Q351" s="715"/>
      <c r="R351" s="715"/>
      <c r="S351" s="715"/>
      <c r="T351" s="715"/>
      <c r="U351" s="715"/>
      <c r="V351" s="716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71</v>
      </c>
      <c r="Q352" s="715"/>
      <c r="R352" s="715"/>
      <c r="S352" s="715"/>
      <c r="T352" s="715"/>
      <c r="U352" s="715"/>
      <c r="V352" s="716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103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8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83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71</v>
      </c>
      <c r="Q358" s="715"/>
      <c r="R358" s="715"/>
      <c r="S358" s="715"/>
      <c r="T358" s="715"/>
      <c r="U358" s="715"/>
      <c r="V358" s="716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71</v>
      </c>
      <c r="Q359" s="715"/>
      <c r="R359" s="715"/>
      <c r="S359" s="715"/>
      <c r="T359" s="715"/>
      <c r="U359" s="715"/>
      <c r="V359" s="716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71</v>
      </c>
      <c r="Q364" s="715"/>
      <c r="R364" s="715"/>
      <c r="S364" s="715"/>
      <c r="T364" s="715"/>
      <c r="U364" s="715"/>
      <c r="V364" s="716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71</v>
      </c>
      <c r="Q365" s="715"/>
      <c r="R365" s="715"/>
      <c r="S365" s="715"/>
      <c r="T365" s="715"/>
      <c r="U365" s="715"/>
      <c r="V365" s="716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64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71</v>
      </c>
      <c r="Q369" s="715"/>
      <c r="R369" s="715"/>
      <c r="S369" s="715"/>
      <c r="T369" s="715"/>
      <c r="U369" s="715"/>
      <c r="V369" s="716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71</v>
      </c>
      <c r="Q370" s="715"/>
      <c r="R370" s="715"/>
      <c r="S370" s="715"/>
      <c r="T370" s="715"/>
      <c r="U370" s="715"/>
      <c r="V370" s="716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73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17.5</v>
      </c>
      <c r="Y374" s="702">
        <f>IFERROR(IF(X374="",0,CEILING((X374/$H374),1)*$H374),"")</f>
        <v>18.900000000000002</v>
      </c>
      <c r="Z374" s="36">
        <f>IFERROR(IF(Y374=0,"",ROUNDUP(Y374/H374,0)*0.00753),"")</f>
        <v>6.7769999999999997E-2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19.666666666666664</v>
      </c>
      <c r="BN374" s="64">
        <f>IFERROR(Y374*I374/H374,"0")</f>
        <v>21.24</v>
      </c>
      <c r="BO374" s="64">
        <f>IFERROR(1/J374*(X374/H374),"0")</f>
        <v>5.3418803418803409E-2</v>
      </c>
      <c r="BP374" s="64">
        <f>IFERROR(1/J374*(Y374/H374),"0")</f>
        <v>5.7692307692307689E-2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71</v>
      </c>
      <c r="Q375" s="715"/>
      <c r="R375" s="715"/>
      <c r="S375" s="715"/>
      <c r="T375" s="715"/>
      <c r="U375" s="715"/>
      <c r="V375" s="716"/>
      <c r="W375" s="37" t="s">
        <v>72</v>
      </c>
      <c r="X375" s="703">
        <f>IFERROR(X372/H372,"0")+IFERROR(X373/H373,"0")+IFERROR(X374/H374,"0")</f>
        <v>8.3333333333333321</v>
      </c>
      <c r="Y375" s="703">
        <f>IFERROR(Y372/H372,"0")+IFERROR(Y373/H373,"0")+IFERROR(Y374/H374,"0")</f>
        <v>9</v>
      </c>
      <c r="Z375" s="703">
        <f>IFERROR(IF(Z372="",0,Z372),"0")+IFERROR(IF(Z373="",0,Z373),"0")+IFERROR(IF(Z374="",0,Z374),"0")</f>
        <v>6.7769999999999997E-2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71</v>
      </c>
      <c r="Q376" s="715"/>
      <c r="R376" s="715"/>
      <c r="S376" s="715"/>
      <c r="T376" s="715"/>
      <c r="U376" s="715"/>
      <c r="V376" s="716"/>
      <c r="W376" s="37" t="s">
        <v>69</v>
      </c>
      <c r="X376" s="703">
        <f>IFERROR(SUM(X372:X374),"0")</f>
        <v>17.5</v>
      </c>
      <c r="Y376" s="703">
        <f>IFERROR(SUM(Y372:Y374),"0")</f>
        <v>18.900000000000002</v>
      </c>
      <c r="Z376" s="37"/>
      <c r="AA376" s="704"/>
      <c r="AB376" s="704"/>
      <c r="AC376" s="704"/>
    </row>
    <row r="377" spans="1:68" ht="27.75" customHeight="1" x14ac:dyDescent="0.2">
      <c r="A377" s="754" t="s">
        <v>615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616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114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350</v>
      </c>
      <c r="Y382" s="702">
        <f t="shared" si="67"/>
        <v>360</v>
      </c>
      <c r="Z382" s="36">
        <f>IFERROR(IF(Y382=0,"",ROUNDUP(Y382/H382,0)*0.02175),"")</f>
        <v>0.52200000000000002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361.2</v>
      </c>
      <c r="BN382" s="64">
        <f t="shared" si="69"/>
        <v>371.52000000000004</v>
      </c>
      <c r="BO382" s="64">
        <f t="shared" si="70"/>
        <v>0.48611111111111105</v>
      </c>
      <c r="BP382" s="64">
        <f t="shared" si="71"/>
        <v>0.5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300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309.60000000000002</v>
      </c>
      <c r="BN386" s="64">
        <f t="shared" si="69"/>
        <v>309.60000000000002</v>
      </c>
      <c r="BO386" s="64">
        <f t="shared" si="70"/>
        <v>0.41666666666666663</v>
      </c>
      <c r="BP386" s="64">
        <f t="shared" si="71"/>
        <v>0.41666666666666663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71</v>
      </c>
      <c r="Q391" s="715"/>
      <c r="R391" s="715"/>
      <c r="S391" s="715"/>
      <c r="T391" s="715"/>
      <c r="U391" s="715"/>
      <c r="V391" s="716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43.333333333333329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0.95699999999999996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71</v>
      </c>
      <c r="Q392" s="715"/>
      <c r="R392" s="715"/>
      <c r="S392" s="715"/>
      <c r="T392" s="715"/>
      <c r="U392" s="715"/>
      <c r="V392" s="716"/>
      <c r="W392" s="37" t="s">
        <v>69</v>
      </c>
      <c r="X392" s="703">
        <f>IFERROR(SUM(X380:X390),"0")</f>
        <v>650</v>
      </c>
      <c r="Y392" s="703">
        <f>IFERROR(SUM(Y380:Y390),"0")</f>
        <v>660</v>
      </c>
      <c r="Z392" s="37"/>
      <c r="AA392" s="704"/>
      <c r="AB392" s="704"/>
      <c r="AC392" s="704"/>
    </row>
    <row r="393" spans="1:68" ht="14.25" customHeight="1" x14ac:dyDescent="0.25">
      <c r="A393" s="749" t="s">
        <v>162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100</v>
      </c>
      <c r="Y394" s="702">
        <f>IFERROR(IF(X394="",0,CEILING((X394/$H394),1)*$H394),"")</f>
        <v>105</v>
      </c>
      <c r="Z394" s="36">
        <f>IFERROR(IF(Y394=0,"",ROUNDUP(Y394/H394,0)*0.02175),"")</f>
        <v>0.15225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103.2</v>
      </c>
      <c r="BN394" s="64">
        <f>IFERROR(Y394*I394/H394,"0")</f>
        <v>108.36</v>
      </c>
      <c r="BO394" s="64">
        <f>IFERROR(1/J394*(X394/H394),"0")</f>
        <v>0.1388888888888889</v>
      </c>
      <c r="BP394" s="64">
        <f>IFERROR(1/J394*(Y394/H394),"0")</f>
        <v>0.14583333333333331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71</v>
      </c>
      <c r="Q396" s="715"/>
      <c r="R396" s="715"/>
      <c r="S396" s="715"/>
      <c r="T396" s="715"/>
      <c r="U396" s="715"/>
      <c r="V396" s="716"/>
      <c r="W396" s="37" t="s">
        <v>72</v>
      </c>
      <c r="X396" s="703">
        <f>IFERROR(X394/H394,"0")+IFERROR(X395/H395,"0")</f>
        <v>6.666666666666667</v>
      </c>
      <c r="Y396" s="703">
        <f>IFERROR(Y394/H394,"0")+IFERROR(Y395/H395,"0")</f>
        <v>7</v>
      </c>
      <c r="Z396" s="703">
        <f>IFERROR(IF(Z394="",0,Z394),"0")+IFERROR(IF(Z395="",0,Z395),"0")</f>
        <v>0.15225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71</v>
      </c>
      <c r="Q397" s="715"/>
      <c r="R397" s="715"/>
      <c r="S397" s="715"/>
      <c r="T397" s="715"/>
      <c r="U397" s="715"/>
      <c r="V397" s="716"/>
      <c r="W397" s="37" t="s">
        <v>69</v>
      </c>
      <c r="X397" s="703">
        <f>IFERROR(SUM(X394:X395),"0")</f>
        <v>100</v>
      </c>
      <c r="Y397" s="703">
        <f>IFERROR(SUM(Y394:Y395),"0")</f>
        <v>105</v>
      </c>
      <c r="Z397" s="37"/>
      <c r="AA397" s="704"/>
      <c r="AB397" s="704"/>
      <c r="AC397" s="704"/>
    </row>
    <row r="398" spans="1:68" ht="14.25" customHeight="1" x14ac:dyDescent="0.25">
      <c r="A398" s="749" t="s">
        <v>73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71</v>
      </c>
      <c r="Q402" s="715"/>
      <c r="R402" s="715"/>
      <c r="S402" s="715"/>
      <c r="T402" s="715"/>
      <c r="U402" s="715"/>
      <c r="V402" s="716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71</v>
      </c>
      <c r="Q403" s="715"/>
      <c r="R403" s="715"/>
      <c r="S403" s="715"/>
      <c r="T403" s="715"/>
      <c r="U403" s="715"/>
      <c r="V403" s="716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205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71</v>
      </c>
      <c r="Q407" s="715"/>
      <c r="R407" s="715"/>
      <c r="S407" s="715"/>
      <c r="T407" s="715"/>
      <c r="U407" s="715"/>
      <c r="V407" s="716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71</v>
      </c>
      <c r="Q408" s="715"/>
      <c r="R408" s="715"/>
      <c r="S408" s="715"/>
      <c r="T408" s="715"/>
      <c r="U408" s="715"/>
      <c r="V408" s="716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114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44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100</v>
      </c>
      <c r="Y415" s="702">
        <f t="shared" si="72"/>
        <v>108</v>
      </c>
      <c r="Z415" s="36">
        <f t="shared" si="73"/>
        <v>0.21749999999999997</v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104.44444444444444</v>
      </c>
      <c r="BN415" s="64">
        <f t="shared" si="75"/>
        <v>112.8</v>
      </c>
      <c r="BO415" s="64">
        <f t="shared" si="76"/>
        <v>0.16534391534391535</v>
      </c>
      <c r="BP415" s="64">
        <f t="shared" si="77"/>
        <v>0.17857142857142855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400</v>
      </c>
      <c r="Y416" s="702">
        <f t="shared" si="72"/>
        <v>408</v>
      </c>
      <c r="Z416" s="36">
        <f t="shared" si="73"/>
        <v>0.73949999999999994</v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416</v>
      </c>
      <c r="BN416" s="64">
        <f t="shared" si="75"/>
        <v>424.32</v>
      </c>
      <c r="BO416" s="64">
        <f t="shared" si="76"/>
        <v>0.59523809523809523</v>
      </c>
      <c r="BP416" s="64">
        <f t="shared" si="77"/>
        <v>0.6071428571428571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140</v>
      </c>
      <c r="Y417" s="702">
        <f t="shared" si="72"/>
        <v>140</v>
      </c>
      <c r="Z417" s="36">
        <f>IFERROR(IF(Y417=0,"",ROUNDUP(Y417/H417,0)*0.00902),"")</f>
        <v>0.31569999999999998</v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147.35</v>
      </c>
      <c r="BN417" s="64">
        <f t="shared" si="75"/>
        <v>147.35</v>
      </c>
      <c r="BO417" s="64">
        <f t="shared" si="76"/>
        <v>0.26515151515151514</v>
      </c>
      <c r="BP417" s="64">
        <f t="shared" si="77"/>
        <v>0.26515151515151514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71</v>
      </c>
      <c r="Q418" s="715"/>
      <c r="R418" s="715"/>
      <c r="S418" s="715"/>
      <c r="T418" s="715"/>
      <c r="U418" s="715"/>
      <c r="V418" s="716"/>
      <c r="W418" s="37" t="s">
        <v>72</v>
      </c>
      <c r="X418" s="703">
        <f>IFERROR(X411/H411,"0")+IFERROR(X412/H412,"0")+IFERROR(X413/H413,"0")+IFERROR(X414/H414,"0")+IFERROR(X415/H415,"0")+IFERROR(X416/H416,"0")+IFERROR(X417/H417,"0")</f>
        <v>77.592592592592595</v>
      </c>
      <c r="Y418" s="703">
        <f>IFERROR(Y411/H411,"0")+IFERROR(Y412/H412,"0")+IFERROR(Y413/H413,"0")+IFERROR(Y414/H414,"0")+IFERROR(Y415/H415,"0")+IFERROR(Y416/H416,"0")+IFERROR(Y417/H417,"0")</f>
        <v>79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1.2726999999999999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71</v>
      </c>
      <c r="Q419" s="715"/>
      <c r="R419" s="715"/>
      <c r="S419" s="715"/>
      <c r="T419" s="715"/>
      <c r="U419" s="715"/>
      <c r="V419" s="716"/>
      <c r="W419" s="37" t="s">
        <v>69</v>
      </c>
      <c r="X419" s="703">
        <f>IFERROR(SUM(X411:X417),"0")</f>
        <v>640</v>
      </c>
      <c r="Y419" s="703">
        <f>IFERROR(SUM(Y411:Y417),"0")</f>
        <v>656</v>
      </c>
      <c r="Z419" s="37"/>
      <c r="AA419" s="704"/>
      <c r="AB419" s="704"/>
      <c r="AC419" s="704"/>
    </row>
    <row r="420" spans="1:68" ht="14.25" customHeight="1" x14ac:dyDescent="0.25">
      <c r="A420" s="749" t="s">
        <v>64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30</v>
      </c>
      <c r="Y421" s="702">
        <f>IFERROR(IF(X421="",0,CEILING((X421/$H421),1)*$H421),"")</f>
        <v>30.66</v>
      </c>
      <c r="Z421" s="36">
        <f>IFERROR(IF(Y421=0,"",ROUNDUP(Y421/H421,0)*0.00753),"")</f>
        <v>5.271E-2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31.780821917808218</v>
      </c>
      <c r="BN421" s="64">
        <f>IFERROR(Y421*I421/H421,"0")</f>
        <v>32.479999999999997</v>
      </c>
      <c r="BO421" s="64">
        <f>IFERROR(1/J421*(X421/H421),"0")</f>
        <v>4.3905865823674041E-2</v>
      </c>
      <c r="BP421" s="64">
        <f>IFERROR(1/J421*(Y421/H421),"0")</f>
        <v>4.4871794871794872E-2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71</v>
      </c>
      <c r="Q423" s="715"/>
      <c r="R423" s="715"/>
      <c r="S423" s="715"/>
      <c r="T423" s="715"/>
      <c r="U423" s="715"/>
      <c r="V423" s="716"/>
      <c r="W423" s="37" t="s">
        <v>72</v>
      </c>
      <c r="X423" s="703">
        <f>IFERROR(X421/H421,"0")+IFERROR(X422/H422,"0")</f>
        <v>6.8493150684931505</v>
      </c>
      <c r="Y423" s="703">
        <f>IFERROR(Y421/H421,"0")+IFERROR(Y422/H422,"0")</f>
        <v>7</v>
      </c>
      <c r="Z423" s="703">
        <f>IFERROR(IF(Z421="",0,Z421),"0")+IFERROR(IF(Z422="",0,Z422),"0")</f>
        <v>5.271E-2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71</v>
      </c>
      <c r="Q424" s="715"/>
      <c r="R424" s="715"/>
      <c r="S424" s="715"/>
      <c r="T424" s="715"/>
      <c r="U424" s="715"/>
      <c r="V424" s="716"/>
      <c r="W424" s="37" t="s">
        <v>69</v>
      </c>
      <c r="X424" s="703">
        <f>IFERROR(SUM(X421:X422),"0")</f>
        <v>30</v>
      </c>
      <c r="Y424" s="703">
        <f>IFERROR(SUM(Y421:Y422),"0")</f>
        <v>30.66</v>
      </c>
      <c r="Z424" s="37"/>
      <c r="AA424" s="704"/>
      <c r="AB424" s="704"/>
      <c r="AC424" s="704"/>
    </row>
    <row r="425" spans="1:68" ht="14.25" customHeight="1" x14ac:dyDescent="0.25">
      <c r="A425" s="749" t="s">
        <v>73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700</v>
      </c>
      <c r="Y426" s="702">
        <f>IFERROR(IF(X426="",0,CEILING((X426/$H426),1)*$H426),"")</f>
        <v>702</v>
      </c>
      <c r="Z426" s="36">
        <f>IFERROR(IF(Y426=0,"",ROUNDUP(Y426/H426,0)*0.02175),"")</f>
        <v>1.9574999999999998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750.61538461538464</v>
      </c>
      <c r="BN426" s="64">
        <f>IFERROR(Y426*I426/H426,"0")</f>
        <v>752.7600000000001</v>
      </c>
      <c r="BO426" s="64">
        <f>IFERROR(1/J426*(X426/H426),"0")</f>
        <v>1.6025641025641026</v>
      </c>
      <c r="BP426" s="64">
        <f>IFERROR(1/J426*(Y426/H426),"0")</f>
        <v>1.607142857142857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120</v>
      </c>
      <c r="Y428" s="702">
        <f>IFERROR(IF(X428="",0,CEILING((X428/$H428),1)*$H428),"")</f>
        <v>120</v>
      </c>
      <c r="Z428" s="36">
        <f>IFERROR(IF(Y428=0,"",ROUNDUP(Y428/H428,0)*0.00753),"")</f>
        <v>0.3765</v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134.20000000000002</v>
      </c>
      <c r="BN428" s="64">
        <f>IFERROR(Y428*I428/H428,"0")</f>
        <v>134.20000000000002</v>
      </c>
      <c r="BO428" s="64">
        <f>IFERROR(1/J428*(X428/H428),"0")</f>
        <v>0.32051282051282048</v>
      </c>
      <c r="BP428" s="64">
        <f>IFERROR(1/J428*(Y428/H428),"0")</f>
        <v>0.32051282051282048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71</v>
      </c>
      <c r="Q431" s="715"/>
      <c r="R431" s="715"/>
      <c r="S431" s="715"/>
      <c r="T431" s="715"/>
      <c r="U431" s="715"/>
      <c r="V431" s="716"/>
      <c r="W431" s="37" t="s">
        <v>72</v>
      </c>
      <c r="X431" s="703">
        <f>IFERROR(X426/H426,"0")+IFERROR(X427/H427,"0")+IFERROR(X428/H428,"0")+IFERROR(X429/H429,"0")+IFERROR(X430/H430,"0")</f>
        <v>139.74358974358975</v>
      </c>
      <c r="Y431" s="703">
        <f>IFERROR(Y426/H426,"0")+IFERROR(Y427/H427,"0")+IFERROR(Y428/H428,"0")+IFERROR(Y429/H429,"0")+IFERROR(Y430/H430,"0")</f>
        <v>140</v>
      </c>
      <c r="Z431" s="703">
        <f>IFERROR(IF(Z426="",0,Z426),"0")+IFERROR(IF(Z427="",0,Z427),"0")+IFERROR(IF(Z428="",0,Z428),"0")+IFERROR(IF(Z429="",0,Z429),"0")+IFERROR(IF(Z430="",0,Z430),"0")</f>
        <v>2.3339999999999996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71</v>
      </c>
      <c r="Q432" s="715"/>
      <c r="R432" s="715"/>
      <c r="S432" s="715"/>
      <c r="T432" s="715"/>
      <c r="U432" s="715"/>
      <c r="V432" s="716"/>
      <c r="W432" s="37" t="s">
        <v>69</v>
      </c>
      <c r="X432" s="703">
        <f>IFERROR(SUM(X426:X430),"0")</f>
        <v>820</v>
      </c>
      <c r="Y432" s="703">
        <f>IFERROR(SUM(Y426:Y430),"0")</f>
        <v>822</v>
      </c>
      <c r="Z432" s="37"/>
      <c r="AA432" s="704"/>
      <c r="AB432" s="704"/>
      <c r="AC432" s="704"/>
    </row>
    <row r="433" spans="1:68" ht="14.25" customHeight="1" x14ac:dyDescent="0.25">
      <c r="A433" s="749" t="s">
        <v>205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71</v>
      </c>
      <c r="Q435" s="715"/>
      <c r="R435" s="715"/>
      <c r="S435" s="715"/>
      <c r="T435" s="715"/>
      <c r="U435" s="715"/>
      <c r="V435" s="716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71</v>
      </c>
      <c r="Q436" s="715"/>
      <c r="R436" s="715"/>
      <c r="S436" s="715"/>
      <c r="T436" s="715"/>
      <c r="U436" s="715"/>
      <c r="V436" s="716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700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701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114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71</v>
      </c>
      <c r="Q441" s="715"/>
      <c r="R441" s="715"/>
      <c r="S441" s="715"/>
      <c r="T441" s="715"/>
      <c r="U441" s="715"/>
      <c r="V441" s="716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71</v>
      </c>
      <c r="Q442" s="715"/>
      <c r="R442" s="715"/>
      <c r="S442" s="715"/>
      <c r="T442" s="715"/>
      <c r="U442" s="715"/>
      <c r="V442" s="716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64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20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21.095238095238091</v>
      </c>
      <c r="BN445" s="64">
        <f t="shared" si="80"/>
        <v>22.15</v>
      </c>
      <c r="BO445" s="64">
        <f t="shared" si="81"/>
        <v>3.0525030525030524E-2</v>
      </c>
      <c r="BP445" s="64">
        <f t="shared" si="82"/>
        <v>3.2051282051282048E-2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20</v>
      </c>
      <c r="Y447" s="702">
        <f t="shared" si="78"/>
        <v>21</v>
      </c>
      <c r="Z447" s="36">
        <f>IFERROR(IF(Y447=0,"",ROUNDUP(Y447/H447,0)*0.00753),"")</f>
        <v>3.7650000000000003E-2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21.095238095238091</v>
      </c>
      <c r="BN447" s="64">
        <f t="shared" si="80"/>
        <v>22.15</v>
      </c>
      <c r="BO447" s="64">
        <f t="shared" si="81"/>
        <v>3.0525030525030524E-2</v>
      </c>
      <c r="BP447" s="64">
        <f t="shared" si="82"/>
        <v>3.2051282051282048E-2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14</v>
      </c>
      <c r="Y451" s="702">
        <f t="shared" si="78"/>
        <v>14.700000000000001</v>
      </c>
      <c r="Z451" s="36">
        <f t="shared" si="83"/>
        <v>3.5140000000000005E-2</v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14.866666666666665</v>
      </c>
      <c r="BN451" s="64">
        <f t="shared" si="80"/>
        <v>15.61</v>
      </c>
      <c r="BO451" s="64">
        <f t="shared" si="81"/>
        <v>2.8490028490028491E-2</v>
      </c>
      <c r="BP451" s="64">
        <f t="shared" si="82"/>
        <v>2.9914529914529919E-2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39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71</v>
      </c>
      <c r="Q464" s="715"/>
      <c r="R464" s="715"/>
      <c r="S464" s="715"/>
      <c r="T464" s="715"/>
      <c r="U464" s="715"/>
      <c r="V464" s="716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16.19047619047619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17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0.11044000000000001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71</v>
      </c>
      <c r="Q465" s="715"/>
      <c r="R465" s="715"/>
      <c r="S465" s="715"/>
      <c r="T465" s="715"/>
      <c r="U465" s="715"/>
      <c r="V465" s="716"/>
      <c r="W465" s="37" t="s">
        <v>69</v>
      </c>
      <c r="X465" s="703">
        <f>IFERROR(SUM(X444:X463),"0")</f>
        <v>54</v>
      </c>
      <c r="Y465" s="703">
        <f>IFERROR(SUM(Y444:Y463),"0")</f>
        <v>56.7</v>
      </c>
      <c r="Z465" s="37"/>
      <c r="AA465" s="704"/>
      <c r="AB465" s="704"/>
      <c r="AC465" s="704"/>
    </row>
    <row r="466" spans="1:68" ht="14.25" customHeight="1" x14ac:dyDescent="0.25">
      <c r="A466" s="749" t="s">
        <v>73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71</v>
      </c>
      <c r="Q469" s="715"/>
      <c r="R469" s="715"/>
      <c r="S469" s="715"/>
      <c r="T469" s="715"/>
      <c r="U469" s="715"/>
      <c r="V469" s="716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71</v>
      </c>
      <c r="Q470" s="715"/>
      <c r="R470" s="715"/>
      <c r="S470" s="715"/>
      <c r="T470" s="715"/>
      <c r="U470" s="715"/>
      <c r="V470" s="716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103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71</v>
      </c>
      <c r="Q473" s="715"/>
      <c r="R473" s="715"/>
      <c r="S473" s="715"/>
      <c r="T473" s="715"/>
      <c r="U473" s="715"/>
      <c r="V473" s="716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71</v>
      </c>
      <c r="Q474" s="715"/>
      <c r="R474" s="715"/>
      <c r="S474" s="715"/>
      <c r="T474" s="715"/>
      <c r="U474" s="715"/>
      <c r="V474" s="716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162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71</v>
      </c>
      <c r="Q478" s="715"/>
      <c r="R478" s="715"/>
      <c r="S478" s="715"/>
      <c r="T478" s="715"/>
      <c r="U478" s="715"/>
      <c r="V478" s="716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71</v>
      </c>
      <c r="Q479" s="715"/>
      <c r="R479" s="715"/>
      <c r="S479" s="715"/>
      <c r="T479" s="715"/>
      <c r="U479" s="715"/>
      <c r="V479" s="716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64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30</v>
      </c>
      <c r="Y481" s="702">
        <f>IFERROR(IF(X481="",0,CEILING((X481/$H481),1)*$H481),"")</f>
        <v>33.6</v>
      </c>
      <c r="Z481" s="36">
        <f>IFERROR(IF(Y481=0,"",ROUNDUP(Y481/H481,0)*0.00753),"")</f>
        <v>6.0240000000000002E-2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31.642857142857135</v>
      </c>
      <c r="BN481" s="64">
        <f>IFERROR(Y481*I481/H481,"0")</f>
        <v>35.44</v>
      </c>
      <c r="BO481" s="64">
        <f>IFERROR(1/J481*(X481/H481),"0")</f>
        <v>4.5787545787545784E-2</v>
      </c>
      <c r="BP481" s="64">
        <f>IFERROR(1/J481*(Y481/H481),"0")</f>
        <v>5.128205128205128E-2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77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71</v>
      </c>
      <c r="Q486" s="715"/>
      <c r="R486" s="715"/>
      <c r="S486" s="715"/>
      <c r="T486" s="715"/>
      <c r="U486" s="715"/>
      <c r="V486" s="716"/>
      <c r="W486" s="37" t="s">
        <v>72</v>
      </c>
      <c r="X486" s="703">
        <f>IFERROR(X481/H481,"0")+IFERROR(X482/H482,"0")+IFERROR(X483/H483,"0")+IFERROR(X484/H484,"0")+IFERROR(X485/H485,"0")</f>
        <v>7.1428571428571423</v>
      </c>
      <c r="Y486" s="703">
        <f>IFERROR(Y481/H481,"0")+IFERROR(Y482/H482,"0")+IFERROR(Y483/H483,"0")+IFERROR(Y484/H484,"0")+IFERROR(Y485/H485,"0")</f>
        <v>8</v>
      </c>
      <c r="Z486" s="703">
        <f>IFERROR(IF(Z481="",0,Z481),"0")+IFERROR(IF(Z482="",0,Z482),"0")+IFERROR(IF(Z483="",0,Z483),"0")+IFERROR(IF(Z484="",0,Z484),"0")+IFERROR(IF(Z485="",0,Z485),"0")</f>
        <v>6.0240000000000002E-2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71</v>
      </c>
      <c r="Q487" s="715"/>
      <c r="R487" s="715"/>
      <c r="S487" s="715"/>
      <c r="T487" s="715"/>
      <c r="U487" s="715"/>
      <c r="V487" s="716"/>
      <c r="W487" s="37" t="s">
        <v>69</v>
      </c>
      <c r="X487" s="703">
        <f>IFERROR(SUM(X481:X485),"0")</f>
        <v>30</v>
      </c>
      <c r="Y487" s="703">
        <f>IFERROR(SUM(Y481:Y485),"0")</f>
        <v>33.6</v>
      </c>
      <c r="Z487" s="37"/>
      <c r="AA487" s="704"/>
      <c r="AB487" s="704"/>
      <c r="AC487" s="704"/>
    </row>
    <row r="488" spans="1:68" ht="14.25" customHeight="1" x14ac:dyDescent="0.25">
      <c r="A488" s="749" t="s">
        <v>103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71</v>
      </c>
      <c r="Q490" s="715"/>
      <c r="R490" s="715"/>
      <c r="S490" s="715"/>
      <c r="T490" s="715"/>
      <c r="U490" s="715"/>
      <c r="V490" s="716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71</v>
      </c>
      <c r="Q491" s="715"/>
      <c r="R491" s="715"/>
      <c r="S491" s="715"/>
      <c r="T491" s="715"/>
      <c r="U491" s="715"/>
      <c r="V491" s="716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64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71</v>
      </c>
      <c r="Q497" s="715"/>
      <c r="R497" s="715"/>
      <c r="S497" s="715"/>
      <c r="T497" s="715"/>
      <c r="U497" s="715"/>
      <c r="V497" s="716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71</v>
      </c>
      <c r="Q498" s="715"/>
      <c r="R498" s="715"/>
      <c r="S498" s="715"/>
      <c r="T498" s="715"/>
      <c r="U498" s="715"/>
      <c r="V498" s="716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64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71</v>
      </c>
      <c r="Q502" s="715"/>
      <c r="R502" s="715"/>
      <c r="S502" s="715"/>
      <c r="T502" s="715"/>
      <c r="U502" s="715"/>
      <c r="V502" s="716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71</v>
      </c>
      <c r="Q503" s="715"/>
      <c r="R503" s="715"/>
      <c r="S503" s="715"/>
      <c r="T503" s="715"/>
      <c r="U503" s="715"/>
      <c r="V503" s="716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114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10</v>
      </c>
      <c r="Y507" s="702">
        <f t="shared" ref="Y507:Y514" si="84">IFERROR(IF(X507="",0,CEILING((X507/$H507),1)*$H507),"")</f>
        <v>10.56</v>
      </c>
      <c r="Z507" s="36">
        <f t="shared" ref="Z507:Z512" si="85">IFERROR(IF(Y507=0,"",ROUNDUP(Y507/H507,0)*0.01196),"")</f>
        <v>2.392E-2</v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10.681818181818182</v>
      </c>
      <c r="BN507" s="64">
        <f t="shared" ref="BN507:BN514" si="87">IFERROR(Y507*I507/H507,"0")</f>
        <v>11.28</v>
      </c>
      <c r="BO507" s="64">
        <f t="shared" ref="BO507:BO514" si="88">IFERROR(1/J507*(X507/H507),"0")</f>
        <v>1.8210955710955712E-2</v>
      </c>
      <c r="BP507" s="64">
        <f t="shared" ref="BP507:BP514" si="89">IFERROR(1/J507*(Y507/H507),"0")</f>
        <v>1.9230769230769232E-2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50</v>
      </c>
      <c r="Y508" s="702">
        <f t="shared" si="84"/>
        <v>52.800000000000004</v>
      </c>
      <c r="Z508" s="36">
        <f t="shared" si="85"/>
        <v>0.1196</v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53.409090909090907</v>
      </c>
      <c r="BN508" s="64">
        <f t="shared" si="87"/>
        <v>56.400000000000006</v>
      </c>
      <c r="BO508" s="64">
        <f t="shared" si="88"/>
        <v>9.1054778554778545E-2</v>
      </c>
      <c r="BP508" s="64">
        <f t="shared" si="89"/>
        <v>9.6153846153846159E-2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20</v>
      </c>
      <c r="Y510" s="702">
        <f t="shared" si="84"/>
        <v>21.12</v>
      </c>
      <c r="Z510" s="36">
        <f t="shared" si="85"/>
        <v>4.7840000000000001E-2</v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21.363636363636363</v>
      </c>
      <c r="BN510" s="64">
        <f t="shared" si="87"/>
        <v>22.56</v>
      </c>
      <c r="BO510" s="64">
        <f t="shared" si="88"/>
        <v>3.6421911421911424E-2</v>
      </c>
      <c r="BP510" s="64">
        <f t="shared" si="89"/>
        <v>3.8461538461538464E-2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50</v>
      </c>
      <c r="Y512" s="702">
        <f t="shared" si="84"/>
        <v>52.800000000000004</v>
      </c>
      <c r="Z512" s="36">
        <f t="shared" si="85"/>
        <v>0.1196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53.409090909090907</v>
      </c>
      <c r="BN512" s="64">
        <f t="shared" si="87"/>
        <v>56.400000000000006</v>
      </c>
      <c r="BO512" s="64">
        <f t="shared" si="88"/>
        <v>9.1054778554778545E-2</v>
      </c>
      <c r="BP512" s="64">
        <f t="shared" si="89"/>
        <v>9.6153846153846159E-2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71</v>
      </c>
      <c r="Q515" s="715"/>
      <c r="R515" s="715"/>
      <c r="S515" s="715"/>
      <c r="T515" s="715"/>
      <c r="U515" s="715"/>
      <c r="V515" s="716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24.621212121212118</v>
      </c>
      <c r="Y515" s="703">
        <f>IFERROR(Y507/H507,"0")+IFERROR(Y508/H508,"0")+IFERROR(Y509/H509,"0")+IFERROR(Y510/H510,"0")+IFERROR(Y511/H511,"0")+IFERROR(Y512/H512,"0")+IFERROR(Y513/H513,"0")+IFERROR(Y514/H514,"0")</f>
        <v>26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0.31096000000000001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71</v>
      </c>
      <c r="Q516" s="715"/>
      <c r="R516" s="715"/>
      <c r="S516" s="715"/>
      <c r="T516" s="715"/>
      <c r="U516" s="715"/>
      <c r="V516" s="716"/>
      <c r="W516" s="37" t="s">
        <v>69</v>
      </c>
      <c r="X516" s="703">
        <f>IFERROR(SUM(X507:X514),"0")</f>
        <v>130</v>
      </c>
      <c r="Y516" s="703">
        <f>IFERROR(SUM(Y507:Y514),"0")</f>
        <v>137.28</v>
      </c>
      <c r="Z516" s="37"/>
      <c r="AA516" s="704"/>
      <c r="AB516" s="704"/>
      <c r="AC516" s="704"/>
    </row>
    <row r="517" spans="1:68" ht="14.25" customHeight="1" x14ac:dyDescent="0.25">
      <c r="A517" s="749" t="s">
        <v>162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50</v>
      </c>
      <c r="Y518" s="702">
        <f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53.409090909090907</v>
      </c>
      <c r="BN518" s="64">
        <f>IFERROR(Y518*I518/H518,"0")</f>
        <v>56.400000000000006</v>
      </c>
      <c r="BO518" s="64">
        <f>IFERROR(1/J518*(X518/H518),"0")</f>
        <v>9.1054778554778545E-2</v>
      </c>
      <c r="BP518" s="64">
        <f>IFERROR(1/J518*(Y518/H518),"0")</f>
        <v>9.6153846153846159E-2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71</v>
      </c>
      <c r="Q520" s="715"/>
      <c r="R520" s="715"/>
      <c r="S520" s="715"/>
      <c r="T520" s="715"/>
      <c r="U520" s="715"/>
      <c r="V520" s="716"/>
      <c r="W520" s="37" t="s">
        <v>72</v>
      </c>
      <c r="X520" s="703">
        <f>IFERROR(X518/H518,"0")+IFERROR(X519/H519,"0")</f>
        <v>9.4696969696969688</v>
      </c>
      <c r="Y520" s="703">
        <f>IFERROR(Y518/H518,"0")+IFERROR(Y519/H519,"0")</f>
        <v>10</v>
      </c>
      <c r="Z520" s="703">
        <f>IFERROR(IF(Z518="",0,Z518),"0")+IFERROR(IF(Z519="",0,Z519),"0")</f>
        <v>0.1196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71</v>
      </c>
      <c r="Q521" s="715"/>
      <c r="R521" s="715"/>
      <c r="S521" s="715"/>
      <c r="T521" s="715"/>
      <c r="U521" s="715"/>
      <c r="V521" s="716"/>
      <c r="W521" s="37" t="s">
        <v>69</v>
      </c>
      <c r="X521" s="703">
        <f>IFERROR(SUM(X518:X519),"0")</f>
        <v>50</v>
      </c>
      <c r="Y521" s="703">
        <f>IFERROR(SUM(Y518:Y519),"0")</f>
        <v>52.800000000000004</v>
      </c>
      <c r="Z521" s="37"/>
      <c r="AA521" s="704"/>
      <c r="AB521" s="704"/>
      <c r="AC521" s="704"/>
    </row>
    <row r="522" spans="1:68" ht="14.25" customHeight="1" x14ac:dyDescent="0.25">
      <c r="A522" s="749" t="s">
        <v>64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20</v>
      </c>
      <c r="Y523" s="702">
        <f t="shared" ref="Y523:Y528" si="90">IFERROR(IF(X523="",0,CEILING((X523/$H523),1)*$H523),"")</f>
        <v>21.12</v>
      </c>
      <c r="Z523" s="36">
        <f>IFERROR(IF(Y523=0,"",ROUNDUP(Y523/H523,0)*0.01196),"")</f>
        <v>4.7840000000000001E-2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21.363636363636363</v>
      </c>
      <c r="BN523" s="64">
        <f t="shared" ref="BN523:BN528" si="92">IFERROR(Y523*I523/H523,"0")</f>
        <v>22.56</v>
      </c>
      <c r="BO523" s="64">
        <f t="shared" ref="BO523:BO528" si="93">IFERROR(1/J523*(X523/H523),"0")</f>
        <v>3.6421911421911424E-2</v>
      </c>
      <c r="BP523" s="64">
        <f t="shared" ref="BP523:BP528" si="94">IFERROR(1/J523*(Y523/H523),"0")</f>
        <v>3.8461538461538464E-2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20</v>
      </c>
      <c r="Y525" s="702">
        <f t="shared" si="90"/>
        <v>21.12</v>
      </c>
      <c r="Z525" s="36">
        <f>IFERROR(IF(Y525=0,"",ROUNDUP(Y525/H525,0)*0.01196),"")</f>
        <v>4.7840000000000001E-2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21.363636363636363</v>
      </c>
      <c r="BN525" s="64">
        <f t="shared" si="92"/>
        <v>22.56</v>
      </c>
      <c r="BO525" s="64">
        <f t="shared" si="93"/>
        <v>3.6421911421911424E-2</v>
      </c>
      <c r="BP525" s="64">
        <f t="shared" si="94"/>
        <v>3.8461538461538464E-2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71</v>
      </c>
      <c r="Q529" s="715"/>
      <c r="R529" s="715"/>
      <c r="S529" s="715"/>
      <c r="T529" s="715"/>
      <c r="U529" s="715"/>
      <c r="V529" s="716"/>
      <c r="W529" s="37" t="s">
        <v>72</v>
      </c>
      <c r="X529" s="703">
        <f>IFERROR(X523/H523,"0")+IFERROR(X524/H524,"0")+IFERROR(X525/H525,"0")+IFERROR(X526/H526,"0")+IFERROR(X527/H527,"0")+IFERROR(X528/H528,"0")</f>
        <v>7.5757575757575752</v>
      </c>
      <c r="Y529" s="703">
        <f>IFERROR(Y523/H523,"0")+IFERROR(Y524/H524,"0")+IFERROR(Y525/H525,"0")+IFERROR(Y526/H526,"0")+IFERROR(Y527/H527,"0")+IFERROR(Y528/H528,"0")</f>
        <v>8</v>
      </c>
      <c r="Z529" s="703">
        <f>IFERROR(IF(Z523="",0,Z523),"0")+IFERROR(IF(Z524="",0,Z524),"0")+IFERROR(IF(Z525="",0,Z525),"0")+IFERROR(IF(Z526="",0,Z526),"0")+IFERROR(IF(Z527="",0,Z527),"0")+IFERROR(IF(Z528="",0,Z528),"0")</f>
        <v>9.5680000000000001E-2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71</v>
      </c>
      <c r="Q530" s="715"/>
      <c r="R530" s="715"/>
      <c r="S530" s="715"/>
      <c r="T530" s="715"/>
      <c r="U530" s="715"/>
      <c r="V530" s="716"/>
      <c r="W530" s="37" t="s">
        <v>69</v>
      </c>
      <c r="X530" s="703">
        <f>IFERROR(SUM(X523:X528),"0")</f>
        <v>40</v>
      </c>
      <c r="Y530" s="703">
        <f>IFERROR(SUM(Y523:Y528),"0")</f>
        <v>42.24</v>
      </c>
      <c r="Z530" s="37"/>
      <c r="AA530" s="704"/>
      <c r="AB530" s="704"/>
      <c r="AC530" s="704"/>
    </row>
    <row r="531" spans="1:68" ht="14.25" customHeight="1" x14ac:dyDescent="0.25">
      <c r="A531" s="749" t="s">
        <v>73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71</v>
      </c>
      <c r="Q535" s="715"/>
      <c r="R535" s="715"/>
      <c r="S535" s="715"/>
      <c r="T535" s="715"/>
      <c r="U535" s="715"/>
      <c r="V535" s="716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71</v>
      </c>
      <c r="Q536" s="715"/>
      <c r="R536" s="715"/>
      <c r="S536" s="715"/>
      <c r="T536" s="715"/>
      <c r="U536" s="715"/>
      <c r="V536" s="716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0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71</v>
      </c>
      <c r="Q540" s="715"/>
      <c r="R540" s="715"/>
      <c r="S540" s="715"/>
      <c r="T540" s="715"/>
      <c r="U540" s="715"/>
      <c r="V540" s="716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71</v>
      </c>
      <c r="Q541" s="715"/>
      <c r="R541" s="715"/>
      <c r="S541" s="715"/>
      <c r="T541" s="715"/>
      <c r="U541" s="715"/>
      <c r="V541" s="716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850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850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114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7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6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25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0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42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4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01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71</v>
      </c>
      <c r="Q552" s="715"/>
      <c r="R552" s="715"/>
      <c r="S552" s="715"/>
      <c r="T552" s="715"/>
      <c r="U552" s="715"/>
      <c r="V552" s="716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71</v>
      </c>
      <c r="Q553" s="715"/>
      <c r="R553" s="715"/>
      <c r="S553" s="715"/>
      <c r="T553" s="715"/>
      <c r="U553" s="715"/>
      <c r="V553" s="716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162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1005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3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10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15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71</v>
      </c>
      <c r="Q559" s="715"/>
      <c r="R559" s="715"/>
      <c r="S559" s="715"/>
      <c r="T559" s="715"/>
      <c r="U559" s="715"/>
      <c r="V559" s="716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71</v>
      </c>
      <c r="Q560" s="715"/>
      <c r="R560" s="715"/>
      <c r="S560" s="715"/>
      <c r="T560" s="715"/>
      <c r="U560" s="715"/>
      <c r="V560" s="716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64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5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0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40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86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4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2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75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71</v>
      </c>
      <c r="Q569" s="715"/>
      <c r="R569" s="715"/>
      <c r="S569" s="715"/>
      <c r="T569" s="715"/>
      <c r="U569" s="715"/>
      <c r="V569" s="716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71</v>
      </c>
      <c r="Q570" s="715"/>
      <c r="R570" s="715"/>
      <c r="S570" s="715"/>
      <c r="T570" s="715"/>
      <c r="U570" s="715"/>
      <c r="V570" s="716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73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812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810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2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1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71</v>
      </c>
      <c r="Q576" s="715"/>
      <c r="R576" s="715"/>
      <c r="S576" s="715"/>
      <c r="T576" s="715"/>
      <c r="U576" s="715"/>
      <c r="V576" s="716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71</v>
      </c>
      <c r="Q577" s="715"/>
      <c r="R577" s="715"/>
      <c r="S577" s="715"/>
      <c r="T577" s="715"/>
      <c r="U577" s="715"/>
      <c r="V577" s="716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205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1004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4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07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71</v>
      </c>
      <c r="Q583" s="715"/>
      <c r="R583" s="715"/>
      <c r="S583" s="715"/>
      <c r="T583" s="715"/>
      <c r="U583" s="715"/>
      <c r="V583" s="716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71</v>
      </c>
      <c r="Q584" s="715"/>
      <c r="R584" s="715"/>
      <c r="S584" s="715"/>
      <c r="T584" s="715"/>
      <c r="U584" s="715"/>
      <c r="V584" s="716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114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2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35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71</v>
      </c>
      <c r="Q589" s="715"/>
      <c r="R589" s="715"/>
      <c r="S589" s="715"/>
      <c r="T589" s="715"/>
      <c r="U589" s="715"/>
      <c r="V589" s="716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71</v>
      </c>
      <c r="Q590" s="715"/>
      <c r="R590" s="715"/>
      <c r="S590" s="715"/>
      <c r="T590" s="715"/>
      <c r="U590" s="715"/>
      <c r="V590" s="716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162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1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71</v>
      </c>
      <c r="Q593" s="715"/>
      <c r="R593" s="715"/>
      <c r="S593" s="715"/>
      <c r="T593" s="715"/>
      <c r="U593" s="715"/>
      <c r="V593" s="716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71</v>
      </c>
      <c r="Q594" s="715"/>
      <c r="R594" s="715"/>
      <c r="S594" s="715"/>
      <c r="T594" s="715"/>
      <c r="U594" s="715"/>
      <c r="V594" s="716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64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3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71</v>
      </c>
      <c r="Q597" s="715"/>
      <c r="R597" s="715"/>
      <c r="S597" s="715"/>
      <c r="T597" s="715"/>
      <c r="U597" s="715"/>
      <c r="V597" s="716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71</v>
      </c>
      <c r="Q598" s="715"/>
      <c r="R598" s="715"/>
      <c r="S598" s="715"/>
      <c r="T598" s="715"/>
      <c r="U598" s="715"/>
      <c r="V598" s="716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73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13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71</v>
      </c>
      <c r="Q601" s="715"/>
      <c r="R601" s="715"/>
      <c r="S601" s="715"/>
      <c r="T601" s="715"/>
      <c r="U601" s="715"/>
      <c r="V601" s="716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71</v>
      </c>
      <c r="Q602" s="715"/>
      <c r="R602" s="715"/>
      <c r="S602" s="715"/>
      <c r="T602" s="715"/>
      <c r="U602" s="715"/>
      <c r="V602" s="716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4522.75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4628.6600000000008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963</v>
      </c>
      <c r="Q604" s="793"/>
      <c r="R604" s="793"/>
      <c r="S604" s="793"/>
      <c r="T604" s="793"/>
      <c r="U604" s="793"/>
      <c r="V604" s="794"/>
      <c r="W604" s="37" t="s">
        <v>69</v>
      </c>
      <c r="X604" s="703">
        <f>IFERROR(SUM(BM22:BM600),"0")</f>
        <v>4773.6946283891129</v>
      </c>
      <c r="Y604" s="703">
        <f>IFERROR(SUM(BN22:BN600),"0")</f>
        <v>4885.1439999999984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964</v>
      </c>
      <c r="Q605" s="793"/>
      <c r="R605" s="793"/>
      <c r="S605" s="793"/>
      <c r="T605" s="793"/>
      <c r="U605" s="793"/>
      <c r="V605" s="794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966</v>
      </c>
      <c r="Q606" s="793"/>
      <c r="R606" s="793"/>
      <c r="S606" s="793"/>
      <c r="T606" s="793"/>
      <c r="U606" s="793"/>
      <c r="V606" s="794"/>
      <c r="W606" s="37" t="s">
        <v>69</v>
      </c>
      <c r="X606" s="703">
        <f>GrossWeightTotal+PalletQtyTotal*25</f>
        <v>4998.6946283891129</v>
      </c>
      <c r="Y606" s="703">
        <f>GrossWeightTotalR+PalletQtyTotalR*25</f>
        <v>5110.1439999999984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967</v>
      </c>
      <c r="Q607" s="793"/>
      <c r="R607" s="793"/>
      <c r="S607" s="793"/>
      <c r="T607" s="793"/>
      <c r="U607" s="793"/>
      <c r="V607" s="794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636.80464677382486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653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968</v>
      </c>
      <c r="Q608" s="793"/>
      <c r="R608" s="793"/>
      <c r="S608" s="793"/>
      <c r="T608" s="793"/>
      <c r="U608" s="793"/>
      <c r="V608" s="794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10.149040000000001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4" t="s">
        <v>112</v>
      </c>
      <c r="D610" s="756"/>
      <c r="E610" s="756"/>
      <c r="F610" s="756"/>
      <c r="G610" s="756"/>
      <c r="H610" s="745"/>
      <c r="I610" s="744" t="s">
        <v>321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615</v>
      </c>
      <c r="X610" s="745"/>
      <c r="Y610" s="744" t="s">
        <v>700</v>
      </c>
      <c r="Z610" s="756"/>
      <c r="AA610" s="756"/>
      <c r="AB610" s="745"/>
      <c r="AC610" s="698" t="s">
        <v>792</v>
      </c>
      <c r="AD610" s="744" t="s">
        <v>850</v>
      </c>
      <c r="AE610" s="745"/>
      <c r="AF610" s="699"/>
    </row>
    <row r="611" spans="1:32" ht="14.25" customHeight="1" thickTop="1" x14ac:dyDescent="0.2">
      <c r="A611" s="924" t="s">
        <v>971</v>
      </c>
      <c r="B611" s="744" t="s">
        <v>63</v>
      </c>
      <c r="C611" s="744" t="s">
        <v>113</v>
      </c>
      <c r="D611" s="744" t="s">
        <v>139</v>
      </c>
      <c r="E611" s="744" t="s">
        <v>212</v>
      </c>
      <c r="F611" s="744" t="s">
        <v>233</v>
      </c>
      <c r="G611" s="744" t="s">
        <v>279</v>
      </c>
      <c r="H611" s="744" t="s">
        <v>112</v>
      </c>
      <c r="I611" s="744" t="s">
        <v>322</v>
      </c>
      <c r="J611" s="744" t="s">
        <v>347</v>
      </c>
      <c r="K611" s="744" t="s">
        <v>418</v>
      </c>
      <c r="L611" s="699"/>
      <c r="M611" s="744" t="s">
        <v>438</v>
      </c>
      <c r="N611" s="699"/>
      <c r="O611" s="744" t="s">
        <v>464</v>
      </c>
      <c r="P611" s="744" t="s">
        <v>481</v>
      </c>
      <c r="Q611" s="744" t="s">
        <v>484</v>
      </c>
      <c r="R611" s="744" t="s">
        <v>493</v>
      </c>
      <c r="S611" s="744" t="s">
        <v>507</v>
      </c>
      <c r="T611" s="744" t="s">
        <v>511</v>
      </c>
      <c r="U611" s="744" t="s">
        <v>519</v>
      </c>
      <c r="V611" s="744" t="s">
        <v>602</v>
      </c>
      <c r="W611" s="744" t="s">
        <v>616</v>
      </c>
      <c r="X611" s="744" t="s">
        <v>661</v>
      </c>
      <c r="Y611" s="744" t="s">
        <v>701</v>
      </c>
      <c r="Z611" s="744" t="s">
        <v>759</v>
      </c>
      <c r="AA611" s="744" t="s">
        <v>779</v>
      </c>
      <c r="AB611" s="744" t="s">
        <v>788</v>
      </c>
      <c r="AC611" s="744" t="s">
        <v>792</v>
      </c>
      <c r="AD611" s="744" t="s">
        <v>850</v>
      </c>
      <c r="AE611" s="744" t="s">
        <v>941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390.40000000000003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546.30000000000007</v>
      </c>
      <c r="E613" s="46">
        <f>IFERROR(Y104*1,"0")+IFERROR(Y105*1,"0")+IFERROR(Y106*1,"0")+IFERROR(Y110*1,"0")+IFERROR(Y111*1,"0")+IFERROR(Y112*1,"0")+IFERROR(Y113*1,"0")+IFERROR(Y114*1,"0")</f>
        <v>261.89999999999998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220.50000000000003</v>
      </c>
      <c r="G613" s="46">
        <f>IFERROR(Y150*1,"0")+IFERROR(Y151*1,"0")+IFERROR(Y155*1,"0")+IFERROR(Y156*1,"0")+IFERROR(Y160*1,"0")+IFERROR(Y161*1,"0")</f>
        <v>40.880000000000003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106.19999999999999</v>
      </c>
      <c r="I613" s="46">
        <f>IFERROR(Y188*1,"0")+IFERROR(Y192*1,"0")+IFERROR(Y193*1,"0")+IFERROR(Y194*1,"0")+IFERROR(Y195*1,"0")+IFERROR(Y196*1,"0")+IFERROR(Y197*1,"0")+IFERROR(Y198*1,"0")+IFERROR(Y199*1,"0")</f>
        <v>14.700000000000001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27.000000000000004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18.900000000000002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386.7</v>
      </c>
      <c r="V613" s="46">
        <f>IFERROR(Y368*1,"0")+IFERROR(Y372*1,"0")+IFERROR(Y373*1,"0")+IFERROR(Y374*1,"0")</f>
        <v>18.900000000000002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765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1508.6599999999999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56.7</v>
      </c>
      <c r="Z613" s="46">
        <f>IFERROR(Y477*1,"0")+IFERROR(Y481*1,"0")+IFERROR(Y482*1,"0")+IFERROR(Y483*1,"0")+IFERROR(Y484*1,"0")+IFERROR(Y485*1,"0")+IFERROR(Y489*1,"0")</f>
        <v>33.6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232.32000000000002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