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0,24 Горина\"/>
    </mc:Choice>
  </mc:AlternateContent>
  <xr:revisionPtr revIDLastSave="0" documentId="13_ncr:1_{7F841D0D-E3CA-4D35-949D-1208F7D711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Y396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Y375" i="1" s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8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O613" i="1" s="1"/>
  <c r="P275" i="1"/>
  <c r="X272" i="1"/>
  <c r="X271" i="1"/>
  <c r="BO270" i="1"/>
  <c r="BM270" i="1"/>
  <c r="Y270" i="1"/>
  <c r="Y272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Y190" i="1"/>
  <c r="X190" i="1"/>
  <c r="X189" i="1"/>
  <c r="BO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3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Y132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4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F9" i="1"/>
  <c r="J9" i="1"/>
  <c r="Z22" i="1"/>
  <c r="Z23" i="1" s="1"/>
  <c r="BN22" i="1"/>
  <c r="BP22" i="1"/>
  <c r="Y23" i="1"/>
  <c r="X603" i="1"/>
  <c r="Z27" i="1"/>
  <c r="Z35" i="1" s="1"/>
  <c r="BN27" i="1"/>
  <c r="Z29" i="1"/>
  <c r="BN29" i="1"/>
  <c r="Z33" i="1"/>
  <c r="BN33" i="1"/>
  <c r="C61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3" i="1"/>
  <c r="Z64" i="1"/>
  <c r="Z70" i="1" s="1"/>
  <c r="BN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Z80" i="1"/>
  <c r="BN80" i="1"/>
  <c r="BP80" i="1"/>
  <c r="Z82" i="1"/>
  <c r="BN82" i="1"/>
  <c r="Z84" i="1"/>
  <c r="BN84" i="1"/>
  <c r="Z89" i="1"/>
  <c r="Z94" i="1" s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89" i="1"/>
  <c r="BP188" i="1"/>
  <c r="BN188" i="1"/>
  <c r="BP194" i="1"/>
  <c r="BN194" i="1"/>
  <c r="Z194" i="1"/>
  <c r="BP198" i="1"/>
  <c r="BN198" i="1"/>
  <c r="Z198" i="1"/>
  <c r="Y211" i="1"/>
  <c r="Y223" i="1"/>
  <c r="BP215" i="1"/>
  <c r="BN215" i="1"/>
  <c r="Z215" i="1"/>
  <c r="Z222" i="1" s="1"/>
  <c r="J613" i="1"/>
  <c r="Y206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Y244" i="1"/>
  <c r="K613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Z267" i="1" s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Z281" i="1" s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Y318" i="1"/>
  <c r="U613" i="1"/>
  <c r="Y329" i="1"/>
  <c r="Z322" i="1"/>
  <c r="Z329" i="1" s="1"/>
  <c r="BN322" i="1"/>
  <c r="Z323" i="1"/>
  <c r="BN323" i="1"/>
  <c r="Z325" i="1"/>
  <c r="BN325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Z391" i="1" s="1"/>
  <c r="Y391" i="1"/>
  <c r="Y267" i="1"/>
  <c r="Y282" i="1"/>
  <c r="Y287" i="1"/>
  <c r="Y294" i="1"/>
  <c r="Y303" i="1"/>
  <c r="Y308" i="1"/>
  <c r="Y313" i="1"/>
  <c r="BP334" i="1"/>
  <c r="BN334" i="1"/>
  <c r="Z334" i="1"/>
  <c r="BP342" i="1"/>
  <c r="BN342" i="1"/>
  <c r="Z342" i="1"/>
  <c r="BP350" i="1"/>
  <c r="BN350" i="1"/>
  <c r="Z350" i="1"/>
  <c r="Y352" i="1"/>
  <c r="Z358" i="1"/>
  <c r="BP356" i="1"/>
  <c r="BN356" i="1"/>
  <c r="Z356" i="1"/>
  <c r="Z375" i="1"/>
  <c r="BP373" i="1"/>
  <c r="BN373" i="1"/>
  <c r="Z373" i="1"/>
  <c r="Y397" i="1"/>
  <c r="Y403" i="1"/>
  <c r="Y407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Z383" i="1"/>
  <c r="BN383" i="1"/>
  <c r="Z385" i="1"/>
  <c r="BN385" i="1"/>
  <c r="Z387" i="1"/>
  <c r="BN387" i="1"/>
  <c r="Z389" i="1"/>
  <c r="BN389" i="1"/>
  <c r="Y392" i="1"/>
  <c r="Z395" i="1"/>
  <c r="Z396" i="1" s="1"/>
  <c r="BN395" i="1"/>
  <c r="Z399" i="1"/>
  <c r="Z402" i="1" s="1"/>
  <c r="BN399" i="1"/>
  <c r="BP399" i="1"/>
  <c r="Z401" i="1"/>
  <c r="BN401" i="1"/>
  <c r="Z405" i="1"/>
  <c r="Z407" i="1" s="1"/>
  <c r="BN405" i="1"/>
  <c r="BP405" i="1"/>
  <c r="X613" i="1"/>
  <c r="Z413" i="1"/>
  <c r="Z418" i="1" s="1"/>
  <c r="BN413" i="1"/>
  <c r="Z415" i="1"/>
  <c r="BN415" i="1"/>
  <c r="Z417" i="1"/>
  <c r="BN417" i="1"/>
  <c r="Y418" i="1"/>
  <c r="Z421" i="1"/>
  <c r="Z423" i="1" s="1"/>
  <c r="BN421" i="1"/>
  <c r="BP421" i="1"/>
  <c r="Z427" i="1"/>
  <c r="Z431" i="1" s="1"/>
  <c r="BN427" i="1"/>
  <c r="Z429" i="1"/>
  <c r="BN429" i="1"/>
  <c r="Y613" i="1"/>
  <c r="Y442" i="1"/>
  <c r="Z445" i="1"/>
  <c r="Z464" i="1" s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Z486" i="1" s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Z535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83" i="1" l="1"/>
  <c r="Z569" i="1"/>
  <c r="Z552" i="1"/>
  <c r="Z351" i="1"/>
  <c r="Z336" i="1"/>
  <c r="Z243" i="1"/>
  <c r="Z236" i="1"/>
  <c r="Z183" i="1"/>
  <c r="Z131" i="1"/>
  <c r="Z124" i="1"/>
  <c r="Z100" i="1"/>
  <c r="Z86" i="1"/>
  <c r="Y607" i="1"/>
  <c r="Y604" i="1"/>
  <c r="Z200" i="1"/>
  <c r="Y603" i="1"/>
  <c r="Z529" i="1"/>
  <c r="Z515" i="1"/>
  <c r="Y605" i="1"/>
  <c r="Z608" i="1"/>
  <c r="Y606" i="1" l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<sst xmlns="http://schemas.openxmlformats.org/spreadsheetml/2006/main" count="2799" uniqueCount="988">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</sst>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21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22</v>
      </c>
      <c r="Q10" s="905"/>
      <c r="R10" s="906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5"/>
      <c r="R11" s="846"/>
      <c r="U11" s="24" t="s">
        <v>27</v>
      </c>
      <c r="V11" s="1014" t="s">
        <v>28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35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36</v>
      </c>
      <c r="B17" s="752" t="s">
        <v>37</v>
      </c>
      <c r="C17" s="864" t="s">
        <v>38</v>
      </c>
      <c r="D17" s="752" t="s">
        <v>39</v>
      </c>
      <c r="E17" s="823"/>
      <c r="F17" s="752" t="s">
        <v>40</v>
      </c>
      <c r="G17" s="752" t="s">
        <v>41</v>
      </c>
      <c r="H17" s="752" t="s">
        <v>42</v>
      </c>
      <c r="I17" s="752" t="s">
        <v>43</v>
      </c>
      <c r="J17" s="752" t="s">
        <v>44</v>
      </c>
      <c r="K17" s="752" t="s">
        <v>45</v>
      </c>
      <c r="L17" s="752" t="s">
        <v>46</v>
      </c>
      <c r="M17" s="752" t="s">
        <v>47</v>
      </c>
      <c r="N17" s="752" t="s">
        <v>48</v>
      </c>
      <c r="O17" s="752" t="s">
        <v>49</v>
      </c>
      <c r="P17" s="752" t="s">
        <v>50</v>
      </c>
      <c r="Q17" s="822"/>
      <c r="R17" s="822"/>
      <c r="S17" s="822"/>
      <c r="T17" s="823"/>
      <c r="U17" s="1098" t="s">
        <v>51</v>
      </c>
      <c r="V17" s="794"/>
      <c r="W17" s="752" t="s">
        <v>52</v>
      </c>
      <c r="X17" s="752" t="s">
        <v>53</v>
      </c>
      <c r="Y17" s="1095" t="s">
        <v>54</v>
      </c>
      <c r="Z17" s="978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50"/>
      <c r="AF17" s="1051"/>
      <c r="AG17" s="66"/>
      <c r="BD17" s="65" t="s">
        <v>60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63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63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64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71</v>
      </c>
      <c r="Q23" s="715"/>
      <c r="R23" s="715"/>
      <c r="S23" s="715"/>
      <c r="T23" s="715"/>
      <c r="U23" s="715"/>
      <c r="V23" s="716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71</v>
      </c>
      <c r="Q24" s="715"/>
      <c r="R24" s="715"/>
      <c r="S24" s="715"/>
      <c r="T24" s="715"/>
      <c r="U24" s="715"/>
      <c r="V24" s="716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73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9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5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71</v>
      </c>
      <c r="Q35" s="715"/>
      <c r="R35" s="715"/>
      <c r="S35" s="715"/>
      <c r="T35" s="715"/>
      <c r="U35" s="715"/>
      <c r="V35" s="716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71</v>
      </c>
      <c r="Q36" s="715"/>
      <c r="R36" s="715"/>
      <c r="S36" s="715"/>
      <c r="T36" s="715"/>
      <c r="U36" s="715"/>
      <c r="V36" s="716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103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71</v>
      </c>
      <c r="Q39" s="715"/>
      <c r="R39" s="715"/>
      <c r="S39" s="715"/>
      <c r="T39" s="715"/>
      <c r="U39" s="715"/>
      <c r="V39" s="716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71</v>
      </c>
      <c r="Q40" s="715"/>
      <c r="R40" s="715"/>
      <c r="S40" s="715"/>
      <c r="T40" s="715"/>
      <c r="U40" s="715"/>
      <c r="V40" s="716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109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71</v>
      </c>
      <c r="Q43" s="715"/>
      <c r="R43" s="715"/>
      <c r="S43" s="715"/>
      <c r="T43" s="715"/>
      <c r="U43" s="715"/>
      <c r="V43" s="716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71</v>
      </c>
      <c r="Q44" s="715"/>
      <c r="R44" s="715"/>
      <c r="S44" s="715"/>
      <c r="T44" s="715"/>
      <c r="U44" s="715"/>
      <c r="V44" s="716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112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113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114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30</v>
      </c>
      <c r="Y48" s="702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31.333333333333329</v>
      </c>
      <c r="BN48" s="64">
        <f t="shared" ref="BN48:BN53" si="8">IFERROR(Y48*I48/H48,"0")</f>
        <v>33.840000000000003</v>
      </c>
      <c r="BO48" s="64">
        <f t="shared" ref="BO48:BO53" si="9">IFERROR(1/J48*(X48/H48),"0")</f>
        <v>4.96031746031746E-2</v>
      </c>
      <c r="BP48" s="64">
        <f t="shared" ref="BP48:BP53" si="10">IFERROR(1/J48*(Y48/H48),"0")</f>
        <v>5.3571428571428575E-2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71</v>
      </c>
      <c r="Q54" s="715"/>
      <c r="R54" s="715"/>
      <c r="S54" s="715"/>
      <c r="T54" s="715"/>
      <c r="U54" s="715"/>
      <c r="V54" s="716"/>
      <c r="W54" s="37" t="s">
        <v>72</v>
      </c>
      <c r="X54" s="703">
        <f>IFERROR(X48/H48,"0")+IFERROR(X49/H49,"0")+IFERROR(X50/H50,"0")+IFERROR(X51/H51,"0")+IFERROR(X52/H52,"0")+IFERROR(X53/H53,"0")</f>
        <v>2.7777777777777777</v>
      </c>
      <c r="Y54" s="703">
        <f>IFERROR(Y48/H48,"0")+IFERROR(Y49/H49,"0")+IFERROR(Y50/H50,"0")+IFERROR(Y51/H51,"0")+IFERROR(Y52/H52,"0")+IFERROR(Y53/H53,"0")</f>
        <v>3.0000000000000004</v>
      </c>
      <c r="Z54" s="703">
        <f>IFERROR(IF(Z48="",0,Z48),"0")+IFERROR(IF(Z49="",0,Z49),"0")+IFERROR(IF(Z50="",0,Z50),"0")+IFERROR(IF(Z51="",0,Z51),"0")+IFERROR(IF(Z52="",0,Z52),"0")+IFERROR(IF(Z53="",0,Z53),"0")</f>
        <v>6.5250000000000002E-2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71</v>
      </c>
      <c r="Q55" s="715"/>
      <c r="R55" s="715"/>
      <c r="S55" s="715"/>
      <c r="T55" s="715"/>
      <c r="U55" s="715"/>
      <c r="V55" s="716"/>
      <c r="W55" s="37" t="s">
        <v>69</v>
      </c>
      <c r="X55" s="703">
        <f>IFERROR(SUM(X48:X53),"0")</f>
        <v>30</v>
      </c>
      <c r="Y55" s="703">
        <f>IFERROR(SUM(Y48:Y53),"0")</f>
        <v>32.400000000000006</v>
      </c>
      <c r="Z55" s="37"/>
      <c r="AA55" s="704"/>
      <c r="AB55" s="704"/>
      <c r="AC55" s="704"/>
    </row>
    <row r="56" spans="1:68" ht="14.25" customHeight="1" x14ac:dyDescent="0.25">
      <c r="A56" s="749" t="s">
        <v>73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71</v>
      </c>
      <c r="Q59" s="715"/>
      <c r="R59" s="715"/>
      <c r="S59" s="715"/>
      <c r="T59" s="715"/>
      <c r="U59" s="715"/>
      <c r="V59" s="716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71</v>
      </c>
      <c r="Q60" s="715"/>
      <c r="R60" s="715"/>
      <c r="S60" s="715"/>
      <c r="T60" s="715"/>
      <c r="U60" s="715"/>
      <c r="V60" s="716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139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114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100</v>
      </c>
      <c r="Y63" s="702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7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10.8</v>
      </c>
      <c r="Y69" s="702">
        <f t="shared" si="11"/>
        <v>13.5</v>
      </c>
      <c r="Z69" s="36">
        <f>IFERROR(IF(Y69=0,"",ROUNDUP(Y69/H69,0)*0.00902),"")</f>
        <v>2.7060000000000001E-2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11.304</v>
      </c>
      <c r="BN69" s="64">
        <f t="shared" si="13"/>
        <v>14.13</v>
      </c>
      <c r="BO69" s="64">
        <f t="shared" si="14"/>
        <v>1.8181818181818184E-2</v>
      </c>
      <c r="BP69" s="64">
        <f t="shared" si="15"/>
        <v>2.2727272727272728E-2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71</v>
      </c>
      <c r="Q70" s="715"/>
      <c r="R70" s="715"/>
      <c r="S70" s="715"/>
      <c r="T70" s="715"/>
      <c r="U70" s="715"/>
      <c r="V70" s="716"/>
      <c r="W70" s="37" t="s">
        <v>72</v>
      </c>
      <c r="X70" s="703">
        <f>IFERROR(X63/H63,"0")+IFERROR(X64/H64,"0")+IFERROR(X65/H65,"0")+IFERROR(X66/H66,"0")+IFERROR(X67/H67,"0")+IFERROR(X68/H68,"0")+IFERROR(X69/H69,"0")</f>
        <v>11.65925925925926</v>
      </c>
      <c r="Y70" s="703">
        <f>IFERROR(Y63/H63,"0")+IFERROR(Y64/H64,"0")+IFERROR(Y65/H65,"0")+IFERROR(Y66/H66,"0")+IFERROR(Y67/H67,"0")+IFERROR(Y68/H68,"0")+IFERROR(Y69/H69,"0")</f>
        <v>13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0.24455999999999997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71</v>
      </c>
      <c r="Q71" s="715"/>
      <c r="R71" s="715"/>
      <c r="S71" s="715"/>
      <c r="T71" s="715"/>
      <c r="U71" s="715"/>
      <c r="V71" s="716"/>
      <c r="W71" s="37" t="s">
        <v>69</v>
      </c>
      <c r="X71" s="703">
        <f>IFERROR(SUM(X63:X69),"0")</f>
        <v>110.8</v>
      </c>
      <c r="Y71" s="703">
        <f>IFERROR(SUM(Y63:Y69),"0")</f>
        <v>121.5</v>
      </c>
      <c r="Z71" s="37"/>
      <c r="AA71" s="704"/>
      <c r="AB71" s="704"/>
      <c r="AC71" s="704"/>
    </row>
    <row r="72" spans="1:68" ht="14.25" customHeight="1" x14ac:dyDescent="0.25">
      <c r="A72" s="749" t="s">
        <v>162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61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71</v>
      </c>
      <c r="Q77" s="715"/>
      <c r="R77" s="715"/>
      <c r="S77" s="715"/>
      <c r="T77" s="715"/>
      <c r="U77" s="715"/>
      <c r="V77" s="716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71</v>
      </c>
      <c r="Q78" s="715"/>
      <c r="R78" s="715"/>
      <c r="S78" s="715"/>
      <c r="T78" s="715"/>
      <c r="U78" s="715"/>
      <c r="V78" s="716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64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71</v>
      </c>
      <c r="Q86" s="715"/>
      <c r="R86" s="715"/>
      <c r="S86" s="715"/>
      <c r="T86" s="715"/>
      <c r="U86" s="715"/>
      <c r="V86" s="716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71</v>
      </c>
      <c r="Q87" s="715"/>
      <c r="R87" s="715"/>
      <c r="S87" s="715"/>
      <c r="T87" s="715"/>
      <c r="U87" s="715"/>
      <c r="V87" s="716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73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16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43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54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71</v>
      </c>
      <c r="Q94" s="715"/>
      <c r="R94" s="715"/>
      <c r="S94" s="715"/>
      <c r="T94" s="715"/>
      <c r="U94" s="715"/>
      <c r="V94" s="716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71</v>
      </c>
      <c r="Q95" s="715"/>
      <c r="R95" s="715"/>
      <c r="S95" s="715"/>
      <c r="T95" s="715"/>
      <c r="U95" s="715"/>
      <c r="V95" s="716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205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71</v>
      </c>
      <c r="Q100" s="715"/>
      <c r="R100" s="715"/>
      <c r="S100" s="715"/>
      <c r="T100" s="715"/>
      <c r="U100" s="715"/>
      <c r="V100" s="716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71</v>
      </c>
      <c r="Q101" s="715"/>
      <c r="R101" s="715"/>
      <c r="S101" s="715"/>
      <c r="T101" s="715"/>
      <c r="U101" s="715"/>
      <c r="V101" s="716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212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71</v>
      </c>
      <c r="Q107" s="715"/>
      <c r="R107" s="715"/>
      <c r="S107" s="715"/>
      <c r="T107" s="715"/>
      <c r="U107" s="715"/>
      <c r="V107" s="716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71</v>
      </c>
      <c r="Q108" s="715"/>
      <c r="R108" s="715"/>
      <c r="S108" s="715"/>
      <c r="T108" s="715"/>
      <c r="U108" s="715"/>
      <c r="V108" s="716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73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71</v>
      </c>
      <c r="Q115" s="715"/>
      <c r="R115" s="715"/>
      <c r="S115" s="715"/>
      <c r="T115" s="715"/>
      <c r="U115" s="715"/>
      <c r="V115" s="716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71</v>
      </c>
      <c r="Q116" s="715"/>
      <c r="R116" s="715"/>
      <c r="S116" s="715"/>
      <c r="T116" s="715"/>
      <c r="U116" s="715"/>
      <c r="V116" s="716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233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114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71</v>
      </c>
      <c r="Q124" s="715"/>
      <c r="R124" s="715"/>
      <c r="S124" s="715"/>
      <c r="T124" s="715"/>
      <c r="U124" s="715"/>
      <c r="V124" s="716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71</v>
      </c>
      <c r="Q125" s="715"/>
      <c r="R125" s="715"/>
      <c r="S125" s="715"/>
      <c r="T125" s="715"/>
      <c r="U125" s="715"/>
      <c r="V125" s="716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162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49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1002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71</v>
      </c>
      <c r="Q131" s="715"/>
      <c r="R131" s="715"/>
      <c r="S131" s="715"/>
      <c r="T131" s="715"/>
      <c r="U131" s="715"/>
      <c r="V131" s="716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71</v>
      </c>
      <c r="Q132" s="715"/>
      <c r="R132" s="715"/>
      <c r="S132" s="715"/>
      <c r="T132" s="715"/>
      <c r="U132" s="715"/>
      <c r="V132" s="716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73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20</v>
      </c>
      <c r="Y135" s="702">
        <f t="shared" si="21"/>
        <v>25.200000000000003</v>
      </c>
      <c r="Z135" s="36">
        <f>IFERROR(IF(Y135=0,"",ROUNDUP(Y135/H135,0)*0.02175),"")</f>
        <v>6.5250000000000002E-2</v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21.328571428571426</v>
      </c>
      <c r="BN135" s="64">
        <f t="shared" si="23"/>
        <v>26.874000000000002</v>
      </c>
      <c r="BO135" s="64">
        <f t="shared" si="24"/>
        <v>4.2517006802721087E-2</v>
      </c>
      <c r="BP135" s="64">
        <f t="shared" si="25"/>
        <v>5.3571428571428568E-2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9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71</v>
      </c>
      <c r="Q141" s="715"/>
      <c r="R141" s="715"/>
      <c r="S141" s="715"/>
      <c r="T141" s="715"/>
      <c r="U141" s="715"/>
      <c r="V141" s="716"/>
      <c r="W141" s="37" t="s">
        <v>72</v>
      </c>
      <c r="X141" s="703">
        <f>IFERROR(X134/H134,"0")+IFERROR(X135/H135,"0")+IFERROR(X136/H136,"0")+IFERROR(X137/H137,"0")+IFERROR(X138/H138,"0")+IFERROR(X139/H139,"0")+IFERROR(X140/H140,"0")</f>
        <v>2.3809523809523809</v>
      </c>
      <c r="Y141" s="703">
        <f>IFERROR(Y134/H134,"0")+IFERROR(Y135/H135,"0")+IFERROR(Y136/H136,"0")+IFERROR(Y137/H137,"0")+IFERROR(Y138/H138,"0")+IFERROR(Y139/H139,"0")+IFERROR(Y140/H140,"0")</f>
        <v>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6.5250000000000002E-2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71</v>
      </c>
      <c r="Q142" s="715"/>
      <c r="R142" s="715"/>
      <c r="S142" s="715"/>
      <c r="T142" s="715"/>
      <c r="U142" s="715"/>
      <c r="V142" s="716"/>
      <c r="W142" s="37" t="s">
        <v>69</v>
      </c>
      <c r="X142" s="703">
        <f>IFERROR(SUM(X134:X140),"0")</f>
        <v>20</v>
      </c>
      <c r="Y142" s="703">
        <f>IFERROR(SUM(Y134:Y140),"0")</f>
        <v>25.200000000000003</v>
      </c>
      <c r="Z142" s="37"/>
      <c r="AA142" s="704"/>
      <c r="AB142" s="704"/>
      <c r="AC142" s="704"/>
    </row>
    <row r="143" spans="1:68" ht="14.25" customHeight="1" x14ac:dyDescent="0.25">
      <c r="A143" s="749" t="s">
        <v>205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71</v>
      </c>
      <c r="Q146" s="715"/>
      <c r="R146" s="715"/>
      <c r="S146" s="715"/>
      <c r="T146" s="715"/>
      <c r="U146" s="715"/>
      <c r="V146" s="716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71</v>
      </c>
      <c r="Q147" s="715"/>
      <c r="R147" s="715"/>
      <c r="S147" s="715"/>
      <c r="T147" s="715"/>
      <c r="U147" s="715"/>
      <c r="V147" s="716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279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114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71</v>
      </c>
      <c r="Q152" s="715"/>
      <c r="R152" s="715"/>
      <c r="S152" s="715"/>
      <c r="T152" s="715"/>
      <c r="U152" s="715"/>
      <c r="V152" s="716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71</v>
      </c>
      <c r="Q153" s="715"/>
      <c r="R153" s="715"/>
      <c r="S153" s="715"/>
      <c r="T153" s="715"/>
      <c r="U153" s="715"/>
      <c r="V153" s="716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64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71</v>
      </c>
      <c r="Q157" s="715"/>
      <c r="R157" s="715"/>
      <c r="S157" s="715"/>
      <c r="T157" s="715"/>
      <c r="U157" s="715"/>
      <c r="V157" s="716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71</v>
      </c>
      <c r="Q158" s="715"/>
      <c r="R158" s="715"/>
      <c r="S158" s="715"/>
      <c r="T158" s="715"/>
      <c r="U158" s="715"/>
      <c r="V158" s="716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73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71</v>
      </c>
      <c r="Q162" s="715"/>
      <c r="R162" s="715"/>
      <c r="S162" s="715"/>
      <c r="T162" s="715"/>
      <c r="U162" s="715"/>
      <c r="V162" s="716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71</v>
      </c>
      <c r="Q163" s="715"/>
      <c r="R163" s="715"/>
      <c r="S163" s="715"/>
      <c r="T163" s="715"/>
      <c r="U163" s="715"/>
      <c r="V163" s="716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112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114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71</v>
      </c>
      <c r="Q169" s="715"/>
      <c r="R169" s="715"/>
      <c r="S169" s="715"/>
      <c r="T169" s="715"/>
      <c r="U169" s="715"/>
      <c r="V169" s="716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71</v>
      </c>
      <c r="Q170" s="715"/>
      <c r="R170" s="715"/>
      <c r="S170" s="715"/>
      <c r="T170" s="715"/>
      <c r="U170" s="715"/>
      <c r="V170" s="716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64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71</v>
      </c>
      <c r="Q177" s="715"/>
      <c r="R177" s="715"/>
      <c r="S177" s="715"/>
      <c r="T177" s="715"/>
      <c r="U177" s="715"/>
      <c r="V177" s="716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71</v>
      </c>
      <c r="Q178" s="715"/>
      <c r="R178" s="715"/>
      <c r="S178" s="715"/>
      <c r="T178" s="715"/>
      <c r="U178" s="715"/>
      <c r="V178" s="716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73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10</v>
      </c>
      <c r="Y180" s="702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10.671428571428571</v>
      </c>
      <c r="BN180" s="64">
        <f>IFERROR(Y180*I180/H180,"0")</f>
        <v>17.928000000000001</v>
      </c>
      <c r="BO180" s="64">
        <f>IFERROR(1/J180*(X180/H180),"0")</f>
        <v>2.1258503401360544E-2</v>
      </c>
      <c r="BP180" s="64">
        <f>IFERROR(1/J180*(Y180/H180),"0")</f>
        <v>3.5714285714285712E-2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71</v>
      </c>
      <c r="Q183" s="715"/>
      <c r="R183" s="715"/>
      <c r="S183" s="715"/>
      <c r="T183" s="715"/>
      <c r="U183" s="715"/>
      <c r="V183" s="716"/>
      <c r="W183" s="37" t="s">
        <v>72</v>
      </c>
      <c r="X183" s="703">
        <f>IFERROR(X180/H180,"0")+IFERROR(X181/H181,"0")+IFERROR(X182/H182,"0")</f>
        <v>1.1904761904761905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4.3499999999999997E-2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71</v>
      </c>
      <c r="Q184" s="715"/>
      <c r="R184" s="715"/>
      <c r="S184" s="715"/>
      <c r="T184" s="715"/>
      <c r="U184" s="715"/>
      <c r="V184" s="716"/>
      <c r="W184" s="37" t="s">
        <v>69</v>
      </c>
      <c r="X184" s="703">
        <f>IFERROR(SUM(X180:X182),"0")</f>
        <v>10</v>
      </c>
      <c r="Y184" s="703">
        <f>IFERROR(SUM(Y180:Y182),"0")</f>
        <v>16.8</v>
      </c>
      <c r="Z184" s="37"/>
      <c r="AA184" s="704"/>
      <c r="AB184" s="704"/>
      <c r="AC184" s="704"/>
    </row>
    <row r="185" spans="1:68" ht="27.75" customHeight="1" x14ac:dyDescent="0.2">
      <c r="A185" s="754" t="s">
        <v>321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322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162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0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71</v>
      </c>
      <c r="Q189" s="715"/>
      <c r="R189" s="715"/>
      <c r="S189" s="715"/>
      <c r="T189" s="715"/>
      <c r="U189" s="715"/>
      <c r="V189" s="716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71</v>
      </c>
      <c r="Q190" s="715"/>
      <c r="R190" s="715"/>
      <c r="S190" s="715"/>
      <c r="T190" s="715"/>
      <c r="U190" s="715"/>
      <c r="V190" s="716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64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71</v>
      </c>
      <c r="Q200" s="715"/>
      <c r="R200" s="715"/>
      <c r="S200" s="715"/>
      <c r="T200" s="715"/>
      <c r="U200" s="715"/>
      <c r="V200" s="716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71</v>
      </c>
      <c r="Q201" s="715"/>
      <c r="R201" s="715"/>
      <c r="S201" s="715"/>
      <c r="T201" s="715"/>
      <c r="U201" s="715"/>
      <c r="V201" s="716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347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114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71</v>
      </c>
      <c r="Q206" s="715"/>
      <c r="R206" s="715"/>
      <c r="S206" s="715"/>
      <c r="T206" s="715"/>
      <c r="U206" s="715"/>
      <c r="V206" s="716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71</v>
      </c>
      <c r="Q207" s="715"/>
      <c r="R207" s="715"/>
      <c r="S207" s="715"/>
      <c r="T207" s="715"/>
      <c r="U207" s="715"/>
      <c r="V207" s="716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162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71</v>
      </c>
      <c r="Q211" s="715"/>
      <c r="R211" s="715"/>
      <c r="S211" s="715"/>
      <c r="T211" s="715"/>
      <c r="U211" s="715"/>
      <c r="V211" s="716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71</v>
      </c>
      <c r="Q212" s="715"/>
      <c r="R212" s="715"/>
      <c r="S212" s="715"/>
      <c r="T212" s="715"/>
      <c r="U212" s="715"/>
      <c r="V212" s="716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64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71</v>
      </c>
      <c r="Q222" s="715"/>
      <c r="R222" s="715"/>
      <c r="S222" s="715"/>
      <c r="T222" s="715"/>
      <c r="U222" s="715"/>
      <c r="V222" s="716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71</v>
      </c>
      <c r="Q223" s="715"/>
      <c r="R223" s="715"/>
      <c r="S223" s="715"/>
      <c r="T223" s="715"/>
      <c r="U223" s="715"/>
      <c r="V223" s="716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73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71</v>
      </c>
      <c r="Q236" s="715"/>
      <c r="R236" s="715"/>
      <c r="S236" s="715"/>
      <c r="T236" s="715"/>
      <c r="U236" s="715"/>
      <c r="V236" s="716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71</v>
      </c>
      <c r="Q237" s="715"/>
      <c r="R237" s="715"/>
      <c r="S237" s="715"/>
      <c r="T237" s="715"/>
      <c r="U237" s="715"/>
      <c r="V237" s="716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205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71</v>
      </c>
      <c r="Q243" s="715"/>
      <c r="R243" s="715"/>
      <c r="S243" s="715"/>
      <c r="T243" s="715"/>
      <c r="U243" s="715"/>
      <c r="V243" s="716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71</v>
      </c>
      <c r="Q244" s="715"/>
      <c r="R244" s="715"/>
      <c r="S244" s="715"/>
      <c r="T244" s="715"/>
      <c r="U244" s="715"/>
      <c r="V244" s="716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418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114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20</v>
      </c>
      <c r="Y250" s="702">
        <f t="shared" si="42"/>
        <v>23.2</v>
      </c>
      <c r="Z250" s="36">
        <f>IFERROR(IF(Y250=0,"",ROUNDUP(Y250/H250,0)*0.02175),"")</f>
        <v>4.3499999999999997E-2</v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20.827586206896552</v>
      </c>
      <c r="BN250" s="64">
        <f t="shared" si="44"/>
        <v>24.159999999999997</v>
      </c>
      <c r="BO250" s="64">
        <f t="shared" si="45"/>
        <v>3.0788177339901478E-2</v>
      </c>
      <c r="BP250" s="64">
        <f t="shared" si="46"/>
        <v>3.5714285714285712E-2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71</v>
      </c>
      <c r="Q255" s="715"/>
      <c r="R255" s="715"/>
      <c r="S255" s="715"/>
      <c r="T255" s="715"/>
      <c r="U255" s="715"/>
      <c r="V255" s="716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1.7241379310344829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71</v>
      </c>
      <c r="Q256" s="715"/>
      <c r="R256" s="715"/>
      <c r="S256" s="715"/>
      <c r="T256" s="715"/>
      <c r="U256" s="715"/>
      <c r="V256" s="716"/>
      <c r="W256" s="37" t="s">
        <v>69</v>
      </c>
      <c r="X256" s="703">
        <f>IFERROR(SUM(X247:X254),"0")</f>
        <v>20</v>
      </c>
      <c r="Y256" s="703">
        <f>IFERROR(SUM(Y247:Y254),"0")</f>
        <v>23.2</v>
      </c>
      <c r="Z256" s="37"/>
      <c r="AA256" s="704"/>
      <c r="AB256" s="704"/>
      <c r="AC256" s="704"/>
    </row>
    <row r="257" spans="1:68" ht="16.5" customHeight="1" x14ac:dyDescent="0.25">
      <c r="A257" s="731" t="s">
        <v>438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114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71</v>
      </c>
      <c r="Q267" s="715"/>
      <c r="R267" s="715"/>
      <c r="S267" s="715"/>
      <c r="T267" s="715"/>
      <c r="U267" s="715"/>
      <c r="V267" s="716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71</v>
      </c>
      <c r="Q268" s="715"/>
      <c r="R268" s="715"/>
      <c r="S268" s="715"/>
      <c r="T268" s="715"/>
      <c r="U268" s="715"/>
      <c r="V268" s="716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162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27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71</v>
      </c>
      <c r="Q271" s="715"/>
      <c r="R271" s="715"/>
      <c r="S271" s="715"/>
      <c r="T271" s="715"/>
      <c r="U271" s="715"/>
      <c r="V271" s="716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71</v>
      </c>
      <c r="Q272" s="715"/>
      <c r="R272" s="715"/>
      <c r="S272" s="715"/>
      <c r="T272" s="715"/>
      <c r="U272" s="715"/>
      <c r="V272" s="716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464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114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5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71</v>
      </c>
      <c r="Q281" s="715"/>
      <c r="R281" s="715"/>
      <c r="S281" s="715"/>
      <c r="T281" s="715"/>
      <c r="U281" s="715"/>
      <c r="V281" s="716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71</v>
      </c>
      <c r="Q282" s="715"/>
      <c r="R282" s="715"/>
      <c r="S282" s="715"/>
      <c r="T282" s="715"/>
      <c r="U282" s="715"/>
      <c r="V282" s="716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481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114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71</v>
      </c>
      <c r="Q286" s="715"/>
      <c r="R286" s="715"/>
      <c r="S286" s="715"/>
      <c r="T286" s="715"/>
      <c r="U286" s="715"/>
      <c r="V286" s="716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71</v>
      </c>
      <c r="Q287" s="715"/>
      <c r="R287" s="715"/>
      <c r="S287" s="715"/>
      <c r="T287" s="715"/>
      <c r="U287" s="715"/>
      <c r="V287" s="716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484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114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71</v>
      </c>
      <c r="Q293" s="715"/>
      <c r="R293" s="715"/>
      <c r="S293" s="715"/>
      <c r="T293" s="715"/>
      <c r="U293" s="715"/>
      <c r="V293" s="716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71</v>
      </c>
      <c r="Q294" s="715"/>
      <c r="R294" s="715"/>
      <c r="S294" s="715"/>
      <c r="T294" s="715"/>
      <c r="U294" s="715"/>
      <c r="V294" s="716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493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73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71</v>
      </c>
      <c r="Q302" s="715"/>
      <c r="R302" s="715"/>
      <c r="S302" s="715"/>
      <c r="T302" s="715"/>
      <c r="U302" s="715"/>
      <c r="V302" s="716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71</v>
      </c>
      <c r="Q303" s="715"/>
      <c r="R303" s="715"/>
      <c r="S303" s="715"/>
      <c r="T303" s="715"/>
      <c r="U303" s="715"/>
      <c r="V303" s="716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507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73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71</v>
      </c>
      <c r="Q307" s="715"/>
      <c r="R307" s="715"/>
      <c r="S307" s="715"/>
      <c r="T307" s="715"/>
      <c r="U307" s="715"/>
      <c r="V307" s="716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71</v>
      </c>
      <c r="Q308" s="715"/>
      <c r="R308" s="715"/>
      <c r="S308" s="715"/>
      <c r="T308" s="715"/>
      <c r="U308" s="715"/>
      <c r="V308" s="716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511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114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71</v>
      </c>
      <c r="Q312" s="715"/>
      <c r="R312" s="715"/>
      <c r="S312" s="715"/>
      <c r="T312" s="715"/>
      <c r="U312" s="715"/>
      <c r="V312" s="716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71</v>
      </c>
      <c r="Q313" s="715"/>
      <c r="R313" s="715"/>
      <c r="S313" s="715"/>
      <c r="T313" s="715"/>
      <c r="U313" s="715"/>
      <c r="V313" s="716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64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71</v>
      </c>
      <c r="Q317" s="715"/>
      <c r="R317" s="715"/>
      <c r="S317" s="715"/>
      <c r="T317" s="715"/>
      <c r="U317" s="715"/>
      <c r="V317" s="716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71</v>
      </c>
      <c r="Q318" s="715"/>
      <c r="R318" s="715"/>
      <c r="S318" s="715"/>
      <c r="T318" s="715"/>
      <c r="U318" s="715"/>
      <c r="V318" s="716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519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114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20</v>
      </c>
      <c r="Y321" s="702">
        <f t="shared" ref="Y321:Y328" si="57">IFERROR(IF(X321="",0,CEILING((X321/$H321),1)*$H321),"")</f>
        <v>21.6</v>
      </c>
      <c r="Z321" s="36">
        <f>IFERROR(IF(Y321=0,"",ROUNDUP(Y321/H321,0)*0.02175),"")</f>
        <v>4.3499999999999997E-2</v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20.888888888888886</v>
      </c>
      <c r="BN321" s="64">
        <f t="shared" ref="BN321:BN328" si="59">IFERROR(Y321*I321/H321,"0")</f>
        <v>22.56</v>
      </c>
      <c r="BO321" s="64">
        <f t="shared" ref="BO321:BO328" si="60">IFERROR(1/J321*(X321/H321),"0")</f>
        <v>3.306878306878306E-2</v>
      </c>
      <c r="BP321" s="64">
        <f t="shared" ref="BP321:BP328" si="61">IFERROR(1/J321*(Y321/H321),"0")</f>
        <v>3.5714285714285712E-2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150</v>
      </c>
      <c r="Y322" s="702">
        <f t="shared" si="57"/>
        <v>151.20000000000002</v>
      </c>
      <c r="Z322" s="36">
        <f>IFERROR(IF(Y322=0,"",ROUNDUP(Y322/H322,0)*0.02175),"")</f>
        <v>0.30449999999999999</v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156.66666666666666</v>
      </c>
      <c r="BN322" s="64">
        <f t="shared" si="59"/>
        <v>157.91999999999999</v>
      </c>
      <c r="BO322" s="64">
        <f t="shared" si="60"/>
        <v>0.24801587301587297</v>
      </c>
      <c r="BP322" s="64">
        <f t="shared" si="61"/>
        <v>0.25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13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8</v>
      </c>
      <c r="Y328" s="702">
        <f t="shared" si="57"/>
        <v>8</v>
      </c>
      <c r="Z328" s="36">
        <f>IFERROR(IF(Y328=0,"",ROUNDUP(Y328/H328,0)*0.00902),"")</f>
        <v>1.804E-2</v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8.42</v>
      </c>
      <c r="BN328" s="64">
        <f t="shared" si="59"/>
        <v>8.42</v>
      </c>
      <c r="BO328" s="64">
        <f t="shared" si="60"/>
        <v>1.5151515151515152E-2</v>
      </c>
      <c r="BP328" s="64">
        <f t="shared" si="61"/>
        <v>1.5151515151515152E-2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71</v>
      </c>
      <c r="Q329" s="715"/>
      <c r="R329" s="715"/>
      <c r="S329" s="715"/>
      <c r="T329" s="715"/>
      <c r="U329" s="715"/>
      <c r="V329" s="716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17.74074074074074</v>
      </c>
      <c r="Y329" s="703">
        <f>IFERROR(Y321/H321,"0")+IFERROR(Y322/H322,"0")+IFERROR(Y323/H323,"0")+IFERROR(Y324/H324,"0")+IFERROR(Y325/H325,"0")+IFERROR(Y326/H326,"0")+IFERROR(Y327/H327,"0")+IFERROR(Y328/H328,"0")</f>
        <v>18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0.36603999999999998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71</v>
      </c>
      <c r="Q330" s="715"/>
      <c r="R330" s="715"/>
      <c r="S330" s="715"/>
      <c r="T330" s="715"/>
      <c r="U330" s="715"/>
      <c r="V330" s="716"/>
      <c r="W330" s="37" t="s">
        <v>69</v>
      </c>
      <c r="X330" s="703">
        <f>IFERROR(SUM(X321:X328),"0")</f>
        <v>178</v>
      </c>
      <c r="Y330" s="703">
        <f>IFERROR(SUM(Y321:Y328),"0")</f>
        <v>180.8</v>
      </c>
      <c r="Z330" s="37"/>
      <c r="AA330" s="704"/>
      <c r="AB330" s="704"/>
      <c r="AC330" s="704"/>
    </row>
    <row r="331" spans="1:68" ht="14.25" customHeight="1" x14ac:dyDescent="0.25">
      <c r="A331" s="749" t="s">
        <v>64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30</v>
      </c>
      <c r="Y332" s="702">
        <f>IFERROR(IF(X332="",0,CEILING((X332/$H332),1)*$H332),"")</f>
        <v>33.6</v>
      </c>
      <c r="Z332" s="36">
        <f>IFERROR(IF(Y332=0,"",ROUNDUP(Y332/H332,0)*0.00753),"")</f>
        <v>6.0240000000000002E-2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31.857142857142858</v>
      </c>
      <c r="BN332" s="64">
        <f>IFERROR(Y332*I332/H332,"0")</f>
        <v>35.68</v>
      </c>
      <c r="BO332" s="64">
        <f>IFERROR(1/J332*(X332/H332),"0")</f>
        <v>4.5787545787545784E-2</v>
      </c>
      <c r="BP332" s="64">
        <f>IFERROR(1/J332*(Y332/H332),"0")</f>
        <v>5.128205128205128E-2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30</v>
      </c>
      <c r="Y333" s="702">
        <f>IFERROR(IF(X333="",0,CEILING((X333/$H333),1)*$H333),"")</f>
        <v>33.6</v>
      </c>
      <c r="Z333" s="36">
        <f>IFERROR(IF(Y333=0,"",ROUNDUP(Y333/H333,0)*0.00753),"")</f>
        <v>6.0240000000000002E-2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31.857142857142858</v>
      </c>
      <c r="BN333" s="64">
        <f>IFERROR(Y333*I333/H333,"0")</f>
        <v>35.68</v>
      </c>
      <c r="BO333" s="64">
        <f>IFERROR(1/J333*(X333/H333),"0")</f>
        <v>4.5787545787545784E-2</v>
      </c>
      <c r="BP333" s="64">
        <f>IFERROR(1/J333*(Y333/H333),"0")</f>
        <v>5.128205128205128E-2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71</v>
      </c>
      <c r="Q336" s="715"/>
      <c r="R336" s="715"/>
      <c r="S336" s="715"/>
      <c r="T336" s="715"/>
      <c r="U336" s="715"/>
      <c r="V336" s="716"/>
      <c r="W336" s="37" t="s">
        <v>72</v>
      </c>
      <c r="X336" s="703">
        <f>IFERROR(X332/H332,"0")+IFERROR(X333/H333,"0")+IFERROR(X334/H334,"0")+IFERROR(X335/H335,"0")</f>
        <v>14.285714285714285</v>
      </c>
      <c r="Y336" s="703">
        <f>IFERROR(Y332/H332,"0")+IFERROR(Y333/H333,"0")+IFERROR(Y334/H334,"0")+IFERROR(Y335/H335,"0")</f>
        <v>16</v>
      </c>
      <c r="Z336" s="703">
        <f>IFERROR(IF(Z332="",0,Z332),"0")+IFERROR(IF(Z333="",0,Z333),"0")+IFERROR(IF(Z334="",0,Z334),"0")+IFERROR(IF(Z335="",0,Z335),"0")</f>
        <v>0.12048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71</v>
      </c>
      <c r="Q337" s="715"/>
      <c r="R337" s="715"/>
      <c r="S337" s="715"/>
      <c r="T337" s="715"/>
      <c r="U337" s="715"/>
      <c r="V337" s="716"/>
      <c r="W337" s="37" t="s">
        <v>69</v>
      </c>
      <c r="X337" s="703">
        <f>IFERROR(SUM(X332:X335),"0")</f>
        <v>60</v>
      </c>
      <c r="Y337" s="703">
        <f>IFERROR(SUM(Y332:Y335),"0")</f>
        <v>67.2</v>
      </c>
      <c r="Z337" s="37"/>
      <c r="AA337" s="704"/>
      <c r="AB337" s="704"/>
      <c r="AC337" s="704"/>
    </row>
    <row r="338" spans="1:68" ht="14.25" customHeight="1" x14ac:dyDescent="0.25">
      <c r="A338" s="749" t="s">
        <v>73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71</v>
      </c>
      <c r="Q345" s="715"/>
      <c r="R345" s="715"/>
      <c r="S345" s="715"/>
      <c r="T345" s="715"/>
      <c r="U345" s="715"/>
      <c r="V345" s="716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71</v>
      </c>
      <c r="Q346" s="715"/>
      <c r="R346" s="715"/>
      <c r="S346" s="715"/>
      <c r="T346" s="715"/>
      <c r="U346" s="715"/>
      <c r="V346" s="716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205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71</v>
      </c>
      <c r="Q351" s="715"/>
      <c r="R351" s="715"/>
      <c r="S351" s="715"/>
      <c r="T351" s="715"/>
      <c r="U351" s="715"/>
      <c r="V351" s="716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71</v>
      </c>
      <c r="Q352" s="715"/>
      <c r="R352" s="715"/>
      <c r="S352" s="715"/>
      <c r="T352" s="715"/>
      <c r="U352" s="715"/>
      <c r="V352" s="716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103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8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83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71</v>
      </c>
      <c r="Q358" s="715"/>
      <c r="R358" s="715"/>
      <c r="S358" s="715"/>
      <c r="T358" s="715"/>
      <c r="U358" s="715"/>
      <c r="V358" s="716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71</v>
      </c>
      <c r="Q359" s="715"/>
      <c r="R359" s="715"/>
      <c r="S359" s="715"/>
      <c r="T359" s="715"/>
      <c r="U359" s="715"/>
      <c r="V359" s="716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592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71</v>
      </c>
      <c r="Q364" s="715"/>
      <c r="R364" s="715"/>
      <c r="S364" s="715"/>
      <c r="T364" s="715"/>
      <c r="U364" s="715"/>
      <c r="V364" s="716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71</v>
      </c>
      <c r="Q365" s="715"/>
      <c r="R365" s="715"/>
      <c r="S365" s="715"/>
      <c r="T365" s="715"/>
      <c r="U365" s="715"/>
      <c r="V365" s="716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602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64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71</v>
      </c>
      <c r="Q369" s="715"/>
      <c r="R369" s="715"/>
      <c r="S369" s="715"/>
      <c r="T369" s="715"/>
      <c r="U369" s="715"/>
      <c r="V369" s="716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71</v>
      </c>
      <c r="Q370" s="715"/>
      <c r="R370" s="715"/>
      <c r="S370" s="715"/>
      <c r="T370" s="715"/>
      <c r="U370" s="715"/>
      <c r="V370" s="716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73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71</v>
      </c>
      <c r="Q375" s="715"/>
      <c r="R375" s="715"/>
      <c r="S375" s="715"/>
      <c r="T375" s="715"/>
      <c r="U375" s="715"/>
      <c r="V375" s="716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71</v>
      </c>
      <c r="Q376" s="715"/>
      <c r="R376" s="715"/>
      <c r="S376" s="715"/>
      <c r="T376" s="715"/>
      <c r="U376" s="715"/>
      <c r="V376" s="716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615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616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114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60</v>
      </c>
      <c r="Y382" s="702">
        <f t="shared" si="67"/>
        <v>60</v>
      </c>
      <c r="Z382" s="36">
        <f>IFERROR(IF(Y382=0,"",ROUNDUP(Y382/H382,0)*0.02175),"")</f>
        <v>8.6999999999999994E-2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61.92</v>
      </c>
      <c r="BN382" s="64">
        <f t="shared" si="69"/>
        <v>61.92</v>
      </c>
      <c r="BO382" s="64">
        <f t="shared" si="70"/>
        <v>8.3333333333333329E-2</v>
      </c>
      <c r="BP382" s="64">
        <f t="shared" si="71"/>
        <v>8.3333333333333329E-2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71</v>
      </c>
      <c r="Q391" s="715"/>
      <c r="R391" s="715"/>
      <c r="S391" s="715"/>
      <c r="T391" s="715"/>
      <c r="U391" s="715"/>
      <c r="V391" s="716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8.6999999999999994E-2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71</v>
      </c>
      <c r="Q392" s="715"/>
      <c r="R392" s="715"/>
      <c r="S392" s="715"/>
      <c r="T392" s="715"/>
      <c r="U392" s="715"/>
      <c r="V392" s="716"/>
      <c r="W392" s="37" t="s">
        <v>69</v>
      </c>
      <c r="X392" s="703">
        <f>IFERROR(SUM(X380:X390),"0")</f>
        <v>60</v>
      </c>
      <c r="Y392" s="703">
        <f>IFERROR(SUM(Y380:Y390),"0")</f>
        <v>60</v>
      </c>
      <c r="Z392" s="37"/>
      <c r="AA392" s="704"/>
      <c r="AB392" s="704"/>
      <c r="AC392" s="704"/>
    </row>
    <row r="393" spans="1:68" ht="14.25" customHeight="1" x14ac:dyDescent="0.25">
      <c r="A393" s="749" t="s">
        <v>162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71</v>
      </c>
      <c r="Q396" s="715"/>
      <c r="R396" s="715"/>
      <c r="S396" s="715"/>
      <c r="T396" s="715"/>
      <c r="U396" s="715"/>
      <c r="V396" s="716"/>
      <c r="W396" s="37" t="s">
        <v>72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71</v>
      </c>
      <c r="Q397" s="715"/>
      <c r="R397" s="715"/>
      <c r="S397" s="715"/>
      <c r="T397" s="715"/>
      <c r="U397" s="715"/>
      <c r="V397" s="716"/>
      <c r="W397" s="37" t="s">
        <v>69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customHeight="1" x14ac:dyDescent="0.25">
      <c r="A398" s="749" t="s">
        <v>73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71</v>
      </c>
      <c r="Q402" s="715"/>
      <c r="R402" s="715"/>
      <c r="S402" s="715"/>
      <c r="T402" s="715"/>
      <c r="U402" s="715"/>
      <c r="V402" s="716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71</v>
      </c>
      <c r="Q403" s="715"/>
      <c r="R403" s="715"/>
      <c r="S403" s="715"/>
      <c r="T403" s="715"/>
      <c r="U403" s="715"/>
      <c r="V403" s="716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205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71</v>
      </c>
      <c r="Q407" s="715"/>
      <c r="R407" s="715"/>
      <c r="S407" s="715"/>
      <c r="T407" s="715"/>
      <c r="U407" s="715"/>
      <c r="V407" s="716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71</v>
      </c>
      <c r="Q408" s="715"/>
      <c r="R408" s="715"/>
      <c r="S408" s="715"/>
      <c r="T408" s="715"/>
      <c r="U408" s="715"/>
      <c r="V408" s="716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661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114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44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71</v>
      </c>
      <c r="Q418" s="715"/>
      <c r="R418" s="715"/>
      <c r="S418" s="715"/>
      <c r="T418" s="715"/>
      <c r="U418" s="715"/>
      <c r="V418" s="716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71</v>
      </c>
      <c r="Q419" s="715"/>
      <c r="R419" s="715"/>
      <c r="S419" s="715"/>
      <c r="T419" s="715"/>
      <c r="U419" s="715"/>
      <c r="V419" s="716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64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71</v>
      </c>
      <c r="Q423" s="715"/>
      <c r="R423" s="715"/>
      <c r="S423" s="715"/>
      <c r="T423" s="715"/>
      <c r="U423" s="715"/>
      <c r="V423" s="716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71</v>
      </c>
      <c r="Q424" s="715"/>
      <c r="R424" s="715"/>
      <c r="S424" s="715"/>
      <c r="T424" s="715"/>
      <c r="U424" s="715"/>
      <c r="V424" s="716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73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71</v>
      </c>
      <c r="Q431" s="715"/>
      <c r="R431" s="715"/>
      <c r="S431" s="715"/>
      <c r="T431" s="715"/>
      <c r="U431" s="715"/>
      <c r="V431" s="716"/>
      <c r="W431" s="37" t="s">
        <v>72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71</v>
      </c>
      <c r="Q432" s="715"/>
      <c r="R432" s="715"/>
      <c r="S432" s="715"/>
      <c r="T432" s="715"/>
      <c r="U432" s="715"/>
      <c r="V432" s="716"/>
      <c r="W432" s="37" t="s">
        <v>69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205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71</v>
      </c>
      <c r="Q435" s="715"/>
      <c r="R435" s="715"/>
      <c r="S435" s="715"/>
      <c r="T435" s="715"/>
      <c r="U435" s="715"/>
      <c r="V435" s="716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71</v>
      </c>
      <c r="Q436" s="715"/>
      <c r="R436" s="715"/>
      <c r="S436" s="715"/>
      <c r="T436" s="715"/>
      <c r="U436" s="715"/>
      <c r="V436" s="716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700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701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114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71</v>
      </c>
      <c r="Q441" s="715"/>
      <c r="R441" s="715"/>
      <c r="S441" s="715"/>
      <c r="T441" s="715"/>
      <c r="U441" s="715"/>
      <c r="V441" s="716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71</v>
      </c>
      <c r="Q442" s="715"/>
      <c r="R442" s="715"/>
      <c r="S442" s="715"/>
      <c r="T442" s="715"/>
      <c r="U442" s="715"/>
      <c r="V442" s="716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64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10</v>
      </c>
      <c r="Y445" s="702">
        <f t="shared" si="78"/>
        <v>12.600000000000001</v>
      </c>
      <c r="Z445" s="36">
        <f>IFERROR(IF(Y445=0,"",ROUNDUP(Y445/H445,0)*0.00753),"")</f>
        <v>2.2589999999999999E-2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10.547619047619046</v>
      </c>
      <c r="BN445" s="64">
        <f t="shared" si="80"/>
        <v>13.290000000000001</v>
      </c>
      <c r="BO445" s="64">
        <f t="shared" si="81"/>
        <v>1.5262515262515262E-2</v>
      </c>
      <c r="BP445" s="64">
        <f t="shared" si="82"/>
        <v>1.9230769230769232E-2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39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71</v>
      </c>
      <c r="Q464" s="715"/>
      <c r="R464" s="715"/>
      <c r="S464" s="715"/>
      <c r="T464" s="715"/>
      <c r="U464" s="715"/>
      <c r="V464" s="716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2.3809523809523809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2.2589999999999999E-2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71</v>
      </c>
      <c r="Q465" s="715"/>
      <c r="R465" s="715"/>
      <c r="S465" s="715"/>
      <c r="T465" s="715"/>
      <c r="U465" s="715"/>
      <c r="V465" s="716"/>
      <c r="W465" s="37" t="s">
        <v>69</v>
      </c>
      <c r="X465" s="703">
        <f>IFERROR(SUM(X444:X463),"0")</f>
        <v>10</v>
      </c>
      <c r="Y465" s="703">
        <f>IFERROR(SUM(Y444:Y463),"0")</f>
        <v>12.600000000000001</v>
      </c>
      <c r="Z465" s="37"/>
      <c r="AA465" s="704"/>
      <c r="AB465" s="704"/>
      <c r="AC465" s="704"/>
    </row>
    <row r="466" spans="1:68" ht="14.25" customHeight="1" x14ac:dyDescent="0.25">
      <c r="A466" s="749" t="s">
        <v>73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71</v>
      </c>
      <c r="Q469" s="715"/>
      <c r="R469" s="715"/>
      <c r="S469" s="715"/>
      <c r="T469" s="715"/>
      <c r="U469" s="715"/>
      <c r="V469" s="716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71</v>
      </c>
      <c r="Q470" s="715"/>
      <c r="R470" s="715"/>
      <c r="S470" s="715"/>
      <c r="T470" s="715"/>
      <c r="U470" s="715"/>
      <c r="V470" s="716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103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71</v>
      </c>
      <c r="Q473" s="715"/>
      <c r="R473" s="715"/>
      <c r="S473" s="715"/>
      <c r="T473" s="715"/>
      <c r="U473" s="715"/>
      <c r="V473" s="716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71</v>
      </c>
      <c r="Q474" s="715"/>
      <c r="R474" s="715"/>
      <c r="S474" s="715"/>
      <c r="T474" s="715"/>
      <c r="U474" s="715"/>
      <c r="V474" s="716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759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162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71</v>
      </c>
      <c r="Q478" s="715"/>
      <c r="R478" s="715"/>
      <c r="S478" s="715"/>
      <c r="T478" s="715"/>
      <c r="U478" s="715"/>
      <c r="V478" s="716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71</v>
      </c>
      <c r="Q479" s="715"/>
      <c r="R479" s="715"/>
      <c r="S479" s="715"/>
      <c r="T479" s="715"/>
      <c r="U479" s="715"/>
      <c r="V479" s="716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64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77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71</v>
      </c>
      <c r="Q486" s="715"/>
      <c r="R486" s="715"/>
      <c r="S486" s="715"/>
      <c r="T486" s="715"/>
      <c r="U486" s="715"/>
      <c r="V486" s="716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71</v>
      </c>
      <c r="Q487" s="715"/>
      <c r="R487" s="715"/>
      <c r="S487" s="715"/>
      <c r="T487" s="715"/>
      <c r="U487" s="715"/>
      <c r="V487" s="716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103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71</v>
      </c>
      <c r="Q490" s="715"/>
      <c r="R490" s="715"/>
      <c r="S490" s="715"/>
      <c r="T490" s="715"/>
      <c r="U490" s="715"/>
      <c r="V490" s="716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71</v>
      </c>
      <c r="Q491" s="715"/>
      <c r="R491" s="715"/>
      <c r="S491" s="715"/>
      <c r="T491" s="715"/>
      <c r="U491" s="715"/>
      <c r="V491" s="716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779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64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71</v>
      </c>
      <c r="Q497" s="715"/>
      <c r="R497" s="715"/>
      <c r="S497" s="715"/>
      <c r="T497" s="715"/>
      <c r="U497" s="715"/>
      <c r="V497" s="716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71</v>
      </c>
      <c r="Q498" s="715"/>
      <c r="R498" s="715"/>
      <c r="S498" s="715"/>
      <c r="T498" s="715"/>
      <c r="U498" s="715"/>
      <c r="V498" s="716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788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64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71</v>
      </c>
      <c r="Q502" s="715"/>
      <c r="R502" s="715"/>
      <c r="S502" s="715"/>
      <c r="T502" s="715"/>
      <c r="U502" s="715"/>
      <c r="V502" s="716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71</v>
      </c>
      <c r="Q503" s="715"/>
      <c r="R503" s="715"/>
      <c r="S503" s="715"/>
      <c r="T503" s="715"/>
      <c r="U503" s="715"/>
      <c r="V503" s="716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792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792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114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71</v>
      </c>
      <c r="Q515" s="715"/>
      <c r="R515" s="715"/>
      <c r="S515" s="715"/>
      <c r="T515" s="715"/>
      <c r="U515" s="715"/>
      <c r="V515" s="716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71</v>
      </c>
      <c r="Q516" s="715"/>
      <c r="R516" s="715"/>
      <c r="S516" s="715"/>
      <c r="T516" s="715"/>
      <c r="U516" s="715"/>
      <c r="V516" s="716"/>
      <c r="W516" s="37" t="s">
        <v>69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162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71</v>
      </c>
      <c r="Q520" s="715"/>
      <c r="R520" s="715"/>
      <c r="S520" s="715"/>
      <c r="T520" s="715"/>
      <c r="U520" s="715"/>
      <c r="V520" s="716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71</v>
      </c>
      <c r="Q521" s="715"/>
      <c r="R521" s="715"/>
      <c r="S521" s="715"/>
      <c r="T521" s="715"/>
      <c r="U521" s="715"/>
      <c r="V521" s="716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64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10</v>
      </c>
      <c r="Y525" s="702">
        <f t="shared" si="90"/>
        <v>10.56</v>
      </c>
      <c r="Z525" s="36">
        <f>IFERROR(IF(Y525=0,"",ROUNDUP(Y525/H525,0)*0.01196),"")</f>
        <v>2.392E-2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10.681818181818182</v>
      </c>
      <c r="BN525" s="64">
        <f t="shared" si="92"/>
        <v>11.28</v>
      </c>
      <c r="BO525" s="64">
        <f t="shared" si="93"/>
        <v>1.8210955710955712E-2</v>
      </c>
      <c r="BP525" s="64">
        <f t="shared" si="94"/>
        <v>1.9230769230769232E-2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71</v>
      </c>
      <c r="Q529" s="715"/>
      <c r="R529" s="715"/>
      <c r="S529" s="715"/>
      <c r="T529" s="715"/>
      <c r="U529" s="715"/>
      <c r="V529" s="716"/>
      <c r="W529" s="37" t="s">
        <v>72</v>
      </c>
      <c r="X529" s="703">
        <f>IFERROR(X523/H523,"0")+IFERROR(X524/H524,"0")+IFERROR(X525/H525,"0")+IFERROR(X526/H526,"0")+IFERROR(X527/H527,"0")+IFERROR(X528/H528,"0")</f>
        <v>1.8939393939393938</v>
      </c>
      <c r="Y529" s="703">
        <f>IFERROR(Y523/H523,"0")+IFERROR(Y524/H524,"0")+IFERROR(Y525/H525,"0")+IFERROR(Y526/H526,"0")+IFERROR(Y527/H527,"0")+IFERROR(Y528/H528,"0")</f>
        <v>2</v>
      </c>
      <c r="Z529" s="703">
        <f>IFERROR(IF(Z523="",0,Z523),"0")+IFERROR(IF(Z524="",0,Z524),"0")+IFERROR(IF(Z525="",0,Z525),"0")+IFERROR(IF(Z526="",0,Z526),"0")+IFERROR(IF(Z527="",0,Z527),"0")+IFERROR(IF(Z528="",0,Z528),"0")</f>
        <v>2.392E-2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71</v>
      </c>
      <c r="Q530" s="715"/>
      <c r="R530" s="715"/>
      <c r="S530" s="715"/>
      <c r="T530" s="715"/>
      <c r="U530" s="715"/>
      <c r="V530" s="716"/>
      <c r="W530" s="37" t="s">
        <v>69</v>
      </c>
      <c r="X530" s="703">
        <f>IFERROR(SUM(X523:X528),"0")</f>
        <v>10</v>
      </c>
      <c r="Y530" s="703">
        <f>IFERROR(SUM(Y523:Y528),"0")</f>
        <v>10.56</v>
      </c>
      <c r="Z530" s="37"/>
      <c r="AA530" s="704"/>
      <c r="AB530" s="704"/>
      <c r="AC530" s="704"/>
    </row>
    <row r="531" spans="1:68" ht="14.25" customHeight="1" x14ac:dyDescent="0.25">
      <c r="A531" s="749" t="s">
        <v>73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71</v>
      </c>
      <c r="Q535" s="715"/>
      <c r="R535" s="715"/>
      <c r="S535" s="715"/>
      <c r="T535" s="715"/>
      <c r="U535" s="715"/>
      <c r="V535" s="716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71</v>
      </c>
      <c r="Q536" s="715"/>
      <c r="R536" s="715"/>
      <c r="S536" s="715"/>
      <c r="T536" s="715"/>
      <c r="U536" s="715"/>
      <c r="V536" s="716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205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0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71</v>
      </c>
      <c r="Q540" s="715"/>
      <c r="R540" s="715"/>
      <c r="S540" s="715"/>
      <c r="T540" s="715"/>
      <c r="U540" s="715"/>
      <c r="V540" s="716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71</v>
      </c>
      <c r="Q541" s="715"/>
      <c r="R541" s="715"/>
      <c r="S541" s="715"/>
      <c r="T541" s="715"/>
      <c r="U541" s="715"/>
      <c r="V541" s="716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850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850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114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7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6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25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0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42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4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1001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71</v>
      </c>
      <c r="Q552" s="715"/>
      <c r="R552" s="715"/>
      <c r="S552" s="715"/>
      <c r="T552" s="715"/>
      <c r="U552" s="715"/>
      <c r="V552" s="716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71</v>
      </c>
      <c r="Q553" s="715"/>
      <c r="R553" s="715"/>
      <c r="S553" s="715"/>
      <c r="T553" s="715"/>
      <c r="U553" s="715"/>
      <c r="V553" s="716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162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1005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3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10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15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71</v>
      </c>
      <c r="Q559" s="715"/>
      <c r="R559" s="715"/>
      <c r="S559" s="715"/>
      <c r="T559" s="715"/>
      <c r="U559" s="715"/>
      <c r="V559" s="716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71</v>
      </c>
      <c r="Q560" s="715"/>
      <c r="R560" s="715"/>
      <c r="S560" s="715"/>
      <c r="T560" s="715"/>
      <c r="U560" s="715"/>
      <c r="V560" s="716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64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5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0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40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86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42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2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75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71</v>
      </c>
      <c r="Q569" s="715"/>
      <c r="R569" s="715"/>
      <c r="S569" s="715"/>
      <c r="T569" s="715"/>
      <c r="U569" s="715"/>
      <c r="V569" s="716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71</v>
      </c>
      <c r="Q570" s="715"/>
      <c r="R570" s="715"/>
      <c r="S570" s="715"/>
      <c r="T570" s="715"/>
      <c r="U570" s="715"/>
      <c r="V570" s="716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73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812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810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2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1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71</v>
      </c>
      <c r="Q576" s="715"/>
      <c r="R576" s="715"/>
      <c r="S576" s="715"/>
      <c r="T576" s="715"/>
      <c r="U576" s="715"/>
      <c r="V576" s="716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71</v>
      </c>
      <c r="Q577" s="715"/>
      <c r="R577" s="715"/>
      <c r="S577" s="715"/>
      <c r="T577" s="715"/>
      <c r="U577" s="715"/>
      <c r="V577" s="716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205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1004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4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07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71</v>
      </c>
      <c r="Q583" s="715"/>
      <c r="R583" s="715"/>
      <c r="S583" s="715"/>
      <c r="T583" s="715"/>
      <c r="U583" s="715"/>
      <c r="V583" s="716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71</v>
      </c>
      <c r="Q584" s="715"/>
      <c r="R584" s="715"/>
      <c r="S584" s="715"/>
      <c r="T584" s="715"/>
      <c r="U584" s="715"/>
      <c r="V584" s="716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941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114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2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35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71</v>
      </c>
      <c r="Q589" s="715"/>
      <c r="R589" s="715"/>
      <c r="S589" s="715"/>
      <c r="T589" s="715"/>
      <c r="U589" s="715"/>
      <c r="V589" s="716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71</v>
      </c>
      <c r="Q590" s="715"/>
      <c r="R590" s="715"/>
      <c r="S590" s="715"/>
      <c r="T590" s="715"/>
      <c r="U590" s="715"/>
      <c r="V590" s="716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162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1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71</v>
      </c>
      <c r="Q593" s="715"/>
      <c r="R593" s="715"/>
      <c r="S593" s="715"/>
      <c r="T593" s="715"/>
      <c r="U593" s="715"/>
      <c r="V593" s="716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71</v>
      </c>
      <c r="Q594" s="715"/>
      <c r="R594" s="715"/>
      <c r="S594" s="715"/>
      <c r="T594" s="715"/>
      <c r="U594" s="715"/>
      <c r="V594" s="716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64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933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71</v>
      </c>
      <c r="Q597" s="715"/>
      <c r="R597" s="715"/>
      <c r="S597" s="715"/>
      <c r="T597" s="715"/>
      <c r="U597" s="715"/>
      <c r="V597" s="716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71</v>
      </c>
      <c r="Q598" s="715"/>
      <c r="R598" s="715"/>
      <c r="S598" s="715"/>
      <c r="T598" s="715"/>
      <c r="U598" s="715"/>
      <c r="V598" s="716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73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13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71</v>
      </c>
      <c r="Q601" s="715"/>
      <c r="R601" s="715"/>
      <c r="S601" s="715"/>
      <c r="T601" s="715"/>
      <c r="U601" s="715"/>
      <c r="V601" s="716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71</v>
      </c>
      <c r="Q602" s="715"/>
      <c r="R602" s="715"/>
      <c r="S602" s="715"/>
      <c r="T602" s="715"/>
      <c r="U602" s="715"/>
      <c r="V602" s="716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508.8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550.26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963</v>
      </c>
      <c r="Q604" s="793"/>
      <c r="R604" s="793"/>
      <c r="S604" s="793"/>
      <c r="T604" s="793"/>
      <c r="U604" s="793"/>
      <c r="V604" s="794"/>
      <c r="W604" s="37" t="s">
        <v>69</v>
      </c>
      <c r="X604" s="703">
        <f>IFERROR(SUM(BM22:BM600),"0")</f>
        <v>532.74864248395272</v>
      </c>
      <c r="Y604" s="703">
        <f>IFERROR(SUM(BN22:BN600),"0")</f>
        <v>576.48199999999997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964</v>
      </c>
      <c r="Q605" s="793"/>
      <c r="R605" s="793"/>
      <c r="S605" s="793"/>
      <c r="T605" s="793"/>
      <c r="U605" s="793"/>
      <c r="V605" s="794"/>
      <c r="W605" s="37" t="s">
        <v>965</v>
      </c>
      <c r="X605" s="38">
        <f>ROUNDUP(SUM(BO22:BO600),0)</f>
        <v>1</v>
      </c>
      <c r="Y605" s="38">
        <f>ROUNDUP(SUM(BP22:BP600),0)</f>
        <v>1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966</v>
      </c>
      <c r="Q606" s="793"/>
      <c r="R606" s="793"/>
      <c r="S606" s="793"/>
      <c r="T606" s="793"/>
      <c r="U606" s="793"/>
      <c r="V606" s="794"/>
      <c r="W606" s="37" t="s">
        <v>69</v>
      </c>
      <c r="X606" s="703">
        <f>GrossWeightTotal+PalletQtyTotal*25</f>
        <v>557.74864248395272</v>
      </c>
      <c r="Y606" s="703">
        <f>GrossWeightTotalR+PalletQtyTotalR*25</f>
        <v>601.48199999999997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967</v>
      </c>
      <c r="Q607" s="793"/>
      <c r="R607" s="793"/>
      <c r="S607" s="793"/>
      <c r="T607" s="793"/>
      <c r="U607" s="793"/>
      <c r="V607" s="794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60.033950340846886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66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968</v>
      </c>
      <c r="Q608" s="793"/>
      <c r="R608" s="793"/>
      <c r="S608" s="793"/>
      <c r="T608" s="793"/>
      <c r="U608" s="793"/>
      <c r="V608" s="794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1.08209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4" t="s">
        <v>112</v>
      </c>
      <c r="D610" s="756"/>
      <c r="E610" s="756"/>
      <c r="F610" s="756"/>
      <c r="G610" s="756"/>
      <c r="H610" s="745"/>
      <c r="I610" s="744" t="s">
        <v>321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615</v>
      </c>
      <c r="X610" s="745"/>
      <c r="Y610" s="744" t="s">
        <v>700</v>
      </c>
      <c r="Z610" s="756"/>
      <c r="AA610" s="756"/>
      <c r="AB610" s="745"/>
      <c r="AC610" s="698" t="s">
        <v>792</v>
      </c>
      <c r="AD610" s="744" t="s">
        <v>850</v>
      </c>
      <c r="AE610" s="745"/>
      <c r="AF610" s="699"/>
    </row>
    <row r="611" spans="1:32" ht="14.25" customHeight="1" thickTop="1" x14ac:dyDescent="0.2">
      <c r="A611" s="924" t="s">
        <v>971</v>
      </c>
      <c r="B611" s="744" t="s">
        <v>63</v>
      </c>
      <c r="C611" s="744" t="s">
        <v>113</v>
      </c>
      <c r="D611" s="744" t="s">
        <v>139</v>
      </c>
      <c r="E611" s="744" t="s">
        <v>212</v>
      </c>
      <c r="F611" s="744" t="s">
        <v>233</v>
      </c>
      <c r="G611" s="744" t="s">
        <v>279</v>
      </c>
      <c r="H611" s="744" t="s">
        <v>112</v>
      </c>
      <c r="I611" s="744" t="s">
        <v>322</v>
      </c>
      <c r="J611" s="744" t="s">
        <v>347</v>
      </c>
      <c r="K611" s="744" t="s">
        <v>418</v>
      </c>
      <c r="L611" s="699"/>
      <c r="M611" s="744" t="s">
        <v>438</v>
      </c>
      <c r="N611" s="699"/>
      <c r="O611" s="744" t="s">
        <v>464</v>
      </c>
      <c r="P611" s="744" t="s">
        <v>481</v>
      </c>
      <c r="Q611" s="744" t="s">
        <v>484</v>
      </c>
      <c r="R611" s="744" t="s">
        <v>493</v>
      </c>
      <c r="S611" s="744" t="s">
        <v>507</v>
      </c>
      <c r="T611" s="744" t="s">
        <v>511</v>
      </c>
      <c r="U611" s="744" t="s">
        <v>519</v>
      </c>
      <c r="V611" s="744" t="s">
        <v>602</v>
      </c>
      <c r="W611" s="744" t="s">
        <v>616</v>
      </c>
      <c r="X611" s="744" t="s">
        <v>661</v>
      </c>
      <c r="Y611" s="744" t="s">
        <v>701</v>
      </c>
      <c r="Z611" s="744" t="s">
        <v>759</v>
      </c>
      <c r="AA611" s="744" t="s">
        <v>779</v>
      </c>
      <c r="AB611" s="744" t="s">
        <v>788</v>
      </c>
      <c r="AC611" s="744" t="s">
        <v>792</v>
      </c>
      <c r="AD611" s="744" t="s">
        <v>850</v>
      </c>
      <c r="AE611" s="744" t="s">
        <v>941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32.400000000000006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121.5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25.200000000000003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23.2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248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60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12.600000000000001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10.56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2024-10-22T09:46:14Z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