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5FFC97-D696-4AF2-AEBB-45D86B8D4D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W467" i="1"/>
  <c r="X467" i="1" s="1"/>
  <c r="W466" i="1"/>
  <c r="X466" i="1" s="1"/>
  <c r="N466" i="1"/>
  <c r="W465" i="1"/>
  <c r="X465" i="1" s="1"/>
  <c r="W464" i="1"/>
  <c r="X464" i="1" s="1"/>
  <c r="V462" i="1"/>
  <c r="V461" i="1"/>
  <c r="W460" i="1"/>
  <c r="X460" i="1" s="1"/>
  <c r="W459" i="1"/>
  <c r="X459" i="1" s="1"/>
  <c r="W458" i="1"/>
  <c r="W457" i="1"/>
  <c r="W455" i="1"/>
  <c r="V455" i="1"/>
  <c r="W454" i="1"/>
  <c r="V454" i="1"/>
  <c r="X453" i="1"/>
  <c r="W453" i="1"/>
  <c r="X452" i="1"/>
  <c r="W452" i="1"/>
  <c r="V450" i="1"/>
  <c r="V449" i="1"/>
  <c r="W448" i="1"/>
  <c r="X448" i="1" s="1"/>
  <c r="W447" i="1"/>
  <c r="X447" i="1" s="1"/>
  <c r="V443" i="1"/>
  <c r="V442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W424" i="1" s="1"/>
  <c r="N415" i="1"/>
  <c r="X414" i="1"/>
  <c r="W414" i="1"/>
  <c r="N414" i="1"/>
  <c r="V410" i="1"/>
  <c r="V409" i="1"/>
  <c r="W408" i="1"/>
  <c r="V406" i="1"/>
  <c r="V405" i="1"/>
  <c r="W404" i="1"/>
  <c r="V402" i="1"/>
  <c r="V401" i="1"/>
  <c r="W400" i="1"/>
  <c r="W402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X392" i="1"/>
  <c r="W392" i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2" i="1"/>
  <c r="V381" i="1"/>
  <c r="W380" i="1"/>
  <c r="X380" i="1" s="1"/>
  <c r="W379" i="1"/>
  <c r="X379" i="1" s="1"/>
  <c r="W378" i="1"/>
  <c r="X378" i="1" s="1"/>
  <c r="W377" i="1"/>
  <c r="X377" i="1" s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X366" i="1"/>
  <c r="W366" i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V348" i="1"/>
  <c r="V347" i="1"/>
  <c r="W346" i="1"/>
  <c r="N346" i="1"/>
  <c r="W345" i="1"/>
  <c r="N345" i="1"/>
  <c r="V341" i="1"/>
  <c r="V340" i="1"/>
  <c r="W339" i="1"/>
  <c r="X339" i="1" s="1"/>
  <c r="X340" i="1" s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N328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X319" i="1" s="1"/>
  <c r="N319" i="1"/>
  <c r="V316" i="1"/>
  <c r="V315" i="1"/>
  <c r="W314" i="1"/>
  <c r="N314" i="1"/>
  <c r="V312" i="1"/>
  <c r="V311" i="1"/>
  <c r="W310" i="1"/>
  <c r="X310" i="1" s="1"/>
  <c r="N310" i="1"/>
  <c r="X309" i="1"/>
  <c r="X311" i="1" s="1"/>
  <c r="W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W284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X268" i="1" s="1"/>
  <c r="X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X248" i="1" s="1"/>
  <c r="V243" i="1"/>
  <c r="V242" i="1"/>
  <c r="W241" i="1"/>
  <c r="X241" i="1" s="1"/>
  <c r="N241" i="1"/>
  <c r="W240" i="1"/>
  <c r="X240" i="1" s="1"/>
  <c r="N240" i="1"/>
  <c r="W239" i="1"/>
  <c r="X239" i="1" s="1"/>
  <c r="X242" i="1" s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X229" i="1"/>
  <c r="W229" i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X221" i="1" s="1"/>
  <c r="N221" i="1"/>
  <c r="V219" i="1"/>
  <c r="V218" i="1"/>
  <c r="W217" i="1"/>
  <c r="W218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6" i="1"/>
  <c r="V195" i="1"/>
  <c r="W194" i="1"/>
  <c r="N194" i="1"/>
  <c r="V191" i="1"/>
  <c r="V190" i="1"/>
  <c r="W189" i="1"/>
  <c r="X189" i="1" s="1"/>
  <c r="N189" i="1"/>
  <c r="X188" i="1"/>
  <c r="W188" i="1"/>
  <c r="N188" i="1"/>
  <c r="W187" i="1"/>
  <c r="X187" i="1" s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W175" i="1"/>
  <c r="X175" i="1" s="1"/>
  <c r="N175" i="1"/>
  <c r="X174" i="1"/>
  <c r="W174" i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W154" i="1"/>
  <c r="X154" i="1" s="1"/>
  <c r="X156" i="1" s="1"/>
  <c r="V152" i="1"/>
  <c r="V151" i="1"/>
  <c r="W150" i="1"/>
  <c r="N150" i="1"/>
  <c r="W149" i="1"/>
  <c r="X149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X137" i="1"/>
  <c r="W137" i="1"/>
  <c r="N137" i="1"/>
  <c r="W136" i="1"/>
  <c r="X136" i="1" s="1"/>
  <c r="N136" i="1"/>
  <c r="V133" i="1"/>
  <c r="V132" i="1"/>
  <c r="W131" i="1"/>
  <c r="X131" i="1" s="1"/>
  <c r="N131" i="1"/>
  <c r="W130" i="1"/>
  <c r="X130" i="1" s="1"/>
  <c r="N130" i="1"/>
  <c r="W129" i="1"/>
  <c r="W133" i="1" s="1"/>
  <c r="N129" i="1"/>
  <c r="V125" i="1"/>
  <c r="V124" i="1"/>
  <c r="W123" i="1"/>
  <c r="X123" i="1" s="1"/>
  <c r="N123" i="1"/>
  <c r="W122" i="1"/>
  <c r="X122" i="1" s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W118" i="1" s="1"/>
  <c r="N113" i="1"/>
  <c r="V111" i="1"/>
  <c r="V110" i="1"/>
  <c r="X109" i="1"/>
  <c r="W109" i="1"/>
  <c r="X108" i="1"/>
  <c r="W108" i="1"/>
  <c r="N108" i="1"/>
  <c r="W107" i="1"/>
  <c r="X107" i="1" s="1"/>
  <c r="X106" i="1"/>
  <c r="W106" i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X91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X57" i="1"/>
  <c r="W57" i="1"/>
  <c r="N57" i="1"/>
  <c r="W56" i="1"/>
  <c r="X56" i="1" s="1"/>
  <c r="W55" i="1"/>
  <c r="N55" i="1"/>
  <c r="V52" i="1"/>
  <c r="V51" i="1"/>
  <c r="W50" i="1"/>
  <c r="N50" i="1"/>
  <c r="W49" i="1"/>
  <c r="X49" i="1" s="1"/>
  <c r="N49" i="1"/>
  <c r="W45" i="1"/>
  <c r="V45" i="1"/>
  <c r="W44" i="1"/>
  <c r="V44" i="1"/>
  <c r="X43" i="1"/>
  <c r="X44" i="1" s="1"/>
  <c r="W43" i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H9" i="1" s="1"/>
  <c r="D7" i="1"/>
  <c r="O6" i="1"/>
  <c r="N2" i="1"/>
  <c r="X98" i="1" l="1"/>
  <c r="W157" i="1"/>
  <c r="X336" i="1"/>
  <c r="W33" i="1"/>
  <c r="X35" i="1"/>
  <c r="X36" i="1" s="1"/>
  <c r="W36" i="1"/>
  <c r="X113" i="1"/>
  <c r="X117" i="1" s="1"/>
  <c r="X400" i="1"/>
  <c r="X401" i="1" s="1"/>
  <c r="W88" i="1"/>
  <c r="W89" i="1"/>
  <c r="X83" i="1"/>
  <c r="X88" i="1" s="1"/>
  <c r="W183" i="1"/>
  <c r="X194" i="1"/>
  <c r="X195" i="1" s="1"/>
  <c r="J481" i="1"/>
  <c r="W195" i="1"/>
  <c r="W224" i="1"/>
  <c r="W225" i="1"/>
  <c r="W283" i="1"/>
  <c r="X282" i="1"/>
  <c r="X283" i="1" s="1"/>
  <c r="W306" i="1"/>
  <c r="X303" i="1"/>
  <c r="W312" i="1"/>
  <c r="W316" i="1"/>
  <c r="W315" i="1"/>
  <c r="X314" i="1"/>
  <c r="X315" i="1" s="1"/>
  <c r="X397" i="1"/>
  <c r="W410" i="1"/>
  <c r="W409" i="1"/>
  <c r="X408" i="1"/>
  <c r="X409" i="1" s="1"/>
  <c r="W428" i="1"/>
  <c r="X426" i="1"/>
  <c r="X428" i="1" s="1"/>
  <c r="W429" i="1"/>
  <c r="X437" i="1"/>
  <c r="W462" i="1"/>
  <c r="X458" i="1"/>
  <c r="X39" i="1"/>
  <c r="X40" i="1" s="1"/>
  <c r="W40" i="1"/>
  <c r="D481" i="1"/>
  <c r="W110" i="1"/>
  <c r="X124" i="1"/>
  <c r="W287" i="1"/>
  <c r="W288" i="1"/>
  <c r="X286" i="1"/>
  <c r="X287" i="1" s="1"/>
  <c r="W325" i="1"/>
  <c r="W329" i="1"/>
  <c r="W470" i="1"/>
  <c r="W111" i="1"/>
  <c r="W117" i="1"/>
  <c r="W156" i="1"/>
  <c r="W243" i="1"/>
  <c r="W270" i="1"/>
  <c r="O481" i="1"/>
  <c r="W311" i="1"/>
  <c r="W340" i="1"/>
  <c r="W341" i="1"/>
  <c r="W347" i="1"/>
  <c r="W381" i="1"/>
  <c r="W382" i="1"/>
  <c r="W442" i="1"/>
  <c r="V474" i="1"/>
  <c r="J9" i="1"/>
  <c r="B481" i="1"/>
  <c r="W473" i="1"/>
  <c r="W23" i="1"/>
  <c r="W32" i="1"/>
  <c r="W152" i="1"/>
  <c r="X150" i="1"/>
  <c r="X151" i="1" s="1"/>
  <c r="X177" i="1"/>
  <c r="W191" i="1"/>
  <c r="L481" i="1"/>
  <c r="W214" i="1"/>
  <c r="X199" i="1"/>
  <c r="X214" i="1" s="1"/>
  <c r="W266" i="1"/>
  <c r="W265" i="1"/>
  <c r="M481" i="1"/>
  <c r="X278" i="1"/>
  <c r="X279" i="1" s="1"/>
  <c r="X328" i="1"/>
  <c r="X346" i="1"/>
  <c r="W370" i="1"/>
  <c r="W438" i="1"/>
  <c r="W469" i="1"/>
  <c r="X468" i="1"/>
  <c r="W254" i="1"/>
  <c r="X251" i="1"/>
  <c r="X254" i="1" s="1"/>
  <c r="W255" i="1"/>
  <c r="W375" i="1"/>
  <c r="X373" i="1"/>
  <c r="X374" i="1" s="1"/>
  <c r="I481" i="1"/>
  <c r="A10" i="1"/>
  <c r="V471" i="1"/>
  <c r="X26" i="1"/>
  <c r="X32" i="1" s="1"/>
  <c r="W52" i="1"/>
  <c r="X50" i="1"/>
  <c r="X51" i="1" s="1"/>
  <c r="F9" i="1"/>
  <c r="F10" i="1"/>
  <c r="X22" i="1"/>
  <c r="X23" i="1" s="1"/>
  <c r="W24" i="1"/>
  <c r="W81" i="1"/>
  <c r="W98" i="1"/>
  <c r="X101" i="1"/>
  <c r="X110" i="1" s="1"/>
  <c r="H481" i="1"/>
  <c r="W145" i="1"/>
  <c r="W164" i="1"/>
  <c r="W184" i="1"/>
  <c r="X224" i="1"/>
  <c r="W248" i="1"/>
  <c r="W249" i="1"/>
  <c r="X258" i="1"/>
  <c r="X265" i="1" s="1"/>
  <c r="X306" i="1"/>
  <c r="P481" i="1"/>
  <c r="W324" i="1"/>
  <c r="W336" i="1"/>
  <c r="W337" i="1"/>
  <c r="W374" i="1"/>
  <c r="X381" i="1"/>
  <c r="X415" i="1"/>
  <c r="S481" i="1"/>
  <c r="W423" i="1"/>
  <c r="X441" i="1"/>
  <c r="X469" i="1"/>
  <c r="W472" i="1"/>
  <c r="W80" i="1"/>
  <c r="W146" i="1"/>
  <c r="W280" i="1"/>
  <c r="W364" i="1"/>
  <c r="W405" i="1"/>
  <c r="W406" i="1"/>
  <c r="X404" i="1"/>
  <c r="X405" i="1" s="1"/>
  <c r="V475" i="1"/>
  <c r="W51" i="1"/>
  <c r="W59" i="1"/>
  <c r="W60" i="1"/>
  <c r="X55" i="1"/>
  <c r="X59" i="1" s="1"/>
  <c r="X80" i="1"/>
  <c r="W99" i="1"/>
  <c r="W125" i="1"/>
  <c r="W124" i="1"/>
  <c r="G481" i="1"/>
  <c r="W132" i="1"/>
  <c r="X129" i="1"/>
  <c r="X132" i="1" s="1"/>
  <c r="X145" i="1"/>
  <c r="W151" i="1"/>
  <c r="X190" i="1"/>
  <c r="W190" i="1"/>
  <c r="W215" i="1"/>
  <c r="W242" i="1"/>
  <c r="W275" i="1"/>
  <c r="N481" i="1"/>
  <c r="W276" i="1"/>
  <c r="X274" i="1"/>
  <c r="X275" i="1" s="1"/>
  <c r="W300" i="1"/>
  <c r="X292" i="1"/>
  <c r="X300" i="1" s="1"/>
  <c r="W301" i="1"/>
  <c r="X324" i="1"/>
  <c r="X363" i="1"/>
  <c r="X370" i="1"/>
  <c r="R481" i="1"/>
  <c r="W387" i="1"/>
  <c r="W397" i="1"/>
  <c r="W398" i="1"/>
  <c r="W437" i="1"/>
  <c r="X449" i="1"/>
  <c r="W450" i="1"/>
  <c r="E481" i="1"/>
  <c r="Q481" i="1"/>
  <c r="C481" i="1"/>
  <c r="W163" i="1"/>
  <c r="W236" i="1"/>
  <c r="X227" i="1"/>
  <c r="X236" i="1" s="1"/>
  <c r="W237" i="1"/>
  <c r="W307" i="1"/>
  <c r="W330" i="1"/>
  <c r="X327" i="1"/>
  <c r="X329" i="1" s="1"/>
  <c r="W348" i="1"/>
  <c r="X345" i="1"/>
  <c r="X347" i="1" s="1"/>
  <c r="W371" i="1"/>
  <c r="W401" i="1"/>
  <c r="W443" i="1"/>
  <c r="X440" i="1"/>
  <c r="X442" i="1" s="1"/>
  <c r="T481" i="1"/>
  <c r="W449" i="1"/>
  <c r="W461" i="1"/>
  <c r="X457" i="1"/>
  <c r="X461" i="1" s="1"/>
  <c r="F481" i="1"/>
  <c r="X163" i="1"/>
  <c r="X183" i="1"/>
  <c r="W196" i="1"/>
  <c r="X217" i="1"/>
  <c r="X218" i="1" s="1"/>
  <c r="W219" i="1"/>
  <c r="W271" i="1"/>
  <c r="W363" i="1"/>
  <c r="W388" i="1"/>
  <c r="X385" i="1"/>
  <c r="X387" i="1" s="1"/>
  <c r="X423" i="1"/>
  <c r="X454" i="1"/>
  <c r="W474" i="1" l="1"/>
  <c r="W471" i="1"/>
  <c r="X476" i="1"/>
  <c r="W475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<sst xmlns="http://schemas.openxmlformats.org/spreadsheetml/2006/main" count="2015" uniqueCount="702">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</sst>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363" zoomScaleNormal="100" zoomScaleSheetLayoutView="100" workbookViewId="0">
      <selection activeCell="Z475" sqref="Z47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45304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683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5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97</v>
      </c>
      <c r="W49" s="314">
        <f>IFERROR(IF(V49="",0,CEILING((V49/$H49),1)*$H49),"")</f>
        <v>97.2</v>
      </c>
      <c r="X49" s="36">
        <f>IFERROR(IF(W49=0,"",ROUNDUP(W49/H49,0)*0.02175),"")</f>
        <v>0.19574999999999998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8.981481481481481</v>
      </c>
      <c r="W51" s="315">
        <f>IFERROR(W49/H49,"0")+IFERROR(W50/H50,"0")</f>
        <v>9</v>
      </c>
      <c r="X51" s="315">
        <f>IFERROR(IF(X49="",0,X49),"0")+IFERROR(IF(X50="",0,X50),"0")</f>
        <v>0.19574999999999998</v>
      </c>
      <c r="Y51" s="316"/>
      <c r="Z51" s="31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97</v>
      </c>
      <c r="W52" s="315">
        <f>IFERROR(SUM(W49:W50),"0")</f>
        <v>97.2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166</v>
      </c>
      <c r="W55" s="314">
        <f>IFERROR(IF(V55="",0,CEILING((V55/$H55),1)*$H55),"")</f>
        <v>172.8</v>
      </c>
      <c r="X55" s="36">
        <f>IFERROR(IF(W55=0,"",ROUNDUP(W55/H55,0)*0.02175),"")</f>
        <v>0.34799999999999998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15.37037037037037</v>
      </c>
      <c r="W59" s="315">
        <f>IFERROR(W55/H55,"0")+IFERROR(W56/H56,"0")+IFERROR(W57/H57,"0")+IFERROR(W58/H58,"0")</f>
        <v>16</v>
      </c>
      <c r="X59" s="315">
        <f>IFERROR(IF(X55="",0,X55),"0")+IFERROR(IF(X56="",0,X56),"0")+IFERROR(IF(X57="",0,X57),"0")+IFERROR(IF(X58="",0,X58),"0")</f>
        <v>0.34799999999999998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166</v>
      </c>
      <c r="W60" s="315">
        <f>IFERROR(SUM(W55:W58),"0")</f>
        <v>172.8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38</v>
      </c>
      <c r="W64" s="314">
        <f t="shared" si="2"/>
        <v>44.8</v>
      </c>
      <c r="X64" s="36">
        <f>IFERROR(IF(W64=0,"",ROUNDUP(W64/H64,0)*0.02175),"")</f>
        <v>8.6999999999999994E-2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10</v>
      </c>
      <c r="W65" s="314">
        <f t="shared" si="2"/>
        <v>11.2</v>
      </c>
      <c r="X65" s="36">
        <f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51</v>
      </c>
      <c r="W67" s="314">
        <f t="shared" si="2"/>
        <v>56</v>
      </c>
      <c r="X67" s="36">
        <f>IFERROR(IF(W67=0,"",ROUNDUP(W67/H67,0)*0.02175),"")</f>
        <v>0.10874999999999999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19</v>
      </c>
      <c r="W70" s="314">
        <f t="shared" si="2"/>
        <v>20</v>
      </c>
      <c r="X70" s="36">
        <f t="shared" si="3"/>
        <v>4.6850000000000003E-2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13.589285714285715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15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0.26434999999999997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118</v>
      </c>
      <c r="W81" s="315">
        <f>IFERROR(SUM(W63:W79),"0")</f>
        <v>132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27</v>
      </c>
      <c r="W83" s="314">
        <f>IFERROR(IF(V83="",0,CEILING((V83/$H83),1)*$H83),"")</f>
        <v>32.400000000000006</v>
      </c>
      <c r="X83" s="36">
        <f>IFERROR(IF(W83=0,"",ROUNDUP(W83/H83,0)*0.02175),"")</f>
        <v>6.5250000000000002E-2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2.5</v>
      </c>
      <c r="W88" s="315">
        <f>IFERROR(W83/H83,"0")+IFERROR(W84/H84,"0")+IFERROR(W85/H85,"0")+IFERROR(W86/H86,"0")+IFERROR(W87/H87,"0")</f>
        <v>3.0000000000000004</v>
      </c>
      <c r="X88" s="315">
        <f>IFERROR(IF(X83="",0,X83),"0")+IFERROR(IF(X84="",0,X84),"0")+IFERROR(IF(X85="",0,X85),"0")+IFERROR(IF(X86="",0,X86),"0")+IFERROR(IF(X87="",0,X87),"0")</f>
        <v>6.5250000000000002E-2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27</v>
      </c>
      <c r="W89" s="315">
        <f>IFERROR(SUM(W83:W87),"0")</f>
        <v>32.400000000000006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130</v>
      </c>
      <c r="W102" s="314">
        <f t="shared" si="5"/>
        <v>134.4</v>
      </c>
      <c r="X102" s="36">
        <f>IFERROR(IF(W102=0,"",ROUNDUP(W102/H102,0)*0.02175),"")</f>
        <v>0.34799999999999998</v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113</v>
      </c>
      <c r="W105" s="314">
        <f t="shared" si="5"/>
        <v>113.4</v>
      </c>
      <c r="X105" s="36">
        <f>IFERROR(IF(W105=0,"",ROUNDUP(W105/H105,0)*0.00753),"")</f>
        <v>0.31625999999999999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57.328042328042322</v>
      </c>
      <c r="W110" s="315">
        <f>IFERROR(W101/H101,"0")+IFERROR(W102/H102,"0")+IFERROR(W103/H103,"0")+IFERROR(W104/H104,"0")+IFERROR(W105/H105,"0")+IFERROR(W106/H106,"0")+IFERROR(W107/H107,"0")+IFERROR(W108/H108,"0")+IFERROR(W109/H109,"0")</f>
        <v>58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0.66425999999999996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243</v>
      </c>
      <c r="W111" s="315">
        <f>IFERROR(SUM(W101:W109),"0")</f>
        <v>247.8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239</v>
      </c>
      <c r="W121" s="314">
        <f>IFERROR(IF(V121="",0,CEILING((V121/$H121),1)*$H121),"")</f>
        <v>243.60000000000002</v>
      </c>
      <c r="X121" s="36">
        <f>IFERROR(IF(W121=0,"",ROUNDUP(W121/H121,0)*0.02175),"")</f>
        <v>0.63074999999999992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176</v>
      </c>
      <c r="W123" s="314">
        <f>IFERROR(IF(V123="",0,CEILING((V123/$H123),1)*$H123),"")</f>
        <v>178.20000000000002</v>
      </c>
      <c r="X123" s="36">
        <f>IFERROR(IF(W123=0,"",ROUNDUP(W123/H123,0)*0.00753),"")</f>
        <v>0.49698000000000003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93.637566137566125</v>
      </c>
      <c r="W124" s="315">
        <f>IFERROR(W121/H121,"0")+IFERROR(W122/H122,"0")+IFERROR(W123/H123,"0")</f>
        <v>95</v>
      </c>
      <c r="X124" s="315">
        <f>IFERROR(IF(X121="",0,X121),"0")+IFERROR(IF(X122="",0,X122),"0")+IFERROR(IF(X123="",0,X123),"0")</f>
        <v>1.1277299999999999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415</v>
      </c>
      <c r="W125" s="315">
        <f>IFERROR(SUM(W121:W123),"0")</f>
        <v>421.80000000000007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11</v>
      </c>
      <c r="W138" s="314">
        <f t="shared" si="6"/>
        <v>12.600000000000001</v>
      </c>
      <c r="X138" s="36">
        <f>IFERROR(IF(W138=0,"",ROUNDUP(W138/H138,0)*0.00753),"")</f>
        <v>2.2589999999999999E-2</v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41</v>
      </c>
      <c r="W139" s="314">
        <f t="shared" si="6"/>
        <v>42</v>
      </c>
      <c r="X139" s="36">
        <f>IFERROR(IF(W139=0,"",ROUNDUP(W139/H139,0)*0.00502),"")</f>
        <v>0.1004</v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22.142857142857142</v>
      </c>
      <c r="W145" s="315">
        <f>IFERROR(W136/H136,"0")+IFERROR(W137/H137,"0")+IFERROR(W138/H138,"0")+IFERROR(W139/H139,"0")+IFERROR(W140/H140,"0")+IFERROR(W141/H141,"0")+IFERROR(W142/H142,"0")+IFERROR(W143/H143,"0")+IFERROR(W144/H144,"0")</f>
        <v>23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0.12299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52</v>
      </c>
      <c r="W146" s="315">
        <f>IFERROR(SUM(W136:W144),"0")</f>
        <v>54.6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58</v>
      </c>
      <c r="W159" s="314">
        <f>IFERROR(IF(V159="",0,CEILING((V159/$H159),1)*$H159),"")</f>
        <v>59.400000000000006</v>
      </c>
      <c r="X159" s="36">
        <f>IFERROR(IF(W159=0,"",ROUNDUP(W159/H159,0)*0.00937),"")</f>
        <v>0.10306999999999999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27</v>
      </c>
      <c r="W160" s="314">
        <f>IFERROR(IF(V160="",0,CEILING((V160/$H160),1)*$H160),"")</f>
        <v>27</v>
      </c>
      <c r="X160" s="36">
        <f>IFERROR(IF(W160=0,"",ROUNDUP(W160/H160,0)*0.00937),"")</f>
        <v>4.6850000000000003E-2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15.74074074074074</v>
      </c>
      <c r="W163" s="315">
        <f>IFERROR(W159/H159,"0")+IFERROR(W160/H160,"0")+IFERROR(W161/H161,"0")+IFERROR(W162/H162,"0")</f>
        <v>16</v>
      </c>
      <c r="X163" s="315">
        <f>IFERROR(IF(X159="",0,X159),"0")+IFERROR(IF(X160="",0,X160),"0")+IFERROR(IF(X161="",0,X161),"0")+IFERROR(IF(X162="",0,X162),"0")</f>
        <v>0.14992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85</v>
      </c>
      <c r="W164" s="315">
        <f>IFERROR(SUM(W159:W162),"0")</f>
        <v>86.4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218</v>
      </c>
      <c r="W167" s="314">
        <f t="shared" si="7"/>
        <v>226.2</v>
      </c>
      <c r="X167" s="36">
        <f>IFERROR(IF(W167=0,"",ROUNDUP(W167/H167,0)*0.02175),"")</f>
        <v>0.5655</v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124</v>
      </c>
      <c r="W172" s="314">
        <f t="shared" si="7"/>
        <v>124.8</v>
      </c>
      <c r="X172" s="36">
        <f>IFERROR(IF(W172=0,"",ROUNDUP(W172/H172,0)*0.00753),"")</f>
        <v>0.39156000000000002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156</v>
      </c>
      <c r="W174" s="314">
        <f t="shared" si="7"/>
        <v>156</v>
      </c>
      <c r="X174" s="36">
        <f>IFERROR(IF(W174=0,"",ROUNDUP(W174/H174,0)*0.00753),"")</f>
        <v>0.48945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126</v>
      </c>
      <c r="W176" s="314">
        <f t="shared" si="7"/>
        <v>127.19999999999999</v>
      </c>
      <c r="X176" s="36">
        <f t="shared" ref="X176:X182" si="8">IFERROR(IF(W176=0,"",ROUNDUP(W176/H176,0)*0.00753),"")</f>
        <v>0.39909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156</v>
      </c>
      <c r="W178" s="314">
        <f t="shared" si="7"/>
        <v>156</v>
      </c>
      <c r="X178" s="36">
        <f t="shared" si="8"/>
        <v>0.48945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20</v>
      </c>
      <c r="W179" s="314">
        <f t="shared" si="7"/>
        <v>21.599999999999998</v>
      </c>
      <c r="X179" s="36">
        <f t="shared" si="8"/>
        <v>6.7769999999999997E-2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27</v>
      </c>
      <c r="W181" s="314">
        <f t="shared" si="7"/>
        <v>28.799999999999997</v>
      </c>
      <c r="X181" s="36">
        <f t="shared" si="8"/>
        <v>9.0359999999999996E-2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70</v>
      </c>
      <c r="W182" s="314">
        <f t="shared" si="7"/>
        <v>72</v>
      </c>
      <c r="X182" s="36">
        <f t="shared" si="8"/>
        <v>0.22590000000000002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307.97413793103448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312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2.7190799999999999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897</v>
      </c>
      <c r="W184" s="315">
        <f>IFERROR(SUM(W166:W182),"0")</f>
        <v>912.6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2</v>
      </c>
      <c r="W188" s="314">
        <f>IFERROR(IF(V188="",0,CEILING((V188/$H188),1)*$H188),"")</f>
        <v>2.4</v>
      </c>
      <c r="X188" s="36">
        <f>IFERROR(IF(W188=0,"",ROUNDUP(W188/H188,0)*0.00753),"")</f>
        <v>7.5300000000000002E-3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21</v>
      </c>
      <c r="W189" s="314">
        <f>IFERROR(IF(V189="",0,CEILING((V189/$H189),1)*$H189),"")</f>
        <v>21.599999999999998</v>
      </c>
      <c r="X189" s="36">
        <f>IFERROR(IF(W189=0,"",ROUNDUP(W189/H189,0)*0.00753),"")</f>
        <v>6.7769999999999997E-2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9.5833333333333339</v>
      </c>
      <c r="W190" s="315">
        <f>IFERROR(W186/H186,"0")+IFERROR(W187/H187,"0")+IFERROR(W188/H188,"0")+IFERROR(W189/H189,"0")</f>
        <v>10</v>
      </c>
      <c r="X190" s="315">
        <f>IFERROR(IF(X186="",0,X186),"0")+IFERROR(IF(X187="",0,X187),"0")+IFERROR(IF(X188="",0,X188),"0")+IFERROR(IF(X189="",0,X189),"0")</f>
        <v>7.5299999999999992E-2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23</v>
      </c>
      <c r="W191" s="315">
        <f>IFERROR(SUM(W186:W189),"0")</f>
        <v>23.999999999999996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8</v>
      </c>
      <c r="W194" s="314">
        <f>IFERROR(IF(V194="",0,CEILING((V194/$H194),1)*$H194),"")</f>
        <v>8.4</v>
      </c>
      <c r="X194" s="36">
        <f>IFERROR(IF(W194=0,"",ROUNDUP(W194/H194,0)*0.00502),"")</f>
        <v>2.0080000000000001E-2</v>
      </c>
      <c r="Y194" s="56"/>
      <c r="Z194" s="57"/>
      <c r="AD194" s="58"/>
      <c r="BA194" s="161" t="s">
        <v>1</v>
      </c>
    </row>
    <row r="195" spans="1:53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3.8095238095238093</v>
      </c>
      <c r="W195" s="315">
        <f>IFERROR(W194/H194,"0")</f>
        <v>4</v>
      </c>
      <c r="X195" s="315">
        <f>IFERROR(IF(X194="",0,X194),"0")</f>
        <v>2.0080000000000001E-2</v>
      </c>
      <c r="Y195" s="316"/>
      <c r="Z195" s="316"/>
    </row>
    <row r="196" spans="1:53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8</v>
      </c>
      <c r="W196" s="315">
        <f>IFERROR(SUM(W194:W194),"0")</f>
        <v>8.4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5</v>
      </c>
      <c r="W221" s="314">
        <f>IFERROR(IF(V221="",0,CEILING((V221/$H221),1)*$H221),"")</f>
        <v>8.4</v>
      </c>
      <c r="X221" s="36">
        <f>IFERROR(IF(W221=0,"",ROUNDUP(W221/H221,0)*0.00753),"")</f>
        <v>1.506E-2</v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1.1904761904761905</v>
      </c>
      <c r="W224" s="315">
        <f>IFERROR(W221/H221,"0")+IFERROR(W222/H222,"0")+IFERROR(W223/H223,"0")</f>
        <v>2</v>
      </c>
      <c r="X224" s="315">
        <f>IFERROR(IF(X221="",0,X221),"0")+IFERROR(IF(X222="",0,X222),"0")+IFERROR(IF(X223="",0,X223),"0")</f>
        <v>1.506E-2</v>
      </c>
      <c r="Y224" s="316"/>
      <c r="Z224" s="316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5</v>
      </c>
      <c r="W225" s="315">
        <f>IFERROR(SUM(W221:W223),"0")</f>
        <v>8.4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7</v>
      </c>
      <c r="W231" s="314">
        <f t="shared" si="11"/>
        <v>8.4</v>
      </c>
      <c r="X231" s="36">
        <f>IFERROR(IF(W231=0,"",ROUNDUP(W231/H231,0)*0.00753),"")</f>
        <v>3.0120000000000001E-2</v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3.333333333333333</v>
      </c>
      <c r="W236" s="315">
        <f>IFERROR(W227/H227,"0")+IFERROR(W228/H228,"0")+IFERROR(W229/H229,"0")+IFERROR(W230/H230,"0")+IFERROR(W231/H231,"0")+IFERROR(W232/H232,"0")+IFERROR(W233/H233,"0")+IFERROR(W234/H234,"0")+IFERROR(W235/H235,"0")</f>
        <v>4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3.0120000000000001E-2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7</v>
      </c>
      <c r="W237" s="315">
        <f>IFERROR(SUM(W227:W235),"0")</f>
        <v>8.4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298</v>
      </c>
      <c r="W240" s="314">
        <f>IFERROR(IF(V240="",0,CEILING((V240/$H240),1)*$H240),"")</f>
        <v>304.2</v>
      </c>
      <c r="X240" s="36">
        <f>IFERROR(IF(W240=0,"",ROUNDUP(W240/H240,0)*0.02175),"")</f>
        <v>0.84824999999999995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38.205128205128204</v>
      </c>
      <c r="W242" s="315">
        <f>IFERROR(W239/H239,"0")+IFERROR(W240/H240,"0")+IFERROR(W241/H241,"0")</f>
        <v>39</v>
      </c>
      <c r="X242" s="315">
        <f>IFERROR(IF(X239="",0,X239),"0")+IFERROR(IF(X240="",0,X240),"0")+IFERROR(IF(X241="",0,X241),"0")</f>
        <v>0.84824999999999995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298</v>
      </c>
      <c r="W243" s="315">
        <f>IFERROR(SUM(W239:W241),"0")</f>
        <v>304.2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12</v>
      </c>
      <c r="W246" s="314">
        <f>IFERROR(IF(V246="",0,CEILING((V246/$H246),1)*$H246),"")</f>
        <v>12.16</v>
      </c>
      <c r="X246" s="36">
        <f>IFERROR(IF(W246=0,"",ROUNDUP(W246/H246,0)*0.00753),"")</f>
        <v>3.0120000000000001E-2</v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3.9473684210526314</v>
      </c>
      <c r="W248" s="315">
        <f>IFERROR(W245/H245,"0")+IFERROR(W246/H246,"0")+IFERROR(W247/H247,"0")</f>
        <v>4</v>
      </c>
      <c r="X248" s="315">
        <f>IFERROR(IF(X245="",0,X245),"0")+IFERROR(IF(X246="",0,X246),"0")+IFERROR(IF(X247="",0,X247),"0")</f>
        <v>3.0120000000000001E-2</v>
      </c>
      <c r="Y248" s="316"/>
      <c r="Z248" s="316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12</v>
      </c>
      <c r="W249" s="315">
        <f>IFERROR(SUM(W245:W247),"0")</f>
        <v>12.16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7</v>
      </c>
      <c r="W274" s="314">
        <f>IFERROR(IF(V274="",0,CEILING((V274/$H274),1)*$H274),"")</f>
        <v>7.2</v>
      </c>
      <c r="X274" s="36">
        <f>IFERROR(IF(W274=0,"",ROUNDUP(W274/H274,0)*0.00753),"")</f>
        <v>3.0120000000000001E-2</v>
      </c>
      <c r="Y274" s="56"/>
      <c r="Z274" s="57"/>
      <c r="AD274" s="58"/>
      <c r="BA274" s="208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3.8888888888888888</v>
      </c>
      <c r="W275" s="315">
        <f>IFERROR(W274/H274,"0")</f>
        <v>4</v>
      </c>
      <c r="X275" s="315">
        <f>IFERROR(IF(X274="",0,X274),"0")</f>
        <v>3.0120000000000001E-2</v>
      </c>
      <c r="Y275" s="316"/>
      <c r="Z275" s="316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7</v>
      </c>
      <c r="W276" s="315">
        <f>IFERROR(SUM(W274:W274),"0")</f>
        <v>7.2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1</v>
      </c>
      <c r="W286" s="314">
        <f>IFERROR(IF(V286="",0,CEILING((V286/$H286),1)*$H286),"")</f>
        <v>2.5499999999999998</v>
      </c>
      <c r="X286" s="36">
        <f>IFERROR(IF(W286=0,"",ROUNDUP(W286/H286,0)*0.00753),"")</f>
        <v>7.5300000000000002E-3</v>
      </c>
      <c r="Y286" s="56"/>
      <c r="Z286" s="57"/>
      <c r="AD286" s="58"/>
      <c r="BA286" s="211" t="s">
        <v>1</v>
      </c>
    </row>
    <row r="287" spans="1:53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0.39215686274509809</v>
      </c>
      <c r="W287" s="315">
        <f>IFERROR(W286/H286,"0")</f>
        <v>1</v>
      </c>
      <c r="X287" s="315">
        <f>IFERROR(IF(X286="",0,X286),"0")</f>
        <v>7.5300000000000002E-3</v>
      </c>
      <c r="Y287" s="316"/>
      <c r="Z287" s="316"/>
    </row>
    <row r="288" spans="1:53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1</v>
      </c>
      <c r="W288" s="315">
        <f>IFERROR(SUM(W286:W286),"0")</f>
        <v>2.5499999999999998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3300</v>
      </c>
      <c r="W292" s="314">
        <f t="shared" ref="W292:W299" si="13">IFERROR(IF(V292="",0,CEILING((V292/$H292),1)*$H292),"")</f>
        <v>3300</v>
      </c>
      <c r="X292" s="36">
        <f>IFERROR(IF(W292=0,"",ROUNDUP(W292/H292,0)*0.02175),"")</f>
        <v>4.7849999999999993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3423</v>
      </c>
      <c r="W294" s="314">
        <f t="shared" si="13"/>
        <v>3435</v>
      </c>
      <c r="X294" s="36">
        <f>IFERROR(IF(W294=0,"",ROUNDUP(W294/H294,0)*0.02175),"")</f>
        <v>4.9807499999999996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1201</v>
      </c>
      <c r="W296" s="314">
        <f t="shared" si="13"/>
        <v>1215</v>
      </c>
      <c r="X296" s="36">
        <f>IFERROR(IF(W296=0,"",ROUNDUP(W296/H296,0)*0.02175),"")</f>
        <v>1.7617499999999999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9</v>
      </c>
      <c r="W298" s="314">
        <f t="shared" si="13"/>
        <v>10</v>
      </c>
      <c r="X298" s="36">
        <f>IFERROR(IF(W298=0,"",ROUNDUP(W298/H298,0)*0.00937),"")</f>
        <v>1.874E-2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530.06666666666661</v>
      </c>
      <c r="W300" s="315">
        <f>IFERROR(W292/H292,"0")+IFERROR(W293/H293,"0")+IFERROR(W294/H294,"0")+IFERROR(W295/H295,"0")+IFERROR(W296/H296,"0")+IFERROR(W297/H297,"0")+IFERROR(W298/H298,"0")+IFERROR(W299/H299,"0")</f>
        <v>532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11.546239999999997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7933</v>
      </c>
      <c r="W301" s="315">
        <f>IFERROR(SUM(W292:W299),"0")</f>
        <v>7960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3083</v>
      </c>
      <c r="W303" s="314">
        <f>IFERROR(IF(V303="",0,CEILING((V303/$H303),1)*$H303),"")</f>
        <v>3090</v>
      </c>
      <c r="X303" s="36">
        <f>IFERROR(IF(W303=0,"",ROUNDUP(W303/H303,0)*0.02175),"")</f>
        <v>4.4804999999999993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205.53333333333333</v>
      </c>
      <c r="W306" s="315">
        <f>IFERROR(W303/H303,"0")+IFERROR(W304/H304,"0")+IFERROR(W305/H305,"0")</f>
        <v>206</v>
      </c>
      <c r="X306" s="315">
        <f>IFERROR(IF(X303="",0,X303),"0")+IFERROR(IF(X304="",0,X304),"0")+IFERROR(IF(X305="",0,X305),"0")</f>
        <v>4.4804999999999993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3083</v>
      </c>
      <c r="W307" s="315">
        <f>IFERROR(SUM(W303:W305),"0")</f>
        <v>3090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3</v>
      </c>
      <c r="W310" s="314">
        <f>IFERROR(IF(V310="",0,CEILING((V310/$H310),1)*$H310),"")</f>
        <v>7.8</v>
      </c>
      <c r="X310" s="36">
        <f>IFERROR(IF(W310=0,"",ROUNDUP(W310/H310,0)*0.02175),"")</f>
        <v>2.1749999999999999E-2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0.38461538461538464</v>
      </c>
      <c r="W311" s="315">
        <f>IFERROR(W309/H309,"0")+IFERROR(W310/H310,"0")</f>
        <v>1</v>
      </c>
      <c r="X311" s="315">
        <f>IFERROR(IF(X309="",0,X309),"0")+IFERROR(IF(X310="",0,X310),"0")</f>
        <v>2.1749999999999999E-2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3</v>
      </c>
      <c r="W312" s="315">
        <f>IFERROR(SUM(W309:W310),"0")</f>
        <v>7.8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41</v>
      </c>
      <c r="W314" s="314">
        <f>IFERROR(IF(V314="",0,CEILING((V314/$H314),1)*$H314),"")</f>
        <v>46.8</v>
      </c>
      <c r="X314" s="36">
        <f>IFERROR(IF(W314=0,"",ROUNDUP(W314/H314,0)*0.02175),"")</f>
        <v>0.1305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5.2564102564102564</v>
      </c>
      <c r="W315" s="315">
        <f>IFERROR(W314/H314,"0")</f>
        <v>6</v>
      </c>
      <c r="X315" s="315">
        <f>IFERROR(IF(X314="",0,X314),"0")</f>
        <v>0.1305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41</v>
      </c>
      <c r="W316" s="315">
        <f>IFERROR(SUM(W314:W314),"0")</f>
        <v>46.8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3</v>
      </c>
      <c r="W328" s="314">
        <f>IFERROR(IF(V328="",0,CEILING((V328/$H328),1)*$H328),"")</f>
        <v>5.6</v>
      </c>
      <c r="X328" s="36">
        <f>IFERROR(IF(W328=0,"",ROUNDUP(W328/H328,0)*0.00502),"")</f>
        <v>1.004E-2</v>
      </c>
      <c r="Y328" s="56"/>
      <c r="Z328" s="57"/>
      <c r="AD328" s="58"/>
      <c r="BA328" s="232" t="s">
        <v>1</v>
      </c>
    </row>
    <row r="329" spans="1:53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1.0714285714285714</v>
      </c>
      <c r="W329" s="315">
        <f>IFERROR(W327/H327,"0")+IFERROR(W328/H328,"0")</f>
        <v>2</v>
      </c>
      <c r="X329" s="315">
        <f>IFERROR(IF(X327="",0,X327),"0")+IFERROR(IF(X328="",0,X328),"0")</f>
        <v>1.004E-2</v>
      </c>
      <c r="Y329" s="316"/>
      <c r="Z329" s="316"/>
    </row>
    <row r="330" spans="1:53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3</v>
      </c>
      <c r="W330" s="315">
        <f>IFERROR(SUM(W327:W328),"0")</f>
        <v>5.6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462</v>
      </c>
      <c r="W332" s="314">
        <f>IFERROR(IF(V332="",0,CEILING((V332/$H332),1)*$H332),"")</f>
        <v>468</v>
      </c>
      <c r="X332" s="36">
        <f>IFERROR(IF(W332=0,"",ROUNDUP(W332/H332,0)*0.02175),"")</f>
        <v>1.3049999999999999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59.230769230769234</v>
      </c>
      <c r="W336" s="315">
        <f>IFERROR(W332/H332,"0")+IFERROR(W333/H333,"0")+IFERROR(W334/H334,"0")+IFERROR(W335/H335,"0")</f>
        <v>60</v>
      </c>
      <c r="X336" s="315">
        <f>IFERROR(IF(X332="",0,X332),"0")+IFERROR(IF(X333="",0,X333),"0")+IFERROR(IF(X334="",0,X334),"0")+IFERROR(IF(X335="",0,X335),"0")</f>
        <v>1.3049999999999999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462</v>
      </c>
      <c r="W337" s="315">
        <f>IFERROR(SUM(W332:W335),"0")</f>
        <v>468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46</v>
      </c>
      <c r="W350" s="314">
        <f t="shared" ref="W350:W362" si="14">IFERROR(IF(V350="",0,CEILING((V350/$H350),1)*$H350),"")</f>
        <v>46.2</v>
      </c>
      <c r="X350" s="36">
        <f>IFERROR(IF(W350=0,"",ROUNDUP(W350/H350,0)*0.00753),"")</f>
        <v>8.2830000000000001E-2</v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24</v>
      </c>
      <c r="W352" s="314">
        <f t="shared" si="14"/>
        <v>25.200000000000003</v>
      </c>
      <c r="X352" s="36">
        <f>IFERROR(IF(W352=0,"",ROUNDUP(W352/H352,0)*0.00753),"")</f>
        <v>4.5179999999999998E-2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1.4</v>
      </c>
      <c r="W354" s="314">
        <f t="shared" si="14"/>
        <v>1.68</v>
      </c>
      <c r="X354" s="36">
        <f t="shared" ref="X354:X362" si="15">IFERROR(IF(W354=0,"",ROUNDUP(W354/H354,0)*0.00502),"")</f>
        <v>5.0200000000000002E-3</v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2.4500000000000002</v>
      </c>
      <c r="W355" s="314">
        <f t="shared" si="14"/>
        <v>4.2</v>
      </c>
      <c r="X355" s="36">
        <f t="shared" si="15"/>
        <v>1.004E-2</v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18.666666666666668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20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0.14307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73.850000000000009</v>
      </c>
      <c r="W364" s="315">
        <f>IFERROR(SUM(W350:W362),"0")</f>
        <v>77.280000000000015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6</v>
      </c>
      <c r="W390" s="314">
        <f t="shared" ref="W390:W396" si="16">IFERROR(IF(V390="",0,CEILING((V390/$H390),1)*$H390),"")</f>
        <v>8.4</v>
      </c>
      <c r="X390" s="36">
        <f>IFERROR(IF(W390=0,"",ROUNDUP(W390/H390,0)*0.00753),"")</f>
        <v>1.506E-2</v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1.4285714285714286</v>
      </c>
      <c r="W397" s="315">
        <f>IFERROR(W390/H390,"0")+IFERROR(W391/H391,"0")+IFERROR(W392/H392,"0")+IFERROR(W393/H393,"0")+IFERROR(W394/H394,"0")+IFERROR(W395/H395,"0")+IFERROR(W396/H396,"0")</f>
        <v>2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1.506E-2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6</v>
      </c>
      <c r="W398" s="315">
        <f>IFERROR(SUM(W390:W396),"0")</f>
        <v>8.4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809</v>
      </c>
      <c r="W415" s="314">
        <f t="shared" si="17"/>
        <v>813.12</v>
      </c>
      <c r="X415" s="36">
        <f>IFERROR(IF(W415=0,"",ROUNDUP(W415/H415,0)*0.01196),"")</f>
        <v>1.8418399999999999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142</v>
      </c>
      <c r="W416" s="314">
        <f t="shared" si="17"/>
        <v>142.56</v>
      </c>
      <c r="X416" s="36">
        <f>IFERROR(IF(W416=0,"",ROUNDUP(W416/H416,0)*0.01196),"")</f>
        <v>0.32291999999999998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576</v>
      </c>
      <c r="W417" s="314">
        <f t="shared" si="17"/>
        <v>580.80000000000007</v>
      </c>
      <c r="X417" s="36">
        <f>IFERROR(IF(W417=0,"",ROUNDUP(W417/H417,0)*0.01196),"")</f>
        <v>1.3156000000000001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289.20454545454544</v>
      </c>
      <c r="W423" s="315">
        <f>IFERROR(W414/H414,"0")+IFERROR(W415/H415,"0")+IFERROR(W416/H416,"0")+IFERROR(W417/H417,"0")+IFERROR(W418/H418,"0")+IFERROR(W419/H419,"0")+IFERROR(W420/H420,"0")+IFERROR(W421/H421,"0")+IFERROR(W422/H422,"0")</f>
        <v>291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3.4803600000000001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1527</v>
      </c>
      <c r="W424" s="315">
        <f>IFERROR(SUM(W414:W422),"0")</f>
        <v>1536.48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571</v>
      </c>
      <c r="W426" s="314">
        <f>IFERROR(IF(V426="",0,CEILING((V426/$H426),1)*$H426),"")</f>
        <v>575.52</v>
      </c>
      <c r="X426" s="36">
        <f>IFERROR(IF(W426=0,"",ROUNDUP(W426/H426,0)*0.01196),"")</f>
        <v>1.3036399999999999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108.14393939393939</v>
      </c>
      <c r="W428" s="315">
        <f>IFERROR(W426/H426,"0")+IFERROR(W427/H427,"0")</f>
        <v>108.99999999999999</v>
      </c>
      <c r="X428" s="315">
        <f>IFERROR(IF(X426="",0,X426),"0")+IFERROR(IF(X427="",0,X427),"0")</f>
        <v>1.3036399999999999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571</v>
      </c>
      <c r="W429" s="315">
        <f>IFERROR(SUM(W426:W427),"0")</f>
        <v>575.52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312</v>
      </c>
      <c r="W431" s="314">
        <f t="shared" ref="W431:W436" si="18">IFERROR(IF(V431="",0,CEILING((V431/$H431),1)*$H431),"")</f>
        <v>316.8</v>
      </c>
      <c r="X431" s="36">
        <f>IFERROR(IF(W431=0,"",ROUNDUP(W431/H431,0)*0.01196),"")</f>
        <v>0.71760000000000002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445</v>
      </c>
      <c r="W432" s="314">
        <f t="shared" si="18"/>
        <v>448.8</v>
      </c>
      <c r="X432" s="36">
        <f>IFERROR(IF(W432=0,"",ROUNDUP(W432/H432,0)*0.01196),"")</f>
        <v>1.0165999999999999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547</v>
      </c>
      <c r="W433" s="314">
        <f t="shared" si="18"/>
        <v>549.12</v>
      </c>
      <c r="X433" s="36">
        <f>IFERROR(IF(W433=0,"",ROUNDUP(W433/H433,0)*0.01196),"")</f>
        <v>1.2438400000000001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246.96969696969697</v>
      </c>
      <c r="W437" s="315">
        <f>IFERROR(W431/H431,"0")+IFERROR(W432/H432,"0")+IFERROR(W433/H433,"0")+IFERROR(W434/H434,"0")+IFERROR(W435/H435,"0")+IFERROR(W436/H436,"0")</f>
        <v>249</v>
      </c>
      <c r="X437" s="315">
        <f>IFERROR(IF(X431="",0,X431),"0")+IFERROR(IF(X432="",0,X432),"0")+IFERROR(IF(X433="",0,X433),"0")+IFERROR(IF(X434="",0,X434),"0")+IFERROR(IF(X435="",0,X435),"0")+IFERROR(IF(X436="",0,X436),"0")</f>
        <v>2.97804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1304</v>
      </c>
      <c r="W438" s="315">
        <f>IFERROR(SUM(W431:W436),"0")</f>
        <v>1314.72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184</v>
      </c>
      <c r="W466" s="314">
        <f>IFERROR(IF(V466="",0,CEILING((V466/$H466),1)*$H466),"")</f>
        <v>187.2</v>
      </c>
      <c r="X466" s="36">
        <f>IFERROR(IF(W466=0,"",ROUNDUP(W466/H466,0)*0.02175),"")</f>
        <v>0.52200000000000002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23.589743589743591</v>
      </c>
      <c r="W469" s="315">
        <f>IFERROR(W464/H464,"0")+IFERROR(W465/H465,"0")+IFERROR(W466/H466,"0")+IFERROR(W467/H467,"0")+IFERROR(W468/H468,"0")</f>
        <v>24</v>
      </c>
      <c r="X469" s="315">
        <f>IFERROR(IF(X464="",0,X464),"0")+IFERROR(IF(X465="",0,X465),"0")+IFERROR(IF(X466="",0,X466),"0")+IFERROR(IF(X467="",0,X467),"0")+IFERROR(IF(X468="",0,X468),"0")</f>
        <v>0.52200000000000002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184</v>
      </c>
      <c r="W470" s="315">
        <f>IFERROR(SUM(W464:W468),"0")</f>
        <v>187.2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17651.849999999999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17810.71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18484.659804416129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18653.039000000001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29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29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19209.659804416129</v>
      </c>
      <c r="W474" s="315">
        <f>GrossWeightTotalR+PalletQtyTotalR*25</f>
        <v>19378.039000000001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2091.1610778372469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2117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32.650110000000005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97.2</v>
      </c>
      <c r="D481" s="46">
        <f>IFERROR(W55*1,"0")+IFERROR(W56*1,"0")+IFERROR(W57*1,"0")+IFERROR(W58*1,"0")</f>
        <v>172.8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412.20000000000005</v>
      </c>
      <c r="F481" s="46">
        <f>IFERROR(W121*1,"0")+IFERROR(W122*1,"0")+IFERROR(W123*1,"0")</f>
        <v>421.80000000000007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54.6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1023.0000000000001</v>
      </c>
      <c r="J481" s="46">
        <f>IFERROR(W194*1,"0")</f>
        <v>8.4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333.16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9.75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11104.599999999999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473.6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77.280000000000015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8.4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3426.7200000000003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187.2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38"/>
        <filter val="0,39"/>
        <filter val="1 201,00"/>
        <filter val="1 304,00"/>
        <filter val="1 527,00"/>
        <filter val="1,00"/>
        <filter val="1,07"/>
        <filter val="1,19"/>
        <filter val="1,40"/>
        <filter val="1,43"/>
        <filter val="10,00"/>
        <filter val="108,14"/>
        <filter val="11,00"/>
        <filter val="113,00"/>
        <filter val="118,00"/>
        <filter val="12,00"/>
        <filter val="124,00"/>
        <filter val="126,00"/>
        <filter val="13,59"/>
        <filter val="130,00"/>
        <filter val="142,00"/>
        <filter val="15,37"/>
        <filter val="15,74"/>
        <filter val="156,00"/>
        <filter val="166,00"/>
        <filter val="17 651,85"/>
        <filter val="176,00"/>
        <filter val="18 484,66"/>
        <filter val="18,67"/>
        <filter val="184,00"/>
        <filter val="19 209,66"/>
        <filter val="19,00"/>
        <filter val="2 091,16"/>
        <filter val="2,00"/>
        <filter val="2,45"/>
        <filter val="2,50"/>
        <filter val="20,00"/>
        <filter val="205,53"/>
        <filter val="21,00"/>
        <filter val="218,00"/>
        <filter val="22,14"/>
        <filter val="23,00"/>
        <filter val="23,59"/>
        <filter val="239,00"/>
        <filter val="24,00"/>
        <filter val="243,00"/>
        <filter val="246,97"/>
        <filter val="27,00"/>
        <filter val="289,20"/>
        <filter val="29"/>
        <filter val="298,00"/>
        <filter val="3 083,00"/>
        <filter val="3 300,00"/>
        <filter val="3 423,00"/>
        <filter val="3,00"/>
        <filter val="3,33"/>
        <filter val="3,81"/>
        <filter val="3,89"/>
        <filter val="3,95"/>
        <filter val="307,97"/>
        <filter val="312,00"/>
        <filter val="38,00"/>
        <filter val="38,21"/>
        <filter val="41,00"/>
        <filter val="415,00"/>
        <filter val="445,00"/>
        <filter val="46,00"/>
        <filter val="462,00"/>
        <filter val="5,00"/>
        <filter val="5,26"/>
        <filter val="51,00"/>
        <filter val="52,00"/>
        <filter val="530,07"/>
        <filter val="547,00"/>
        <filter val="57,33"/>
        <filter val="571,00"/>
        <filter val="576,00"/>
        <filter val="58,00"/>
        <filter val="59,23"/>
        <filter val="6,00"/>
        <filter val="7 933,00"/>
        <filter val="7,00"/>
        <filter val="70,00"/>
        <filter val="73,85"/>
        <filter val="8,00"/>
        <filter val="8,98"/>
        <filter val="809,00"/>
        <filter val="85,00"/>
        <filter val="897,00"/>
        <filter val="9,00"/>
        <filter val="9,58"/>
        <filter val="93,64"/>
        <filter val="97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2024-01-11T11:27:35Z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