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D57A64-70C1-4190-8EFE-806C1835DA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X387" i="1" s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V341" i="1"/>
  <c r="V340" i="1"/>
  <c r="W339" i="1"/>
  <c r="W341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30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W255" i="1" s="1"/>
  <c r="N251" i="1"/>
  <c r="V249" i="1"/>
  <c r="V248" i="1"/>
  <c r="X247" i="1"/>
  <c r="W247" i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X194" i="1"/>
  <c r="X195" i="1" s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N159" i="1"/>
  <c r="V157" i="1"/>
  <c r="V156" i="1"/>
  <c r="W155" i="1"/>
  <c r="X155" i="1" s="1"/>
  <c r="N155" i="1"/>
  <c r="W154" i="1"/>
  <c r="X154" i="1" s="1"/>
  <c r="V152" i="1"/>
  <c r="V151" i="1"/>
  <c r="W150" i="1"/>
  <c r="X150" i="1" s="1"/>
  <c r="N150" i="1"/>
  <c r="W149" i="1"/>
  <c r="N149" i="1"/>
  <c r="V146" i="1"/>
  <c r="V145" i="1"/>
  <c r="W144" i="1"/>
  <c r="X144" i="1" s="1"/>
  <c r="X143" i="1"/>
  <c r="W143" i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N138" i="1"/>
  <c r="W137" i="1"/>
  <c r="X137" i="1" s="1"/>
  <c r="N137" i="1"/>
  <c r="W136" i="1"/>
  <c r="W146" i="1" s="1"/>
  <c r="N136" i="1"/>
  <c r="V133" i="1"/>
  <c r="V132" i="1"/>
  <c r="W131" i="1"/>
  <c r="X131" i="1" s="1"/>
  <c r="N131" i="1"/>
  <c r="W130" i="1"/>
  <c r="X130" i="1" s="1"/>
  <c r="N130" i="1"/>
  <c r="W129" i="1"/>
  <c r="N129" i="1"/>
  <c r="V125" i="1"/>
  <c r="V124" i="1"/>
  <c r="W123" i="1"/>
  <c r="X123" i="1" s="1"/>
  <c r="N123" i="1"/>
  <c r="W122" i="1"/>
  <c r="X122" i="1" s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X108" i="1"/>
  <c r="W108" i="1"/>
  <c r="N108" i="1"/>
  <c r="W107" i="1"/>
  <c r="X107" i="1" s="1"/>
  <c r="W106" i="1"/>
  <c r="X106" i="1" s="1"/>
  <c r="W105" i="1"/>
  <c r="W104" i="1"/>
  <c r="X104" i="1" s="1"/>
  <c r="N104" i="1"/>
  <c r="X103" i="1"/>
  <c r="W103" i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8" i="1" s="1"/>
  <c r="N91" i="1"/>
  <c r="V89" i="1"/>
  <c r="V88" i="1"/>
  <c r="W87" i="1"/>
  <c r="X87" i="1" s="1"/>
  <c r="N87" i="1"/>
  <c r="W86" i="1"/>
  <c r="X86" i="1" s="1"/>
  <c r="W85" i="1"/>
  <c r="X85" i="1" s="1"/>
  <c r="X84" i="1"/>
  <c r="W84" i="1"/>
  <c r="W83" i="1"/>
  <c r="X83" i="1" s="1"/>
  <c r="N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W63" i="1"/>
  <c r="V60" i="1"/>
  <c r="V59" i="1"/>
  <c r="W58" i="1"/>
  <c r="X58" i="1" s="1"/>
  <c r="W57" i="1"/>
  <c r="X57" i="1" s="1"/>
  <c r="N57" i="1"/>
  <c r="W56" i="1"/>
  <c r="X56" i="1" s="1"/>
  <c r="W55" i="1"/>
  <c r="W59" i="1" s="1"/>
  <c r="N55" i="1"/>
  <c r="V52" i="1"/>
  <c r="V51" i="1"/>
  <c r="W50" i="1"/>
  <c r="X50" i="1" s="1"/>
  <c r="N50" i="1"/>
  <c r="W49" i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X22" i="1" l="1"/>
  <c r="X23" i="1" s="1"/>
  <c r="W23" i="1"/>
  <c r="W33" i="1"/>
  <c r="W111" i="1"/>
  <c r="W454" i="1"/>
  <c r="X461" i="1"/>
  <c r="W40" i="1"/>
  <c r="X88" i="1"/>
  <c r="W89" i="1"/>
  <c r="W145" i="1"/>
  <c r="W163" i="1"/>
  <c r="X214" i="1"/>
  <c r="X236" i="1"/>
  <c r="W270" i="1"/>
  <c r="W306" i="1"/>
  <c r="W347" i="1"/>
  <c r="W348" i="1"/>
  <c r="W370" i="1"/>
  <c r="W387" i="1"/>
  <c r="W388" i="1"/>
  <c r="W398" i="1"/>
  <c r="W442" i="1"/>
  <c r="W443" i="1"/>
  <c r="V475" i="1"/>
  <c r="V471" i="1"/>
  <c r="X26" i="1"/>
  <c r="X32" i="1" s="1"/>
  <c r="W36" i="1"/>
  <c r="W44" i="1"/>
  <c r="W80" i="1"/>
  <c r="X101" i="1"/>
  <c r="W110" i="1"/>
  <c r="W117" i="1"/>
  <c r="G481" i="1"/>
  <c r="W164" i="1"/>
  <c r="W196" i="1"/>
  <c r="W237" i="1"/>
  <c r="W249" i="1"/>
  <c r="X251" i="1"/>
  <c r="X254" i="1" s="1"/>
  <c r="W254" i="1"/>
  <c r="X327" i="1"/>
  <c r="W329" i="1"/>
  <c r="X339" i="1"/>
  <c r="X340" i="1" s="1"/>
  <c r="W340" i="1"/>
  <c r="W374" i="1"/>
  <c r="W375" i="1"/>
  <c r="W401" i="1"/>
  <c r="W402" i="1"/>
  <c r="W450" i="1"/>
  <c r="W462" i="1"/>
  <c r="X156" i="1"/>
  <c r="W32" i="1"/>
  <c r="W183" i="1"/>
  <c r="W184" i="1"/>
  <c r="W214" i="1"/>
  <c r="X265" i="1"/>
  <c r="W284" i="1"/>
  <c r="X282" i="1"/>
  <c r="X283" i="1" s="1"/>
  <c r="W409" i="1"/>
  <c r="W410" i="1"/>
  <c r="J9" i="1"/>
  <c r="C481" i="1"/>
  <c r="X55" i="1"/>
  <c r="X59" i="1" s="1"/>
  <c r="W60" i="1"/>
  <c r="X64" i="1"/>
  <c r="W88" i="1"/>
  <c r="X105" i="1"/>
  <c r="X110" i="1" s="1"/>
  <c r="W118" i="1"/>
  <c r="X129" i="1"/>
  <c r="X132" i="1" s="1"/>
  <c r="W132" i="1"/>
  <c r="X138" i="1"/>
  <c r="I481" i="1"/>
  <c r="X166" i="1"/>
  <c r="X183" i="1" s="1"/>
  <c r="X190" i="1"/>
  <c r="W236" i="1"/>
  <c r="W242" i="1"/>
  <c r="X239" i="1"/>
  <c r="X242" i="1" s="1"/>
  <c r="X246" i="1"/>
  <c r="X248" i="1" s="1"/>
  <c r="P481" i="1"/>
  <c r="W324" i="1"/>
  <c r="W337" i="1"/>
  <c r="X367" i="1"/>
  <c r="X370" i="1" s="1"/>
  <c r="W381" i="1"/>
  <c r="X377" i="1"/>
  <c r="X381" i="1" s="1"/>
  <c r="W382" i="1"/>
  <c r="X392" i="1"/>
  <c r="X397" i="1" s="1"/>
  <c r="X408" i="1"/>
  <c r="X409" i="1" s="1"/>
  <c r="X426" i="1"/>
  <c r="X428" i="1" s="1"/>
  <c r="H481" i="1"/>
  <c r="W219" i="1"/>
  <c r="X217" i="1"/>
  <c r="X218" i="1" s="1"/>
  <c r="O481" i="1"/>
  <c r="W301" i="1"/>
  <c r="X292" i="1"/>
  <c r="X300" i="1" s="1"/>
  <c r="D481" i="1"/>
  <c r="A10" i="1"/>
  <c r="B481" i="1"/>
  <c r="W472" i="1"/>
  <c r="X35" i="1"/>
  <c r="X36" i="1" s="1"/>
  <c r="X39" i="1"/>
  <c r="X40" i="1" s="1"/>
  <c r="X43" i="1"/>
  <c r="X44" i="1" s="1"/>
  <c r="X49" i="1"/>
  <c r="X51" i="1" s="1"/>
  <c r="W52" i="1"/>
  <c r="E481" i="1"/>
  <c r="W99" i="1"/>
  <c r="X113" i="1"/>
  <c r="X117" i="1" s="1"/>
  <c r="F481" i="1"/>
  <c r="W125" i="1"/>
  <c r="X149" i="1"/>
  <c r="X151" i="1" s="1"/>
  <c r="W152" i="1"/>
  <c r="X159" i="1"/>
  <c r="X163" i="1" s="1"/>
  <c r="W218" i="1"/>
  <c r="W224" i="1"/>
  <c r="X221" i="1"/>
  <c r="X224" i="1" s="1"/>
  <c r="W243" i="1"/>
  <c r="W266" i="1"/>
  <c r="W280" i="1"/>
  <c r="X278" i="1"/>
  <c r="X279" i="1" s="1"/>
  <c r="W283" i="1"/>
  <c r="W288" i="1"/>
  <c r="X286" i="1"/>
  <c r="X287" i="1" s="1"/>
  <c r="W300" i="1"/>
  <c r="X306" i="1"/>
  <c r="W307" i="1"/>
  <c r="X319" i="1"/>
  <c r="X324" i="1" s="1"/>
  <c r="X329" i="1"/>
  <c r="X336" i="1"/>
  <c r="W363" i="1"/>
  <c r="W371" i="1"/>
  <c r="S481" i="1"/>
  <c r="W423" i="1"/>
  <c r="W424" i="1"/>
  <c r="X437" i="1"/>
  <c r="W438" i="1"/>
  <c r="W470" i="1"/>
  <c r="W473" i="1"/>
  <c r="M481" i="1"/>
  <c r="W133" i="1"/>
  <c r="W190" i="1"/>
  <c r="W265" i="1"/>
  <c r="W276" i="1"/>
  <c r="N481" i="1"/>
  <c r="X274" i="1"/>
  <c r="X275" i="1" s="1"/>
  <c r="T481" i="1"/>
  <c r="W449" i="1"/>
  <c r="X447" i="1"/>
  <c r="X449" i="1" s="1"/>
  <c r="F9" i="1"/>
  <c r="W51" i="1"/>
  <c r="X63" i="1"/>
  <c r="X80" i="1" s="1"/>
  <c r="W81" i="1"/>
  <c r="X91" i="1"/>
  <c r="X98" i="1" s="1"/>
  <c r="X121" i="1"/>
  <c r="X124" i="1" s="1"/>
  <c r="W124" i="1"/>
  <c r="X136" i="1"/>
  <c r="X145" i="1" s="1"/>
  <c r="W151" i="1"/>
  <c r="W156" i="1"/>
  <c r="W157" i="1"/>
  <c r="W191" i="1"/>
  <c r="L481" i="1"/>
  <c r="W225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195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5" i="1" l="1"/>
  <c r="W471" i="1"/>
  <c r="X476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<sst xmlns="http://schemas.openxmlformats.org/spreadsheetml/2006/main" count="2015" uniqueCount="702">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</sst>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45304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680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4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198</v>
      </c>
      <c r="W55" s="314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143</v>
      </c>
      <c r="W58" s="314">
        <f>IFERROR(IF(V58="",0,CEILING((V58/$H58),1)*$H58),"")</f>
        <v>144</v>
      </c>
      <c r="X58" s="36">
        <f>IFERROR(IF(W58=0,"",ROUNDUP(W58/H58,0)*0.00937),"")</f>
        <v>0.33732000000000001</v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54.083333333333329</v>
      </c>
      <c r="W59" s="315">
        <f>IFERROR(W55/H55,"0")+IFERROR(W56/H56,"0")+IFERROR(W57/H57,"0")+IFERROR(W58/H58,"0")</f>
        <v>55</v>
      </c>
      <c r="X59" s="315">
        <f>IFERROR(IF(X55="",0,X55),"0")+IFERROR(IF(X56="",0,X56),"0")+IFERROR(IF(X57="",0,X57),"0")+IFERROR(IF(X58="",0,X58),"0")</f>
        <v>0.75056999999999996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341</v>
      </c>
      <c r="W60" s="315">
        <f>IFERROR(SUM(W55:W58),"0")</f>
        <v>349.20000000000005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351</v>
      </c>
      <c r="W64" s="314">
        <f t="shared" si="2"/>
        <v>358.4</v>
      </c>
      <c r="X64" s="36">
        <f>IFERROR(IF(W64=0,"",ROUNDUP(W64/H64,0)*0.02175),"")</f>
        <v>0.69599999999999995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14</v>
      </c>
      <c r="W65" s="314">
        <f t="shared" si="2"/>
        <v>22.4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291</v>
      </c>
      <c r="W66" s="314">
        <f t="shared" si="2"/>
        <v>291.60000000000002</v>
      </c>
      <c r="X66" s="36">
        <f>IFERROR(IF(W66=0,"",ROUNDUP(W66/H66,0)*0.02175),"")</f>
        <v>0.58724999999999994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445</v>
      </c>
      <c r="W67" s="314">
        <f t="shared" si="2"/>
        <v>448</v>
      </c>
      <c r="X67" s="36">
        <f>IFERROR(IF(W67=0,"",ROUNDUP(W67/H67,0)*0.02175),"")</f>
        <v>0.86999999999999988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8</v>
      </c>
      <c r="W68" s="314">
        <f t="shared" si="2"/>
        <v>9</v>
      </c>
      <c r="X68" s="36">
        <f>IFERROR(IF(W68=0,"",ROUNDUP(W68/H68,0)*0.00753),"")</f>
        <v>2.2589999999999999E-2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157</v>
      </c>
      <c r="W69" s="314">
        <f t="shared" si="2"/>
        <v>159.1</v>
      </c>
      <c r="X69" s="36">
        <f t="shared" ref="X69:X75" si="3">IFERROR(IF(W69=0,"",ROUNDUP(W69/H69,0)*0.00937),"")</f>
        <v>0.40290999999999999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203</v>
      </c>
      <c r="W74" s="314">
        <f t="shared" si="2"/>
        <v>207</v>
      </c>
      <c r="X74" s="36">
        <f t="shared" si="3"/>
        <v>0.43102000000000001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189.47608322608323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193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3.0532699999999999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1469</v>
      </c>
      <c r="W81" s="315">
        <f>IFERROR(SUM(W63:W79),"0")</f>
        <v>1495.5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93</v>
      </c>
      <c r="W87" s="314">
        <f>IFERROR(IF(V87="",0,CEILING((V87/$H87),1)*$H87),"")</f>
        <v>93.6</v>
      </c>
      <c r="X87" s="36">
        <f>IFERROR(IF(W87=0,"",ROUNDUP(W87/H87,0)*0.00753),"")</f>
        <v>0.29366999999999999</v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38.75</v>
      </c>
      <c r="W88" s="315">
        <f>IFERROR(W83/H83,"0")+IFERROR(W84/H84,"0")+IFERROR(W85/H85,"0")+IFERROR(W86/H86,"0")+IFERROR(W87/H87,"0")</f>
        <v>39</v>
      </c>
      <c r="X88" s="315">
        <f>IFERROR(IF(X83="",0,X83),"0")+IFERROR(IF(X84="",0,X84),"0")+IFERROR(IF(X85="",0,X85),"0")+IFERROR(IF(X86="",0,X86),"0")+IFERROR(IF(X87="",0,X87),"0")</f>
        <v>0.29366999999999999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93</v>
      </c>
      <c r="W89" s="315">
        <f>IFERROR(SUM(W83:W87),"0")</f>
        <v>93.6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98</v>
      </c>
      <c r="W105" s="314">
        <f t="shared" si="5"/>
        <v>99.9</v>
      </c>
      <c r="X105" s="36">
        <f>IFERROR(IF(W105=0,"",ROUNDUP(W105/H105,0)*0.00753),"")</f>
        <v>0.27861000000000002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36.296296296296291</v>
      </c>
      <c r="W110" s="315">
        <f>IFERROR(W101/H101,"0")+IFERROR(W102/H102,"0")+IFERROR(W103/H103,"0")+IFERROR(W104/H104,"0")+IFERROR(W105/H105,"0")+IFERROR(W106/H106,"0")+IFERROR(W107/H107,"0")+IFERROR(W108/H108,"0")+IFERROR(W109/H109,"0")</f>
        <v>37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0.27861000000000002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98</v>
      </c>
      <c r="W111" s="315">
        <f>IFERROR(SUM(W101:W109),"0")</f>
        <v>99.9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184</v>
      </c>
      <c r="W114" s="314">
        <f>IFERROR(IF(V114="",0,CEILING((V114/$H114),1)*$H114),"")</f>
        <v>184.8</v>
      </c>
      <c r="X114" s="36">
        <f>IFERROR(IF(W114=0,"",ROUNDUP(W114/H114,0)*0.02175),"")</f>
        <v>0.47849999999999998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3.6</v>
      </c>
      <c r="W116" s="314">
        <f>IFERROR(IF(V116="",0,CEILING((V116/$H116),1)*$H116),"")</f>
        <v>4.8</v>
      </c>
      <c r="X116" s="36">
        <f>IFERROR(IF(W116=0,"",ROUNDUP(W116/H116,0)*0.00753),"")</f>
        <v>1.506E-2</v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23.404761904761905</v>
      </c>
      <c r="W117" s="315">
        <f>IFERROR(W113/H113,"0")+IFERROR(W114/H114,"0")+IFERROR(W115/H115,"0")+IFERROR(W116/H116,"0")</f>
        <v>24</v>
      </c>
      <c r="X117" s="315">
        <f>IFERROR(IF(X113="",0,X113),"0")+IFERROR(IF(X114="",0,X114),"0")+IFERROR(IF(X115="",0,X115),"0")+IFERROR(IF(X116="",0,X116),"0")</f>
        <v>0.49356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187.6</v>
      </c>
      <c r="W118" s="315">
        <f>IFERROR(SUM(W113:W116),"0")</f>
        <v>189.60000000000002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28</v>
      </c>
      <c r="W121" s="314">
        <f>IFERROR(IF(V121="",0,CEILING((V121/$H121),1)*$H121),"")</f>
        <v>33.6</v>
      </c>
      <c r="X121" s="36">
        <f>IFERROR(IF(W121=0,"",ROUNDUP(W121/H121,0)*0.02175),"")</f>
        <v>8.6999999999999994E-2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118</v>
      </c>
      <c r="W123" s="314">
        <f>IFERROR(IF(V123="",0,CEILING((V123/$H123),1)*$H123),"")</f>
        <v>118.80000000000001</v>
      </c>
      <c r="X123" s="36">
        <f>IFERROR(IF(W123=0,"",ROUNDUP(W123/H123,0)*0.00753),"")</f>
        <v>0.33132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47.037037037037038</v>
      </c>
      <c r="W124" s="315">
        <f>IFERROR(W121/H121,"0")+IFERROR(W122/H122,"0")+IFERROR(W123/H123,"0")</f>
        <v>48</v>
      </c>
      <c r="X124" s="315">
        <f>IFERROR(IF(X121="",0,X121),"0")+IFERROR(IF(X122="",0,X122),"0")+IFERROR(IF(X123="",0,X123),"0")</f>
        <v>0.41832000000000003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146</v>
      </c>
      <c r="W125" s="315">
        <f>IFERROR(SUM(W121:W123),"0")</f>
        <v>152.4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141</v>
      </c>
      <c r="W136" s="314">
        <f t="shared" ref="W136:W144" si="6">IFERROR(IF(V136="",0,CEILING((V136/$H136),1)*$H136),"")</f>
        <v>142.80000000000001</v>
      </c>
      <c r="X136" s="36">
        <f>IFERROR(IF(W136=0,"",ROUNDUP(W136/H136,0)*0.00753),"")</f>
        <v>0.25602000000000003</v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138</v>
      </c>
      <c r="W138" s="314">
        <f t="shared" si="6"/>
        <v>138.6</v>
      </c>
      <c r="X138" s="36">
        <f>IFERROR(IF(W138=0,"",ROUNDUP(W138/H138,0)*0.00753),"")</f>
        <v>0.24849000000000002</v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78</v>
      </c>
      <c r="W139" s="314">
        <f t="shared" si="6"/>
        <v>79.8</v>
      </c>
      <c r="X139" s="36">
        <f>IFERROR(IF(W139=0,"",ROUNDUP(W139/H139,0)*0.00502),"")</f>
        <v>0.19076000000000001</v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71</v>
      </c>
      <c r="W142" s="314">
        <f t="shared" si="6"/>
        <v>71.400000000000006</v>
      </c>
      <c r="X142" s="36">
        <f>IFERROR(IF(W142=0,"",ROUNDUP(W142/H142,0)*0.00502),"")</f>
        <v>0.17068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137.38095238095235</v>
      </c>
      <c r="W145" s="315">
        <f>IFERROR(W136/H136,"0")+IFERROR(W137/H137,"0")+IFERROR(W138/H138,"0")+IFERROR(W139/H139,"0")+IFERROR(W140/H140,"0")+IFERROR(W141/H141,"0")+IFERROR(W142/H142,"0")+IFERROR(W143/H143,"0")+IFERROR(W144/H144,"0")</f>
        <v>139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0.86595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428</v>
      </c>
      <c r="W146" s="315">
        <f>IFERROR(SUM(W136:W144),"0")</f>
        <v>432.6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93</v>
      </c>
      <c r="W155" s="314">
        <f>IFERROR(IF(V155="",0,CEILING((V155/$H155),1)*$H155),"")</f>
        <v>94.5</v>
      </c>
      <c r="X155" s="36">
        <f>IFERROR(IF(W155=0,"",ROUNDUP(W155/H155,0)*0.00753),"")</f>
        <v>0.33884999999999998</v>
      </c>
      <c r="Y155" s="56"/>
      <c r="Z155" s="57"/>
      <c r="AD155" s="58"/>
      <c r="BA155" s="135" t="s">
        <v>1</v>
      </c>
    </row>
    <row r="156" spans="1:53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44.285714285714285</v>
      </c>
      <c r="W156" s="315">
        <f>IFERROR(W154/H154,"0")+IFERROR(W155/H155,"0")</f>
        <v>45</v>
      </c>
      <c r="X156" s="315">
        <f>IFERROR(IF(X154="",0,X154),"0")+IFERROR(IF(X155="",0,X155),"0")</f>
        <v>0.33884999999999998</v>
      </c>
      <c r="Y156" s="316"/>
      <c r="Z156" s="316"/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93</v>
      </c>
      <c r="W157" s="315">
        <f>IFERROR(SUM(W154:W155),"0")</f>
        <v>94.5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26</v>
      </c>
      <c r="W160" s="314">
        <f>IFERROR(IF(V160="",0,CEILING((V160/$H160),1)*$H160),"")</f>
        <v>27</v>
      </c>
      <c r="X160" s="36">
        <f>IFERROR(IF(W160=0,"",ROUNDUP(W160/H160,0)*0.00937),"")</f>
        <v>4.6850000000000003E-2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4.8148148148148149</v>
      </c>
      <c r="W163" s="315">
        <f>IFERROR(W159/H159,"0")+IFERROR(W160/H160,"0")+IFERROR(W161/H161,"0")+IFERROR(W162/H162,"0")</f>
        <v>5</v>
      </c>
      <c r="X163" s="315">
        <f>IFERROR(IF(X159="",0,X159),"0")+IFERROR(IF(X160="",0,X160),"0")+IFERROR(IF(X161="",0,X161),"0")+IFERROR(IF(X162="",0,X162),"0")</f>
        <v>4.6850000000000003E-2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26</v>
      </c>
      <c r="W164" s="315">
        <f>IFERROR(SUM(W159:W162),"0")</f>
        <v>27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460</v>
      </c>
      <c r="W167" s="314">
        <f t="shared" si="7"/>
        <v>461.09999999999997</v>
      </c>
      <c r="X167" s="36">
        <f>IFERROR(IF(W167=0,"",ROUNDUP(W167/H167,0)*0.02175),"")</f>
        <v>1.1527499999999999</v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212</v>
      </c>
      <c r="W172" s="314">
        <f t="shared" si="7"/>
        <v>213.6</v>
      </c>
      <c r="X172" s="36">
        <f>IFERROR(IF(W172=0,"",ROUNDUP(W172/H172,0)*0.00753),"")</f>
        <v>0.67017000000000004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284</v>
      </c>
      <c r="W174" s="314">
        <f t="shared" si="7"/>
        <v>285.59999999999997</v>
      </c>
      <c r="X174" s="36">
        <f>IFERROR(IF(W174=0,"",ROUNDUP(W174/H174,0)*0.00753),"")</f>
        <v>0.89607000000000003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171</v>
      </c>
      <c r="W176" s="314">
        <f t="shared" si="7"/>
        <v>172.79999999999998</v>
      </c>
      <c r="X176" s="36">
        <f t="shared" ref="X176:X182" si="8">IFERROR(IF(W176=0,"",ROUNDUP(W176/H176,0)*0.00753),"")</f>
        <v>0.54215999999999998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452</v>
      </c>
      <c r="W178" s="314">
        <f t="shared" si="7"/>
        <v>453.59999999999997</v>
      </c>
      <c r="X178" s="36">
        <f t="shared" si="8"/>
        <v>1.42317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338</v>
      </c>
      <c r="W179" s="314">
        <f t="shared" si="7"/>
        <v>338.4</v>
      </c>
      <c r="X179" s="36">
        <f t="shared" si="8"/>
        <v>1.0617300000000001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85</v>
      </c>
      <c r="W181" s="314">
        <f t="shared" si="7"/>
        <v>86.399999999999991</v>
      </c>
      <c r="X181" s="36">
        <f t="shared" si="8"/>
        <v>0.27107999999999999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124</v>
      </c>
      <c r="W182" s="314">
        <f t="shared" si="7"/>
        <v>124.8</v>
      </c>
      <c r="X182" s="36">
        <f t="shared" si="8"/>
        <v>0.39156000000000002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747.04022988505744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751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6.40869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2126</v>
      </c>
      <c r="W184" s="315">
        <f>IFERROR(SUM(W166:W182),"0")</f>
        <v>2136.3000000000002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101</v>
      </c>
      <c r="W188" s="314">
        <f>IFERROR(IF(V188="",0,CEILING((V188/$H188),1)*$H188),"")</f>
        <v>103.2</v>
      </c>
      <c r="X188" s="36">
        <f>IFERROR(IF(W188=0,"",ROUNDUP(W188/H188,0)*0.00753),"")</f>
        <v>0.32379000000000002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53</v>
      </c>
      <c r="W189" s="314">
        <f>IFERROR(IF(V189="",0,CEILING((V189/$H189),1)*$H189),"")</f>
        <v>55.199999999999996</v>
      </c>
      <c r="X189" s="36">
        <f>IFERROR(IF(W189=0,"",ROUNDUP(W189/H189,0)*0.00753),"")</f>
        <v>0.17319000000000001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64.166666666666671</v>
      </c>
      <c r="W190" s="315">
        <f>IFERROR(W186/H186,"0")+IFERROR(W187/H187,"0")+IFERROR(W188/H188,"0")+IFERROR(W189/H189,"0")</f>
        <v>66</v>
      </c>
      <c r="X190" s="315">
        <f>IFERROR(IF(X186="",0,X186),"0")+IFERROR(IF(X187="",0,X187),"0")+IFERROR(IF(X188="",0,X188),"0")+IFERROR(IF(X189="",0,X189),"0")</f>
        <v>0.49698000000000003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154</v>
      </c>
      <c r="W191" s="315">
        <f>IFERROR(SUM(W186:W189),"0")</f>
        <v>158.4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15</v>
      </c>
      <c r="W194" s="314">
        <f>IFERROR(IF(V194="",0,CEILING((V194/$H194),1)*$H194),"")</f>
        <v>16.8</v>
      </c>
      <c r="X194" s="36">
        <f>IFERROR(IF(W194=0,"",ROUNDUP(W194/H194,0)*0.00502),"")</f>
        <v>4.0160000000000001E-2</v>
      </c>
      <c r="Y194" s="56"/>
      <c r="Z194" s="57"/>
      <c r="AD194" s="58"/>
      <c r="BA194" s="161" t="s">
        <v>1</v>
      </c>
    </row>
    <row r="195" spans="1:53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7.1428571428571423</v>
      </c>
      <c r="W195" s="315">
        <f>IFERROR(W194/H194,"0")</f>
        <v>8</v>
      </c>
      <c r="X195" s="315">
        <f>IFERROR(IF(X194="",0,X194),"0")</f>
        <v>4.0160000000000001E-2</v>
      </c>
      <c r="Y195" s="316"/>
      <c r="Z195" s="316"/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15</v>
      </c>
      <c r="W196" s="315">
        <f>IFERROR(SUM(W194:W194),"0")</f>
        <v>16.8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52</v>
      </c>
      <c r="W207" s="314">
        <f t="shared" si="9"/>
        <v>55</v>
      </c>
      <c r="X207" s="36">
        <f t="shared" ref="X207:X213" si="10">IFERROR(IF(W207=0,"",ROUNDUP(W207/H207,0)*0.00937),"")</f>
        <v>0.10306999999999999</v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10.4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11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0.10306999999999999</v>
      </c>
      <c r="Y214" s="316"/>
      <c r="Z214" s="316"/>
    </row>
    <row r="215" spans="1:53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52</v>
      </c>
      <c r="W215" s="315">
        <f>IFERROR(SUM(W199:W213),"0")</f>
        <v>55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158</v>
      </c>
      <c r="W221" s="314">
        <f>IFERROR(IF(V221="",0,CEILING((V221/$H221),1)*$H221),"")</f>
        <v>159.6</v>
      </c>
      <c r="X221" s="36">
        <f>IFERROR(IF(W221=0,"",ROUNDUP(W221/H221,0)*0.00753),"")</f>
        <v>0.28614000000000001</v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85</v>
      </c>
      <c r="W223" s="314">
        <f>IFERROR(IF(V223="",0,CEILING((V223/$H223),1)*$H223),"")</f>
        <v>86.100000000000009</v>
      </c>
      <c r="X223" s="36">
        <f>IFERROR(IF(W223=0,"",ROUNDUP(W223/H223,0)*0.00502),"")</f>
        <v>0.20582</v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78.095238095238102</v>
      </c>
      <c r="W224" s="315">
        <f>IFERROR(W221/H221,"0")+IFERROR(W222/H222,"0")+IFERROR(W223/H223,"0")</f>
        <v>79</v>
      </c>
      <c r="X224" s="315">
        <f>IFERROR(IF(X221="",0,X221),"0")+IFERROR(IF(X222="",0,X222),"0")+IFERROR(IF(X223="",0,X223),"0")</f>
        <v>0.49196000000000001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243</v>
      </c>
      <c r="W225" s="315">
        <f>IFERROR(SUM(W221:W223),"0")</f>
        <v>245.7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28</v>
      </c>
      <c r="W234" s="314">
        <f t="shared" si="11"/>
        <v>29.700000000000003</v>
      </c>
      <c r="X234" s="36">
        <f>IFERROR(IF(W234=0,"",ROUNDUP(W234/H234,0)*0.00753),"")</f>
        <v>8.2830000000000001E-2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10.37037037037037</v>
      </c>
      <c r="W236" s="315">
        <f>IFERROR(W227/H227,"0")+IFERROR(W228/H228,"0")+IFERROR(W229/H229,"0")+IFERROR(W230/H230,"0")+IFERROR(W231/H231,"0")+IFERROR(W232/H232,"0")+IFERROR(W233/H233,"0")+IFERROR(W234/H234,"0")+IFERROR(W235/H235,"0")</f>
        <v>11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8.2830000000000001E-2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28</v>
      </c>
      <c r="W237" s="315">
        <f>IFERROR(SUM(W227:W235),"0")</f>
        <v>29.700000000000003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270</v>
      </c>
      <c r="W239" s="314">
        <f>IFERROR(IF(V239="",0,CEILING((V239/$H239),1)*$H239),"")</f>
        <v>277.2</v>
      </c>
      <c r="X239" s="36">
        <f>IFERROR(IF(W239=0,"",ROUNDUP(W239/H239,0)*0.02175),"")</f>
        <v>0.71775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320</v>
      </c>
      <c r="W240" s="314">
        <f>IFERROR(IF(V240="",0,CEILING((V240/$H240),1)*$H240),"")</f>
        <v>327.59999999999997</v>
      </c>
      <c r="X240" s="36">
        <f>IFERROR(IF(W240=0,"",ROUNDUP(W240/H240,0)*0.02175),"")</f>
        <v>0.91349999999999998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76</v>
      </c>
      <c r="W241" s="314">
        <f>IFERROR(IF(V241="",0,CEILING((V241/$H241),1)*$H241),"")</f>
        <v>84</v>
      </c>
      <c r="X241" s="36">
        <f>IFERROR(IF(W241=0,"",ROUNDUP(W241/H241,0)*0.02175),"")</f>
        <v>0.21749999999999997</v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82.216117216117212</v>
      </c>
      <c r="W242" s="315">
        <f>IFERROR(W239/H239,"0")+IFERROR(W240/H240,"0")+IFERROR(W241/H241,"0")</f>
        <v>85</v>
      </c>
      <c r="X242" s="315">
        <f>IFERROR(IF(X239="",0,X239),"0")+IFERROR(IF(X240="",0,X240),"0")+IFERROR(IF(X241="",0,X241),"0")</f>
        <v>1.8487500000000001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666</v>
      </c>
      <c r="W243" s="315">
        <f>IFERROR(SUM(W239:W241),"0")</f>
        <v>688.8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36</v>
      </c>
      <c r="W247" s="314">
        <f>IFERROR(IF(V247="",0,CEILING((V247/$H247),1)*$H247),"")</f>
        <v>38.25</v>
      </c>
      <c r="X247" s="36">
        <f>IFERROR(IF(W247=0,"",ROUNDUP(W247/H247,0)*0.00753),"")</f>
        <v>0.11295000000000001</v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14.117647058823531</v>
      </c>
      <c r="W248" s="315">
        <f>IFERROR(W245/H245,"0")+IFERROR(W246/H246,"0")+IFERROR(W247/H247,"0")</f>
        <v>15.000000000000002</v>
      </c>
      <c r="X248" s="315">
        <f>IFERROR(IF(X245="",0,X245),"0")+IFERROR(IF(X246="",0,X246),"0")+IFERROR(IF(X247="",0,X247),"0")</f>
        <v>0.11295000000000001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36</v>
      </c>
      <c r="W249" s="315">
        <f>IFERROR(SUM(W245:W247),"0")</f>
        <v>38.25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27</v>
      </c>
      <c r="W274" s="314">
        <f>IFERROR(IF(V274="",0,CEILING((V274/$H274),1)*$H274),"")</f>
        <v>27</v>
      </c>
      <c r="X274" s="36">
        <f>IFERROR(IF(W274=0,"",ROUNDUP(W274/H274,0)*0.00753),"")</f>
        <v>0.11295000000000001</v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15</v>
      </c>
      <c r="W275" s="315">
        <f>IFERROR(W274/H274,"0")</f>
        <v>15</v>
      </c>
      <c r="X275" s="315">
        <f>IFERROR(IF(X274="",0,X274),"0")</f>
        <v>0.11295000000000001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27</v>
      </c>
      <c r="W276" s="315">
        <f>IFERROR(SUM(W274:W274),"0")</f>
        <v>27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70</v>
      </c>
      <c r="W278" s="314">
        <f>IFERROR(IF(V278="",0,CEILING((V278/$H278),1)*$H278),"")</f>
        <v>72.899999999999991</v>
      </c>
      <c r="X278" s="36">
        <f>IFERROR(IF(W278=0,"",ROUNDUP(W278/H278,0)*0.02175),"")</f>
        <v>0.19574999999999998</v>
      </c>
      <c r="Y278" s="56"/>
      <c r="Z278" s="57"/>
      <c r="AD278" s="58"/>
      <c r="BA278" s="209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8.6419753086419764</v>
      </c>
      <c r="W279" s="315">
        <f>IFERROR(W278/H278,"0")</f>
        <v>9</v>
      </c>
      <c r="X279" s="315">
        <f>IFERROR(IF(X278="",0,X278),"0")</f>
        <v>0.19574999999999998</v>
      </c>
      <c r="Y279" s="316"/>
      <c r="Z279" s="316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70</v>
      </c>
      <c r="W280" s="315">
        <f>IFERROR(SUM(W278:W278),"0")</f>
        <v>72.899999999999991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14</v>
      </c>
      <c r="W282" s="314">
        <f>IFERROR(IF(V282="",0,CEILING((V282/$H282),1)*$H282),"")</f>
        <v>15.959999999999999</v>
      </c>
      <c r="X282" s="36">
        <f>IFERROR(IF(W282=0,"",ROUNDUP(W282/H282,0)*0.00753),"")</f>
        <v>5.271E-2</v>
      </c>
      <c r="Y282" s="56"/>
      <c r="Z282" s="57"/>
      <c r="AD282" s="58"/>
      <c r="BA282" s="210" t="s">
        <v>1</v>
      </c>
    </row>
    <row r="283" spans="1:53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6.1403508771929829</v>
      </c>
      <c r="W283" s="315">
        <f>IFERROR(W282/H282,"0")</f>
        <v>7</v>
      </c>
      <c r="X283" s="315">
        <f>IFERROR(IF(X282="",0,X282),"0")</f>
        <v>5.271E-2</v>
      </c>
      <c r="Y283" s="316"/>
      <c r="Z283" s="316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14</v>
      </c>
      <c r="W284" s="315">
        <f>IFERROR(SUM(W282:W282),"0")</f>
        <v>15.959999999999999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25</v>
      </c>
      <c r="W286" s="314">
        <f>IFERROR(IF(V286="",0,CEILING((V286/$H286),1)*$H286),"")</f>
        <v>25.5</v>
      </c>
      <c r="X286" s="36">
        <f>IFERROR(IF(W286=0,"",ROUNDUP(W286/H286,0)*0.00753),"")</f>
        <v>7.5300000000000006E-2</v>
      </c>
      <c r="Y286" s="56"/>
      <c r="Z286" s="57"/>
      <c r="AD286" s="58"/>
      <c r="BA286" s="211" t="s">
        <v>1</v>
      </c>
    </row>
    <row r="287" spans="1:53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9.8039215686274517</v>
      </c>
      <c r="W287" s="315">
        <f>IFERROR(W286/H286,"0")</f>
        <v>10</v>
      </c>
      <c r="X287" s="315">
        <f>IFERROR(IF(X286="",0,X286),"0")</f>
        <v>7.5300000000000006E-2</v>
      </c>
      <c r="Y287" s="316"/>
      <c r="Z287" s="316"/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25</v>
      </c>
      <c r="W288" s="315">
        <f>IFERROR(SUM(W286:W286),"0")</f>
        <v>25.5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3200</v>
      </c>
      <c r="W292" s="314">
        <f t="shared" ref="W292:W299" si="13">IFERROR(IF(V292="",0,CEILING((V292/$H292),1)*$H292),"")</f>
        <v>3210</v>
      </c>
      <c r="X292" s="36">
        <f>IFERROR(IF(W292=0,"",ROUNDUP(W292/H292,0)*0.02175),"")</f>
        <v>4.6544999999999996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2900</v>
      </c>
      <c r="W294" s="314">
        <f t="shared" si="13"/>
        <v>2910</v>
      </c>
      <c r="X294" s="36">
        <f>IFERROR(IF(W294=0,"",ROUNDUP(W294/H294,0)*0.02175),"")</f>
        <v>4.2195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400</v>
      </c>
      <c r="W296" s="314">
        <f t="shared" si="13"/>
        <v>405</v>
      </c>
      <c r="X296" s="36">
        <f>IFERROR(IF(W296=0,"",ROUNDUP(W296/H296,0)*0.02175),"")</f>
        <v>0.58724999999999994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433.33333333333337</v>
      </c>
      <c r="W300" s="315">
        <f>IFERROR(W292/H292,"0")+IFERROR(W293/H293,"0")+IFERROR(W294/H294,"0")+IFERROR(W295/H295,"0")+IFERROR(W296/H296,"0")+IFERROR(W297/H297,"0")+IFERROR(W298/H298,"0")+IFERROR(W299/H299,"0")</f>
        <v>435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9.4612499999999979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6500</v>
      </c>
      <c r="W301" s="315">
        <f>IFERROR(SUM(W292:W299),"0")</f>
        <v>6525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1200</v>
      </c>
      <c r="W303" s="314">
        <f>IFERROR(IF(V303="",0,CEILING((V303/$H303),1)*$H303),"")</f>
        <v>1200</v>
      </c>
      <c r="X303" s="36">
        <f>IFERROR(IF(W303=0,"",ROUNDUP(W303/H303,0)*0.02175),"")</f>
        <v>1.7399999999999998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80</v>
      </c>
      <c r="W306" s="315">
        <f>IFERROR(W303/H303,"0")+IFERROR(W304/H304,"0")+IFERROR(W305/H305,"0")</f>
        <v>80</v>
      </c>
      <c r="X306" s="315">
        <f>IFERROR(IF(X303="",0,X303),"0")+IFERROR(IF(X304="",0,X304),"0")+IFERROR(IF(X305="",0,X305),"0")</f>
        <v>1.7399999999999998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1200</v>
      </c>
      <c r="W307" s="315">
        <f>IFERROR(SUM(W303:W305),"0")</f>
        <v>1200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260</v>
      </c>
      <c r="W314" s="314">
        <f>IFERROR(IF(V314="",0,CEILING((V314/$H314),1)*$H314),"")</f>
        <v>265.2</v>
      </c>
      <c r="X314" s="36">
        <f>IFERROR(IF(W314=0,"",ROUNDUP(W314/H314,0)*0.02175),"")</f>
        <v>0.73949999999999994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33.333333333333336</v>
      </c>
      <c r="W315" s="315">
        <f>IFERROR(W314/H314,"0")</f>
        <v>34</v>
      </c>
      <c r="X315" s="315">
        <f>IFERROR(IF(X314="",0,X314),"0")</f>
        <v>0.73949999999999994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260</v>
      </c>
      <c r="W316" s="315">
        <f>IFERROR(SUM(W314:W314),"0")</f>
        <v>265.2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430</v>
      </c>
      <c r="W332" s="314">
        <f>IFERROR(IF(V332="",0,CEILING((V332/$H332),1)*$H332),"")</f>
        <v>436.8</v>
      </c>
      <c r="X332" s="36">
        <f>IFERROR(IF(W332=0,"",ROUNDUP(W332/H332,0)*0.02175),"")</f>
        <v>1.218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55.128205128205131</v>
      </c>
      <c r="W336" s="315">
        <f>IFERROR(W332/H332,"0")+IFERROR(W333/H333,"0")+IFERROR(W334/H334,"0")+IFERROR(W335/H335,"0")</f>
        <v>56</v>
      </c>
      <c r="X336" s="315">
        <f>IFERROR(IF(X332="",0,X332),"0")+IFERROR(IF(X333="",0,X333),"0")+IFERROR(IF(X334="",0,X334),"0")+IFERROR(IF(X335="",0,X335),"0")</f>
        <v>1.218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430</v>
      </c>
      <c r="W337" s="315">
        <f>IFERROR(SUM(W332:W335),"0")</f>
        <v>436.8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6</v>
      </c>
      <c r="W357" s="314">
        <f t="shared" si="14"/>
        <v>6.3000000000000007</v>
      </c>
      <c r="X357" s="36">
        <f t="shared" si="15"/>
        <v>1.506E-2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20</v>
      </c>
      <c r="W358" s="314">
        <f t="shared" si="14"/>
        <v>20.16</v>
      </c>
      <c r="X358" s="36">
        <f t="shared" si="15"/>
        <v>6.0240000000000002E-2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14.761904761904763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15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7.5300000000000006E-2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26</v>
      </c>
      <c r="W364" s="315">
        <f>IFERROR(SUM(W350:W362),"0")</f>
        <v>26.46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27</v>
      </c>
      <c r="W368" s="314">
        <f>IFERROR(IF(V368="",0,CEILING((V368/$H368),1)*$H368),"")</f>
        <v>28.799999999999997</v>
      </c>
      <c r="X368" s="36">
        <f>IFERROR(IF(W368=0,"",ROUNDUP(W368/H368,0)*0.00937),"")</f>
        <v>0.11244</v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11.25</v>
      </c>
      <c r="W370" s="315">
        <f>IFERROR(W366/H366,"0")+IFERROR(W367/H367,"0")+IFERROR(W368/H368,"0")+IFERROR(W369/H369,"0")</f>
        <v>12</v>
      </c>
      <c r="X370" s="315">
        <f>IFERROR(IF(X366="",0,X366),"0")+IFERROR(IF(X367="",0,X367),"0")+IFERROR(IF(X368="",0,X368),"0")+IFERROR(IF(X369="",0,X369),"0")</f>
        <v>0.11244</v>
      </c>
      <c r="Y370" s="316"/>
      <c r="Z370" s="316"/>
    </row>
    <row r="371" spans="1:53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27</v>
      </c>
      <c r="W371" s="315">
        <f>IFERROR(SUM(W366:W369),"0")</f>
        <v>28.799999999999997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8</v>
      </c>
      <c r="W414" s="314">
        <f t="shared" ref="W414:W422" si="17">IFERROR(IF(V414="",0,CEILING((V414/$H414),1)*$H414),"")</f>
        <v>10.56</v>
      </c>
      <c r="X414" s="36">
        <f>IFERROR(IF(W414=0,"",ROUNDUP(W414/H414,0)*0.01196),"")</f>
        <v>2.392E-2</v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588</v>
      </c>
      <c r="W415" s="314">
        <f t="shared" si="17"/>
        <v>591.36</v>
      </c>
      <c r="X415" s="36">
        <f>IFERROR(IF(W415=0,"",ROUNDUP(W415/H415,0)*0.01196),"")</f>
        <v>1.33952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134</v>
      </c>
      <c r="W416" s="314">
        <f t="shared" si="17"/>
        <v>137.28</v>
      </c>
      <c r="X416" s="36">
        <f>IFERROR(IF(W416=0,"",ROUNDUP(W416/H416,0)*0.01196),"")</f>
        <v>0.31096000000000001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515</v>
      </c>
      <c r="W417" s="314">
        <f t="shared" si="17"/>
        <v>517.44000000000005</v>
      </c>
      <c r="X417" s="36">
        <f>IFERROR(IF(W417=0,"",ROUNDUP(W417/H417,0)*0.01196),"")</f>
        <v>1.17208</v>
      </c>
      <c r="Y417" s="56"/>
      <c r="Z417" s="57"/>
      <c r="AD417" s="58"/>
      <c r="BA417" s="277" t="s">
        <v>1</v>
      </c>
    </row>
    <row r="418" spans="1:53" ht="27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124</v>
      </c>
      <c r="W418" s="314">
        <f t="shared" si="17"/>
        <v>126</v>
      </c>
      <c r="X418" s="36">
        <f>IFERROR(IF(W418=0,"",ROUNDUP(W418/H418,0)*0.00937),"")</f>
        <v>0.32795000000000002</v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48</v>
      </c>
      <c r="W421" s="314">
        <f t="shared" si="17"/>
        <v>48</v>
      </c>
      <c r="X421" s="36">
        <f>IFERROR(IF(W421=0,"",ROUNDUP(W421/H421,0)*0.00753),"")</f>
        <v>0.15060000000000001</v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290.23989898989896</v>
      </c>
      <c r="W423" s="315">
        <f>IFERROR(W414/H414,"0")+IFERROR(W415/H415,"0")+IFERROR(W416/H416,"0")+IFERROR(W417/H417,"0")+IFERROR(W418/H418,"0")+IFERROR(W419/H419,"0")+IFERROR(W420/H420,"0")+IFERROR(W421/H421,"0")+IFERROR(W422/H422,"0")</f>
        <v>293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3.3250299999999995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1417</v>
      </c>
      <c r="W424" s="315">
        <f>IFERROR(SUM(W414:W422),"0")</f>
        <v>1430.6399999999999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332</v>
      </c>
      <c r="W426" s="314">
        <f>IFERROR(IF(V426="",0,CEILING((V426/$H426),1)*$H426),"")</f>
        <v>332.64000000000004</v>
      </c>
      <c r="X426" s="36">
        <f>IFERROR(IF(W426=0,"",ROUNDUP(W426/H426,0)*0.01196),"")</f>
        <v>0.75348000000000004</v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117</v>
      </c>
      <c r="W427" s="314">
        <f>IFERROR(IF(V427="",0,CEILING((V427/$H427),1)*$H427),"")</f>
        <v>118.8</v>
      </c>
      <c r="X427" s="36">
        <f>IFERROR(IF(W427=0,"",ROUNDUP(W427/H427,0)*0.00937),"")</f>
        <v>0.30920999999999998</v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95.378787878787875</v>
      </c>
      <c r="W428" s="315">
        <f>IFERROR(W426/H426,"0")+IFERROR(W427/H427,"0")</f>
        <v>96</v>
      </c>
      <c r="X428" s="315">
        <f>IFERROR(IF(X426="",0,X426),"0")+IFERROR(IF(X427="",0,X427),"0")</f>
        <v>1.0626899999999999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449</v>
      </c>
      <c r="W429" s="315">
        <f>IFERROR(SUM(W426:W427),"0")</f>
        <v>451.44000000000005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421</v>
      </c>
      <c r="W431" s="314">
        <f t="shared" ref="W431:W436" si="18">IFERROR(IF(V431="",0,CEILING((V431/$H431),1)*$H431),"")</f>
        <v>422.40000000000003</v>
      </c>
      <c r="X431" s="36">
        <f>IFERROR(IF(W431=0,"",ROUNDUP(W431/H431,0)*0.01196),"")</f>
        <v>0.95679999999999998</v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29</v>
      </c>
      <c r="W433" s="314">
        <f t="shared" si="18"/>
        <v>31.68</v>
      </c>
      <c r="X433" s="36">
        <f>IFERROR(IF(W433=0,"",ROUNDUP(W433/H433,0)*0.01196),"")</f>
        <v>7.1760000000000004E-2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85.22727272727272</v>
      </c>
      <c r="W437" s="315">
        <f>IFERROR(W431/H431,"0")+IFERROR(W432/H432,"0")+IFERROR(W433/H433,"0")+IFERROR(W434/H434,"0")+IFERROR(W435/H435,"0")+IFERROR(W436/H436,"0")</f>
        <v>86</v>
      </c>
      <c r="X437" s="315">
        <f>IFERROR(IF(X431="",0,X431),"0")+IFERROR(IF(X432="",0,X432),"0")+IFERROR(IF(X433="",0,X433),"0")+IFERROR(IF(X434="",0,X434),"0")+IFERROR(IF(X435="",0,X435),"0")+IFERROR(IF(X436="",0,X436),"0")</f>
        <v>1.0285599999999999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450</v>
      </c>
      <c r="W438" s="315">
        <f>IFERROR(SUM(W431:W436),"0")</f>
        <v>454.08000000000004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25</v>
      </c>
      <c r="W440" s="314">
        <f>IFERROR(IF(V440="",0,CEILING((V440/$H440),1)*$H440),"")</f>
        <v>31.2</v>
      </c>
      <c r="X440" s="36">
        <f>IFERROR(IF(W440=0,"",ROUNDUP(W440/H440,0)*0.02175),"")</f>
        <v>8.6999999999999994E-2</v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3.2051282051282053</v>
      </c>
      <c r="W442" s="315">
        <f>IFERROR(W440/H440,"0")+IFERROR(W441/H441,"0")</f>
        <v>4</v>
      </c>
      <c r="X442" s="315">
        <f>IFERROR(IF(X440="",0,X440),"0")+IFERROR(IF(X441="",0,X441),"0")</f>
        <v>8.6999999999999994E-2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25</v>
      </c>
      <c r="W443" s="315">
        <f>IFERROR(SUM(W440:W441),"0")</f>
        <v>31.2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17121.599999999999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17294.23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18060.946145324455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18244.696000000007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31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31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18835.946145324455</v>
      </c>
      <c r="W474" s="315">
        <f>GrossWeightTotalR+PalletQtyTotalR*25</f>
        <v>19019.696000000007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2730.5222318264505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2763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35.411519999999996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349.20000000000005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1878.6</v>
      </c>
      <c r="F481" s="46">
        <f>IFERROR(W121*1,"0")+IFERROR(W122*1,"0")+IFERROR(W123*1,"0")</f>
        <v>152.4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432.6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2416.1999999999998</v>
      </c>
      <c r="J481" s="46">
        <f>IFERROR(W194*1,"0")</f>
        <v>16.8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1057.4499999999998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141.35999999999999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7990.2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436.8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55.26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2367.3599999999997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417,00"/>
        <filter val="1 469,00"/>
        <filter val="10,37"/>
        <filter val="10,40"/>
        <filter val="101,00"/>
        <filter val="11,25"/>
        <filter val="117,00"/>
        <filter val="118,00"/>
        <filter val="124,00"/>
        <filter val="134,00"/>
        <filter val="137,38"/>
        <filter val="138,00"/>
        <filter val="14,00"/>
        <filter val="14,12"/>
        <filter val="14,76"/>
        <filter val="141,00"/>
        <filter val="143,00"/>
        <filter val="146,00"/>
        <filter val="15,00"/>
        <filter val="154,00"/>
        <filter val="157,00"/>
        <filter val="158,00"/>
        <filter val="17 121,60"/>
        <filter val="171,00"/>
        <filter val="18 060,95"/>
        <filter val="18 835,95"/>
        <filter val="184,00"/>
        <filter val="187,60"/>
        <filter val="189,48"/>
        <filter val="198,00"/>
        <filter val="2 126,00"/>
        <filter val="2 730,52"/>
        <filter val="2 900,00"/>
        <filter val="20,00"/>
        <filter val="203,00"/>
        <filter val="212,00"/>
        <filter val="23,40"/>
        <filter val="243,00"/>
        <filter val="25,00"/>
        <filter val="26,00"/>
        <filter val="260,00"/>
        <filter val="27,00"/>
        <filter val="270,00"/>
        <filter val="28,00"/>
        <filter val="284,00"/>
        <filter val="29,00"/>
        <filter val="290,24"/>
        <filter val="291,00"/>
        <filter val="3 200,00"/>
        <filter val="3,21"/>
        <filter val="3,60"/>
        <filter val="31"/>
        <filter val="320,00"/>
        <filter val="33,33"/>
        <filter val="332,00"/>
        <filter val="338,00"/>
        <filter val="341,00"/>
        <filter val="351,00"/>
        <filter val="36,00"/>
        <filter val="36,30"/>
        <filter val="38,75"/>
        <filter val="4,81"/>
        <filter val="400,00"/>
        <filter val="421,00"/>
        <filter val="428,00"/>
        <filter val="430,00"/>
        <filter val="433,33"/>
        <filter val="44,29"/>
        <filter val="445,00"/>
        <filter val="449,00"/>
        <filter val="450,00"/>
        <filter val="452,00"/>
        <filter val="460,00"/>
        <filter val="47,04"/>
        <filter val="48,00"/>
        <filter val="515,00"/>
        <filter val="52,00"/>
        <filter val="53,00"/>
        <filter val="54,08"/>
        <filter val="55,13"/>
        <filter val="588,00"/>
        <filter val="6 500,00"/>
        <filter val="6,00"/>
        <filter val="6,14"/>
        <filter val="64,17"/>
        <filter val="666,00"/>
        <filter val="7,14"/>
        <filter val="70,00"/>
        <filter val="71,00"/>
        <filter val="747,04"/>
        <filter val="76,00"/>
        <filter val="78,00"/>
        <filter val="78,10"/>
        <filter val="8,00"/>
        <filter val="8,64"/>
        <filter val="80,00"/>
        <filter val="82,22"/>
        <filter val="85,00"/>
        <filter val="85,23"/>
        <filter val="9,80"/>
        <filter val="93,00"/>
        <filter val="95,38"/>
        <filter val="98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