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A7F5EB-1413-4B31-A062-DE430973C8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W409" i="1" s="1"/>
  <c r="V406" i="1"/>
  <c r="V405" i="1"/>
  <c r="W404" i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N386" i="1"/>
  <c r="W385" i="1"/>
  <c r="N385" i="1"/>
  <c r="V382" i="1"/>
  <c r="V381" i="1"/>
  <c r="X380" i="1"/>
  <c r="W380" i="1"/>
  <c r="W379" i="1"/>
  <c r="X379" i="1" s="1"/>
  <c r="W378" i="1"/>
  <c r="X378" i="1" s="1"/>
  <c r="W377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X362" i="1"/>
  <c r="W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N345" i="1"/>
  <c r="V341" i="1"/>
  <c r="V340" i="1"/>
  <c r="W339" i="1"/>
  <c r="W341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W316" i="1" s="1"/>
  <c r="N314" i="1"/>
  <c r="V312" i="1"/>
  <c r="V311" i="1"/>
  <c r="W310" i="1"/>
  <c r="X310" i="1" s="1"/>
  <c r="N310" i="1"/>
  <c r="X309" i="1"/>
  <c r="X311" i="1" s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N293" i="1"/>
  <c r="W292" i="1"/>
  <c r="X292" i="1" s="1"/>
  <c r="N292" i="1"/>
  <c r="V288" i="1"/>
  <c r="V287" i="1"/>
  <c r="W286" i="1"/>
  <c r="W288" i="1" s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N259" i="1"/>
  <c r="W258" i="1"/>
  <c r="X258" i="1" s="1"/>
  <c r="N258" i="1"/>
  <c r="V255" i="1"/>
  <c r="V254" i="1"/>
  <c r="W253" i="1"/>
  <c r="X253" i="1" s="1"/>
  <c r="N253" i="1"/>
  <c r="W252" i="1"/>
  <c r="N252" i="1"/>
  <c r="X251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X223" i="1"/>
  <c r="W223" i="1"/>
  <c r="N223" i="1"/>
  <c r="W222" i="1"/>
  <c r="X222" i="1" s="1"/>
  <c r="N222" i="1"/>
  <c r="W221" i="1"/>
  <c r="W224" i="1" s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W194" i="1"/>
  <c r="N194" i="1"/>
  <c r="V191" i="1"/>
  <c r="V190" i="1"/>
  <c r="W189" i="1"/>
  <c r="X189" i="1" s="1"/>
  <c r="N189" i="1"/>
  <c r="W188" i="1"/>
  <c r="X188" i="1" s="1"/>
  <c r="N188" i="1"/>
  <c r="W187" i="1"/>
  <c r="W190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X154" i="1"/>
  <c r="X156" i="1" s="1"/>
  <c r="W154" i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X136" i="1"/>
  <c r="W136" i="1"/>
  <c r="N136" i="1"/>
  <c r="V133" i="1"/>
  <c r="W132" i="1"/>
  <c r="V132" i="1"/>
  <c r="X131" i="1"/>
  <c r="W131" i="1"/>
  <c r="N131" i="1"/>
  <c r="W130" i="1"/>
  <c r="X130" i="1" s="1"/>
  <c r="N130" i="1"/>
  <c r="W129" i="1"/>
  <c r="X129" i="1" s="1"/>
  <c r="N129" i="1"/>
  <c r="V125" i="1"/>
  <c r="V124" i="1"/>
  <c r="W123" i="1"/>
  <c r="X123" i="1" s="1"/>
  <c r="N123" i="1"/>
  <c r="W122" i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471" i="1" s="1"/>
  <c r="V23" i="1"/>
  <c r="W22" i="1"/>
  <c r="W24" i="1" s="1"/>
  <c r="N22" i="1"/>
  <c r="H10" i="1"/>
  <c r="F9" i="1"/>
  <c r="A9" i="1"/>
  <c r="A10" i="1" s="1"/>
  <c r="D7" i="1"/>
  <c r="O6" i="1"/>
  <c r="N2" i="1"/>
  <c r="X236" i="1" l="1"/>
  <c r="W325" i="1"/>
  <c r="X339" i="1"/>
  <c r="X340" i="1" s="1"/>
  <c r="W340" i="1"/>
  <c r="W454" i="1"/>
  <c r="W387" i="1"/>
  <c r="X385" i="1"/>
  <c r="W443" i="1"/>
  <c r="W44" i="1"/>
  <c r="X43" i="1"/>
  <c r="X44" i="1" s="1"/>
  <c r="W275" i="1"/>
  <c r="X274" i="1"/>
  <c r="X275" i="1" s="1"/>
  <c r="W284" i="1"/>
  <c r="W283" i="1"/>
  <c r="X282" i="1"/>
  <c r="X283" i="1" s="1"/>
  <c r="W329" i="1"/>
  <c r="X327" i="1"/>
  <c r="X329" i="1" s="1"/>
  <c r="W442" i="1"/>
  <c r="F10" i="1"/>
  <c r="X22" i="1"/>
  <c r="X23" i="1" s="1"/>
  <c r="W23" i="1"/>
  <c r="W45" i="1"/>
  <c r="X59" i="1"/>
  <c r="J481" i="1"/>
  <c r="W196" i="1"/>
  <c r="W195" i="1"/>
  <c r="X194" i="1"/>
  <c r="X195" i="1" s="1"/>
  <c r="X214" i="1"/>
  <c r="W219" i="1"/>
  <c r="W218" i="1"/>
  <c r="X217" i="1"/>
  <c r="X218" i="1" s="1"/>
  <c r="W307" i="1"/>
  <c r="W315" i="1"/>
  <c r="X314" i="1"/>
  <c r="X315" i="1" s="1"/>
  <c r="W336" i="1"/>
  <c r="W347" i="1"/>
  <c r="X345" i="1"/>
  <c r="X347" i="1" s="1"/>
  <c r="X461" i="1"/>
  <c r="X80" i="1"/>
  <c r="W88" i="1"/>
  <c r="W156" i="1"/>
  <c r="W242" i="1"/>
  <c r="X306" i="1"/>
  <c r="W381" i="1"/>
  <c r="W401" i="1"/>
  <c r="W462" i="1"/>
  <c r="W470" i="1"/>
  <c r="X32" i="1"/>
  <c r="W266" i="1"/>
  <c r="X259" i="1"/>
  <c r="X265" i="1" s="1"/>
  <c r="W280" i="1"/>
  <c r="W279" i="1"/>
  <c r="X278" i="1"/>
  <c r="X279" i="1" s="1"/>
  <c r="W406" i="1"/>
  <c r="W405" i="1"/>
  <c r="X404" i="1"/>
  <c r="X405" i="1" s="1"/>
  <c r="V475" i="1"/>
  <c r="X39" i="1"/>
  <c r="X40" i="1" s="1"/>
  <c r="W41" i="1"/>
  <c r="W59" i="1"/>
  <c r="W60" i="1"/>
  <c r="W117" i="1"/>
  <c r="X113" i="1"/>
  <c r="X117" i="1" s="1"/>
  <c r="W146" i="1"/>
  <c r="X163" i="1"/>
  <c r="W265" i="1"/>
  <c r="H9" i="1"/>
  <c r="J9" i="1"/>
  <c r="X35" i="1"/>
  <c r="X36" i="1" s="1"/>
  <c r="W37" i="1"/>
  <c r="C481" i="1"/>
  <c r="W52" i="1"/>
  <c r="W81" i="1"/>
  <c r="W98" i="1"/>
  <c r="X92" i="1"/>
  <c r="X98" i="1" s="1"/>
  <c r="W110" i="1"/>
  <c r="X145" i="1"/>
  <c r="W145" i="1"/>
  <c r="W300" i="1"/>
  <c r="X293" i="1"/>
  <c r="X300" i="1" s="1"/>
  <c r="W370" i="1"/>
  <c r="W371" i="1"/>
  <c r="X366" i="1"/>
  <c r="X370" i="1" s="1"/>
  <c r="W89" i="1"/>
  <c r="X83" i="1"/>
  <c r="X88" i="1" s="1"/>
  <c r="W271" i="1"/>
  <c r="X268" i="1"/>
  <c r="X270" i="1" s="1"/>
  <c r="W270" i="1"/>
  <c r="B481" i="1"/>
  <c r="W472" i="1"/>
  <c r="W473" i="1"/>
  <c r="W32" i="1"/>
  <c r="W33" i="1"/>
  <c r="X49" i="1"/>
  <c r="X51" i="1" s="1"/>
  <c r="D481" i="1"/>
  <c r="W99" i="1"/>
  <c r="W118" i="1"/>
  <c r="W124" i="1"/>
  <c r="X122" i="1"/>
  <c r="X124" i="1" s="1"/>
  <c r="X132" i="1"/>
  <c r="W164" i="1"/>
  <c r="X252" i="1"/>
  <c r="X254" i="1" s="1"/>
  <c r="W254" i="1"/>
  <c r="W363" i="1"/>
  <c r="X373" i="1"/>
  <c r="X374" i="1" s="1"/>
  <c r="W374" i="1"/>
  <c r="W375" i="1"/>
  <c r="T481" i="1"/>
  <c r="W449" i="1"/>
  <c r="X447" i="1"/>
  <c r="X449" i="1" s="1"/>
  <c r="E481" i="1"/>
  <c r="F481" i="1"/>
  <c r="W125" i="1"/>
  <c r="W152" i="1"/>
  <c r="X149" i="1"/>
  <c r="X151" i="1" s="1"/>
  <c r="I481" i="1"/>
  <c r="W157" i="1"/>
  <c r="W191" i="1"/>
  <c r="W225" i="1"/>
  <c r="W243" i="1"/>
  <c r="W248" i="1"/>
  <c r="W255" i="1"/>
  <c r="W276" i="1"/>
  <c r="N481" i="1"/>
  <c r="W287" i="1"/>
  <c r="O481" i="1"/>
  <c r="W301" i="1"/>
  <c r="W306" i="1"/>
  <c r="W311" i="1"/>
  <c r="W312" i="1"/>
  <c r="X336" i="1"/>
  <c r="W364" i="1"/>
  <c r="X350" i="1"/>
  <c r="X363" i="1" s="1"/>
  <c r="W382" i="1"/>
  <c r="X397" i="1"/>
  <c r="W398" i="1"/>
  <c r="S481" i="1"/>
  <c r="W423" i="1"/>
  <c r="W424" i="1"/>
  <c r="X426" i="1"/>
  <c r="X428" i="1" s="1"/>
  <c r="W450" i="1"/>
  <c r="H481" i="1"/>
  <c r="W111" i="1"/>
  <c r="W183" i="1"/>
  <c r="L481" i="1"/>
  <c r="W236" i="1"/>
  <c r="X248" i="1"/>
  <c r="P481" i="1"/>
  <c r="W337" i="1"/>
  <c r="X386" i="1"/>
  <c r="X387" i="1" s="1"/>
  <c r="R481" i="1"/>
  <c r="X414" i="1"/>
  <c r="X423" i="1" s="1"/>
  <c r="X437" i="1"/>
  <c r="W438" i="1"/>
  <c r="M481" i="1"/>
  <c r="W80" i="1"/>
  <c r="X101" i="1"/>
  <c r="X110" i="1" s="1"/>
  <c r="G481" i="1"/>
  <c r="W133" i="1"/>
  <c r="W163" i="1"/>
  <c r="X166" i="1"/>
  <c r="X183" i="1" s="1"/>
  <c r="W184" i="1"/>
  <c r="X187" i="1"/>
  <c r="X190" i="1" s="1"/>
  <c r="W214" i="1"/>
  <c r="X221" i="1"/>
  <c r="X224" i="1" s="1"/>
  <c r="W237" i="1"/>
  <c r="X239" i="1"/>
  <c r="X242" i="1" s="1"/>
  <c r="W249" i="1"/>
  <c r="X286" i="1"/>
  <c r="X287" i="1" s="1"/>
  <c r="X319" i="1"/>
  <c r="X324" i="1" s="1"/>
  <c r="W324" i="1"/>
  <c r="W330" i="1"/>
  <c r="W348" i="1"/>
  <c r="X377" i="1"/>
  <c r="X381" i="1" s="1"/>
  <c r="W388" i="1"/>
  <c r="W397" i="1"/>
  <c r="W402" i="1"/>
  <c r="X408" i="1"/>
  <c r="X409" i="1" s="1"/>
  <c r="W410" i="1"/>
  <c r="W429" i="1"/>
  <c r="W461" i="1"/>
  <c r="X464" i="1"/>
  <c r="X469" i="1" s="1"/>
  <c r="W469" i="1"/>
  <c r="Q481" i="1"/>
  <c r="W437" i="1"/>
  <c r="W455" i="1"/>
  <c r="W215" i="1"/>
  <c r="X452" i="1"/>
  <c r="X454" i="1" s="1"/>
  <c r="W471" i="1" l="1"/>
  <c r="W475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<sst xmlns="http://schemas.openxmlformats.org/spreadsheetml/2006/main" count="2016" uniqueCount="703">
  <si>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</si>
  <si>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</si>
  <si>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</si>
  <si>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</si>
  <si>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</si>
  <si>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</si>
  <si>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</si>
  <si>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</si>
  <si>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</si>
  <si>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</si>
  <si>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</si>
  <si>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</si>
  <si>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</si>
  <si>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</si>
  <si>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</si>
  <si>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</si>
  <si>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</si>
  <si>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</si>
  <si>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</si>
  <si>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</si>
  <si>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</si>
  <si>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</si>
  <si>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</si>
  <si>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</si>
  <si>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</si>
  <si>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</si>
  <si>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</si>
  <si>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</si>
  <si>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</si>
  <si>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</si>
  <si>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</si>
  <si>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</si>
  <si>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</si>
  <si>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</si>
  <si>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</si>
  <si>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</si>
  <si>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</si>
  <si>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</si>
  <si>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</si>
  <si>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</si>
  <si>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</si>
  <si>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</si>
  <si>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</si>
  <si>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</si>
  <si>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</si>
  <si>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</si>
  <si>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</si>
  <si>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</si>
  <si>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</si>
  <si>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</si>
  <si>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</si>
  <si>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</si>
  <si>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</si>
  <si>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</si>
  <si>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</si>
  <si>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</si>
  <si>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</si>
  <si>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</si>
  <si>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</si>
  <si>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</si>
  <si>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</si>
  <si>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</si>
  <si>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</si>
  <si>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</si>
  <si>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</si>
  <si>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</si>
  <si>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</si>
  <si>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</si>
  <si>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</si>
  <si>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</si>
  <si>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</si>
  <si>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</si>
  <si>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</si>
  <si>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</si>
  <si>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</si>
  <si>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</si>
  <si>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</si>
  <si>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</si>
  <si>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</si>
  <si>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</si>
  <si>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</si>
  <si>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</si>
  <si>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</si>
  <si>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</si>
  <si>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</si>
  <si>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</si>
  <si>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</si>
  <si>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</si>
  <si>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</si>
  <si>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</si>
  <si>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</si>
  <si>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</si>
  <si>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</si>
  <si>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</si>
  <si>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</si>
  <si>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</si>
  <si>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</si>
  <si>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</si>
  <si>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</si>
  <si>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</si>
  <si>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</si>
  <si>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</si>
  <si>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</si>
  <si>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</si>
  <si>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</si>
  <si>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</si>
  <si>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</si>
  <si>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</si>
  <si>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</si>
  <si>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</si>
  <si>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</si>
  <si>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</si>
  <si>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</si>
  <si>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</si>
  <si>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</si>
  <si>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</si>
  <si>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</si>
  <si>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</si>
  <si>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</si>
  <si>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</si>
  <si>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</si>
  <si>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</si>
  <si>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</si>
  <si>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</si>
  <si>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</si>
  <si>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</si>
  <si>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</si>
  <si>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</si>
  <si>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</si>
  <si>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</si>
  <si>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</si>
  <si>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</si>
  <si>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</si>
  <si>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</si>
  <si>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</si>
  <si>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</si>
  <si>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</si>
  <si>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</si>
  <si>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</si>
  <si>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</si>
  <si>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</si>
  <si>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</si>
  <si>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</si>
  <si>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</si>
  <si>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</si>
  <si>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</si>
  <si>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</si>
  <si>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</si>
  <si>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</si>
  <si>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</si>
  <si>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</si>
  <si>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</si>
  <si>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</si>
  <si>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</si>
  <si>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</si>
  <si>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</si>
  <si>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</si>
  <si>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</si>
  <si>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</si>
  <si>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</si>
  <si>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</si>
  <si>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</si>
  <si>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</si>
  <si>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</si>
  <si>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</si>
  <si>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</si>
  <si>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</si>
  <si>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</si>
  <si>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</si>
  <si>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</si>
  <si>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</si>
  <si>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</si>
  <si>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</si>
  <si>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</si>
  <si>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</si>
  <si>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</si>
  <si>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</si>
  <si>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</si>
  <si>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</si>
  <si>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</si>
  <si>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</si>
  <si>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</si>
  <si>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</si>
  <si>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</si>
  <si>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</si>
  <si>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</si>
  <si>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</si>
  <si>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</si>
  <si>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</si>
  <si>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</si>
  <si>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</si>
  <si>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</si>
  <si>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</si>
  <si>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</si>
  <si>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</si>
  <si>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</si>
  <si>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</si>
  <si>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</si>
  <si>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</si>
  <si>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</si>
  <si>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</si>
  <si>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</si>
  <si>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</si>
  <si>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</si>
  <si>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</si>
  <si>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</si>
  <si>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</si>
  <si>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</si>
  <si>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</si>
  <si>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</si>
  <si>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</si>
  <si>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</si>
  <si>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</si>
  <si>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</si>
  <si>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</si>
  <si>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</si>
  <si>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</si>
  <si>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</si>
  <si>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</si>
  <si>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</si>
  <si>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</si>
  <si>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</si>
  <si>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</si>
  <si>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</si>
  <si>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</si>
  <si>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</si>
  <si>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</si>
  <si>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</si>
  <si>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</si>
  <si>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</si>
  <si>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</si>
  <si>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</si>
  <si>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</si>
  <si>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</si>
  <si>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</si>
  <si>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</si>
  <si>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</si>
  <si>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</si>
  <si>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</si>
  <si>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</si>
  <si>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</si>
  <si>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</si>
  <si>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</si>
  <si>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</si>
  <si>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</si>
  <si>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</si>
  <si>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</si>
  <si>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</si>
  <si>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</si>
  <si>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</si>
  <si>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</si>
  <si>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</si>
  <si>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</si>
  <si>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</si>
  <si>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</si>
  <si>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</si>
  <si>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</si>
  <si>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</si>
  <si>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</si>
  <si>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</si>
  <si>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</si>
  <si>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</si>
  <si>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</si>
  <si>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</si>
  <si>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</si>
  <si>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</si>
  <si>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</si>
  <si>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</si>
  <si>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</si>
  <si>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</si>
  <si>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</si>
  <si>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</si>
  <si>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</si>
  <si>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</si>
  <si>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</si>
  <si>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</si>
  <si>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</si>
  <si>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</si>
  <si>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</si>
  <si>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</si>
  <si>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</si>
  <si>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</si>
  <si>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</si>
  <si>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</si>
  <si>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</si>
  <si>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</si>
  <si>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</si>
  <si>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</si>
  <si>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</si>
  <si>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</si>
  <si>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</si>
  <si>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</si>
  <si>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</si>
  <si>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</si>
  <si>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</si>
  <si>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</si>
  <si>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</si>
  <si>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</si>
  <si>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</si>
  <si>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</si>
  <si>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</si>
  <si>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</si>
  <si>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</si>
  <si>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</si>
  <si>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</si>
  <si>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</si>
  <si>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</si>
  <si>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</si>
  <si>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</si>
  <si>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</si>
  <si>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</si>
  <si>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</si>
  <si>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</si>
  <si>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</si>
  <si>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</si>
  <si>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</si>
  <si>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</si>
  <si>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</si>
  <si>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</si>
  <si>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</si>
  <si>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</si>
  <si>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</si>
  <si>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</si>
  <si>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</si>
  <si>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</si>
  <si>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</si>
  <si>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</si>
  <si>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</si>
  <si>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</si>
  <si>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</si>
  <si>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</si>
  <si>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</si>
  <si>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</si>
  <si>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</si>
  <si>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</si>
  <si>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</si>
  <si>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</si>
  <si>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</si>
  <si>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</si>
  <si>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</si>
  <si>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</si>
  <si>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</si>
  <si>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</si>
  <si>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</si>
  <si>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</si>
  <si>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</si>
  <si>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</si>
  <si>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</si>
  <si>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</si>
  <si>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</si>
  <si>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</si>
  <si>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</si>
  <si>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</si>
  <si>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</si>
  <si>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</si>
  <si>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</si>
  <si>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</si>
  <si>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</si>
  <si>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</si>
  <si>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</si>
  <si>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</si>
  <si>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</si>
  <si>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</si>
  <si>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</si>
  <si>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</si>
  <si>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</si>
  <si>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</si>
  <si>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</si>
  <si>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</si>
  <si>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</si>
  <si>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</si>
  <si>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</si>
  <si>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</si>
  <si>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</si>
  <si>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</si>
  <si>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</si>
  <si>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</si>
  <si>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</si>
  <si>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</si>
  <si>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</si>
  <si>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</si>
  <si>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</si>
  <si>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</si>
  <si>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</si>
  <si>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</si>
  <si>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</si>
  <si>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</si>
  <si>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</si>
  <si>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</si>
  <si>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</si>
  <si>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</si>
  <si>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</si>
  <si>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</si>
  <si>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</si>
  <si>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</si>
  <si>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</si>
  <si>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</si>
  <si>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</si>
  <si>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</si>
  <si>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</si>
  <si>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</si>
  <si>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</si>
  <si>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</si>
  <si>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</si>
  <si>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</si>
  <si>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</si>
  <si>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</si>
  <si>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</si>
  <si>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</si>
  <si>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</si>
  <si>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</si>
  <si>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</si>
  <si>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</si>
  <si>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</si>
  <si>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</si>
  <si>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</si>
  <si>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</si>
  <si>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</si>
  <si>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</si>
  <si>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</si>
  <si>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</si>
  <si>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</si>
  <si>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</si>
  <si>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</si>
  <si>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</si>
  <si>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</si>
  <si>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</si>
  <si>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</si>
  <si>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</si>
  <si>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</si>
  <si>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</si>
  <si>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</si>
  <si>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</si>
  <si>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</si>
  <si>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</si>
  <si>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</si>
  <si>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</si>
  <si>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</si>
  <si>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</si>
  <si>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</si>
  <si>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</si>
  <si>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</si>
  <si>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</si>
  <si>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</si>
  <si>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</si>
  <si>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</si>
  <si>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</si>
  <si>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</si>
  <si>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</si>
  <si>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</si>
  <si>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</si>
  <si>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</si>
  <si>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</si>
  <si>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</si>
  <si>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</si>
  <si>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</si>
  <si>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</si>
  <si>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</si>
  <si>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</si>
  <si>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</si>
  <si>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</si>
  <si>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</si>
  <si>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</si>
  <si>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</si>
  <si>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</si>
  <si>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</si>
  <si>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</si>
  <si>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</si>
  <si>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</si>
  <si>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</si>
  <si>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</si>
  <si>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</si>
  <si>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</si>
  <si>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</si>
  <si>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</si>
  <si>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</si>
  <si>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</si>
  <si>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</si>
  <si>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</si>
  <si>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</si>
  <si>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</si>
  <si>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</si>
  <si>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</si>
  <si>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</si>
  <si>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</si>
  <si>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</si>
  <si>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</si>
  <si>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</si>
  <si>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</si>
  <si>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</si>
  <si>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</si>
  <si>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</si>
  <si>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</si>
  <si>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</si>
  <si>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</si>
  <si>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</si>
  <si>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</si>
  <si>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</si>
  <si>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</si>
  <si>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</si>
  <si>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</si>
  <si>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</si>
  <si>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</si>
  <si>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</si>
  <si>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</si>
  <si>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</si>
  <si>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</si>
  <si>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</si>
  <si>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</si>
  <si>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</si>
  <si>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</si>
  <si>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</si>
  <si>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</si>
  <si>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</si>
  <si>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</si>
  <si>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</si>
  <si>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</si>
  <si>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</si>
  <si>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</si>
  <si>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</si>
  <si>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</si>
  <si>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</si>
  <si>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</si>
  <si>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</si>
  <si>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</si>
  <si>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</si>
  <si>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</si>
  <si>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</si>
  <si>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</si>
  <si>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</si>
  <si>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</si>
  <si>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</si>
  <si>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</si>
  <si>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</si>
  <si>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</si>
  <si>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</si>
  <si>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</si>
  <si>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</si>
  <si>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</si>
  <si>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</si>
  <si>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</si>
  <si>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</si>
  <si>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</si>
  <si>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</si>
  <si>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</si>
  <si>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</si>
  <si>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</si>
  <si>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</si>
  <si>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</si>
  <si>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</si>
  <si>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</si>
  <si>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</si>
  <si>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</si>
  <si>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</si>
  <si>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</si>
  <si>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</si>
  <si>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</si>
  <si>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</si>
  <si>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</si>
  <si>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</si>
  <si>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</si>
  <si>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</si>
  <si>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</si>
  <si>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</si>
  <si>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</si>
  <si>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</si>
  <si>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</si>
  <si>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</si>
  <si>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</si>
  <si>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</si>
  <si>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</si>
  <si>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</si>
  <si>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</si>
  <si>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</si>
  <si>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</si>
  <si>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</si>
  <si>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</si>
  <si>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</si>
  <si>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</si>
  <si>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</si>
  <si>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</si>
  <si>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</si>
  <si>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</si>
  <si>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</si>
  <si>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</si>
  <si>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</si>
  <si>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</si>
  <si>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</si>
  <si>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</si>
  <si>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</si>
  <si>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</si>
  <si>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</si>
  <si>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</si>
  <si>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</si>
  <si>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</si>
  <si>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</si>
  <si>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</si>
  <si>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</si>
  <si>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</si>
  <si>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</si>
  <si>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</si>
  <si>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</si>
  <si>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</si>
  <si>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</si>
  <si>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</si>
  <si>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</si>
  <si>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</si>
  <si>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</si>
  <si>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</si>
  <si>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</si>
  <si>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</si>
  <si>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</si>
  <si>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</si>
  <si>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</si>
  <si>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</si>
  <si>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</si>
  <si>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</si>
  <si>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</si>
  <si>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</si>
  <si>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</si>
  <si>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</si>
  <si>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</si>
  <si>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</si>
  <si>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</si>
  <si>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</si>
  <si>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</si>
  <si>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</si>
  <si>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</si>
  <si>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</si>
  <si>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</si>
  <si>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</si>
  <si>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</si>
  <si>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</si>
  <si>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</si>
  <si>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</si>
  <si>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</si>
  <si>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</si>
  <si>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</si>
  <si>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</si>
  <si>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</si>
  <si>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</si>
  <si>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</si>
  <si>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</si>
  <si>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</si>
  <si>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</si>
  <si>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</si>
  <si>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</si>
  <si>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</si>
  <si>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</si>
  <si>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</si>
  <si>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</si>
  <si>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</si>
  <si>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</si>
  <si>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</si>
  <si>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</si>
  <si>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</si>
  <si>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</si>
  <si>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</si>
  <si>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</si>
  <si>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</si>
  <si>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</si>
  <si>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</si>
  <si>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</si>
  <si>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</si>
  <si>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</si>
  <si>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</si>
  <si>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</si>
  <si>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</si>
  <si>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</si>
  <si>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</si>
  <si>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</si>
  <si>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</si>
  <si>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</si>
  <si>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</si>
  <si>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</si>
  <si>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</si>
  <si>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</si>
  <si>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</si>
  <si>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</si>
  <si>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</si>
  <si>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</si>
  <si>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</si>
  <si>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</si>
  <si>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</si>
  <si>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</si>
  <si>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</si>
  <si>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</si>
  <si>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</si>
  <si>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</si>
  <si>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</si>
  <si>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</si>
  <si>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</si>
  <si>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</si>
  <si>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</si>
  <si>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</si>
  <si>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</si>
  <si>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</si>
  <si>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</si>
  <si>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</si>
  <si>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</si>
  <si>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</si>
  <si>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</si>
  <si>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МКД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</si>
</sst>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3" zoomScaleNormal="100" zoomScaleSheetLayoutView="100" workbookViewId="0">
      <selection activeCell="Z35" sqref="Z3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45304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0.375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0.60000000000000009</v>
      </c>
      <c r="W35" s="314">
        <f>IFERROR(IF(V35="",0,CEILING((V35/$H35),1)*$H35),"")</f>
        <v>0.6</v>
      </c>
      <c r="X35" s="36">
        <f>IFERROR(IF(W35=0,"",ROUNDUP(W35/H35,0)*0.00753),"")</f>
        <v>7.5300000000000002E-3</v>
      </c>
      <c r="Y35" s="56"/>
      <c r="Z35" s="57"/>
      <c r="AD35" s="58"/>
      <c r="BA35" s="66" t="s">
        <v>85</v>
      </c>
    </row>
    <row r="36" spans="1:53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1.0000000000000002</v>
      </c>
      <c r="W36" s="315">
        <f>IFERROR(W35/H35,"0")</f>
        <v>1</v>
      </c>
      <c r="X36" s="315">
        <f>IFERROR(IF(X35="",0,X35),"0")</f>
        <v>7.5300000000000002E-3</v>
      </c>
      <c r="Y36" s="316"/>
      <c r="Z36" s="316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0.60000000000000009</v>
      </c>
      <c r="W37" s="315">
        <f>IFERROR(SUM(W35:W35),"0")</f>
        <v>0.6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7.5</v>
      </c>
      <c r="W77" s="314">
        <f t="shared" si="2"/>
        <v>7.5</v>
      </c>
      <c r="X77" s="36">
        <f>IFERROR(IF(W77=0,"",ROUNDUP(W77/H77,0)*0.00937),"")</f>
        <v>1.874E-2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9</v>
      </c>
      <c r="W78" s="314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3.7479999999999999E-2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16.5</v>
      </c>
      <c r="W81" s="315">
        <f>IFERROR(SUM(W63:W79),"0")</f>
        <v>16.5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2.4</v>
      </c>
      <c r="W87" s="314">
        <f>IFERROR(IF(V87="",0,CEILING((V87/$H87),1)*$H87),"")</f>
        <v>2.4</v>
      </c>
      <c r="X87" s="36">
        <f>IFERROR(IF(W87=0,"",ROUNDUP(W87/H87,0)*0.00753),"")</f>
        <v>7.5300000000000002E-3</v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1</v>
      </c>
      <c r="W88" s="315">
        <f>IFERROR(W83/H83,"0")+IFERROR(W84/H84,"0")+IFERROR(W85/H85,"0")+IFERROR(W86/H86,"0")+IFERROR(W87/H87,"0")</f>
        <v>1</v>
      </c>
      <c r="X88" s="315">
        <f>IFERROR(IF(X83="",0,X83),"0")+IFERROR(IF(X84="",0,X84),"0")+IFERROR(IF(X85="",0,X85),"0")+IFERROR(IF(X86="",0,X86),"0")+IFERROR(IF(X87="",0,X87),"0")</f>
        <v>7.5300000000000002E-3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2.4</v>
      </c>
      <c r="W89" s="315">
        <f>IFERROR(SUM(W83:W87),"0")</f>
        <v>2.4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6</v>
      </c>
      <c r="W101" s="314">
        <f t="shared" ref="W101:W109" si="5">IFERROR(IF(V101="",0,CEILING((V101/$H101),1)*$H101),"")</f>
        <v>8.1</v>
      </c>
      <c r="X101" s="36">
        <f>IFERROR(IF(W101=0,"",ROUNDUP(W101/H101,0)*0.02175),"")</f>
        <v>2.1749999999999999E-2</v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5.4</v>
      </c>
      <c r="W105" s="314">
        <f t="shared" si="5"/>
        <v>5.4</v>
      </c>
      <c r="X105" s="36">
        <f>IFERROR(IF(W105=0,"",ROUNDUP(W105/H105,0)*0.00753),"")</f>
        <v>1.506E-2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2.7407407407407409</v>
      </c>
      <c r="W110" s="315">
        <f>IFERROR(W101/H101,"0")+IFERROR(W102/H102,"0")+IFERROR(W103/H103,"0")+IFERROR(W104/H104,"0")+IFERROR(W105/H105,"0")+IFERROR(W106/H106,"0")+IFERROR(W107/H107,"0")+IFERROR(W108/H108,"0")+IFERROR(W109/H109,"0")</f>
        <v>3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3.6809999999999996E-2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11.4</v>
      </c>
      <c r="W111" s="315">
        <f>IFERROR(SUM(W101:W109),"0")</f>
        <v>13.5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5.4</v>
      </c>
      <c r="W123" s="314">
        <f>IFERROR(IF(V123="",0,CEILING((V123/$H123),1)*$H123),"")</f>
        <v>5.4</v>
      </c>
      <c r="X123" s="36">
        <f>IFERROR(IF(W123=0,"",ROUNDUP(W123/H123,0)*0.00753),"")</f>
        <v>1.506E-2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2</v>
      </c>
      <c r="W124" s="315">
        <f>IFERROR(W121/H121,"0")+IFERROR(W122/H122,"0")+IFERROR(W123/H123,"0")</f>
        <v>2</v>
      </c>
      <c r="X124" s="315">
        <f>IFERROR(IF(X121="",0,X121),"0")+IFERROR(IF(X122="",0,X122),"0")+IFERROR(IF(X123="",0,X123),"0")</f>
        <v>1.506E-2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5.4</v>
      </c>
      <c r="W125" s="315">
        <f>IFERROR(SUM(W121:W123),"0")</f>
        <v>5.4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2.7</v>
      </c>
      <c r="W150" s="314">
        <f>IFERROR(IF(V150="",0,CEILING((V150/$H150),1)*$H150),"")</f>
        <v>2.7</v>
      </c>
      <c r="X150" s="36">
        <f>IFERROR(IF(W150=0,"",ROUNDUP(W150/H150,0)*0.00753),"")</f>
        <v>7.5300000000000002E-3</v>
      </c>
      <c r="Y150" s="56"/>
      <c r="Z150" s="57"/>
      <c r="AD150" s="58"/>
      <c r="BA150" s="133" t="s">
        <v>1</v>
      </c>
    </row>
    <row r="151" spans="1:53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1</v>
      </c>
      <c r="W151" s="315">
        <f>IFERROR(W149/H149,"0")+IFERROR(W150/H150,"0")</f>
        <v>1</v>
      </c>
      <c r="X151" s="315">
        <f>IFERROR(IF(X149="",0,X149),"0")+IFERROR(IF(X150="",0,X150),"0")</f>
        <v>7.5300000000000002E-3</v>
      </c>
      <c r="Y151" s="316"/>
      <c r="Z151" s="316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2.7</v>
      </c>
      <c r="W152" s="315">
        <f>IFERROR(SUM(W149:W150),"0")</f>
        <v>2.7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2.4</v>
      </c>
      <c r="W188" s="314">
        <f>IFERROR(IF(V188="",0,CEILING((V188/$H188),1)*$H188),"")</f>
        <v>2.4</v>
      </c>
      <c r="X188" s="36">
        <f>IFERROR(IF(W188=0,"",ROUNDUP(W188/H188,0)*0.00753),"")</f>
        <v>7.5300000000000002E-3</v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1</v>
      </c>
      <c r="W190" s="315">
        <f>IFERROR(W186/H186,"0")+IFERROR(W187/H187,"0")+IFERROR(W188/H188,"0")+IFERROR(W189/H189,"0")</f>
        <v>1</v>
      </c>
      <c r="X190" s="315">
        <f>IFERROR(IF(X186="",0,X186),"0")+IFERROR(IF(X187="",0,X187),"0")+IFERROR(IF(X188="",0,X188),"0")+IFERROR(IF(X189="",0,X189),"0")</f>
        <v>7.5300000000000002E-3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2.4</v>
      </c>
      <c r="W191" s="315">
        <f>IFERROR(SUM(W186:W189),"0")</f>
        <v>2.4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4</v>
      </c>
      <c r="W210" s="314">
        <f t="shared" si="9"/>
        <v>4</v>
      </c>
      <c r="X210" s="36">
        <f t="shared" si="10"/>
        <v>9.3699999999999999E-3</v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1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1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9.3699999999999999E-3</v>
      </c>
      <c r="Y214" s="316"/>
      <c r="Z214" s="316"/>
    </row>
    <row r="215" spans="1:53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4</v>
      </c>
      <c r="W215" s="315">
        <f>IFERROR(SUM(W199:W213),"0")</f>
        <v>4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2</v>
      </c>
      <c r="W251" s="314">
        <f>IFERROR(IF(V251="",0,CEILING((V251/$H251),1)*$H251),"")</f>
        <v>2</v>
      </c>
      <c r="X251" s="36">
        <f>IFERROR(IF(W251=0,"",ROUNDUP(W251/H251,0)*0.00474),"")</f>
        <v>4.7400000000000003E-3</v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2</v>
      </c>
      <c r="W253" s="314">
        <f>IFERROR(IF(V253="",0,CEILING((V253/$H253),1)*$H253),"")</f>
        <v>2</v>
      </c>
      <c r="X253" s="36">
        <f>IFERROR(IF(W253=0,"",ROUNDUP(W253/H253,0)*0.00474),"")</f>
        <v>4.7400000000000003E-3</v>
      </c>
      <c r="Y253" s="56"/>
      <c r="Z253" s="57"/>
      <c r="AD253" s="58"/>
      <c r="BA253" s="198" t="s">
        <v>1</v>
      </c>
    </row>
    <row r="254" spans="1:53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2</v>
      </c>
      <c r="W254" s="315">
        <f>IFERROR(W251/H251,"0")+IFERROR(W252/H252,"0")+IFERROR(W253/H253,"0")</f>
        <v>2</v>
      </c>
      <c r="X254" s="315">
        <f>IFERROR(IF(X251="",0,X251),"0")+IFERROR(IF(X252="",0,X252),"0")+IFERROR(IF(X253="",0,X253),"0")</f>
        <v>9.4800000000000006E-3</v>
      </c>
      <c r="Y254" s="316"/>
      <c r="Z254" s="316"/>
    </row>
    <row r="255" spans="1:53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4</v>
      </c>
      <c r="W255" s="315">
        <f>IFERROR(SUM(W251:W253),"0")</f>
        <v>4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5</v>
      </c>
      <c r="W264" s="314">
        <f t="shared" si="12"/>
        <v>5</v>
      </c>
      <c r="X264" s="36">
        <f>IFERROR(IF(W264=0,"",ROUNDUP(W264/H264,0)*0.00937),"")</f>
        <v>9.3699999999999999E-3</v>
      </c>
      <c r="Y264" s="56"/>
      <c r="Z264" s="57"/>
      <c r="AD264" s="58"/>
      <c r="BA264" s="205" t="s">
        <v>1</v>
      </c>
    </row>
    <row r="265" spans="1:53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1</v>
      </c>
      <c r="W265" s="315">
        <f>IFERROR(W258/H258,"0")+IFERROR(W259/H259,"0")+IFERROR(W260/H260,"0")+IFERROR(W261/H261,"0")+IFERROR(W262/H262,"0")+IFERROR(W263/H263,"0")+IFERROR(W264/H264,"0")</f>
        <v>1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9.3699999999999999E-3</v>
      </c>
      <c r="Y265" s="316"/>
      <c r="Z265" s="316"/>
    </row>
    <row r="266" spans="1:53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5</v>
      </c>
      <c r="W266" s="315">
        <f>IFERROR(SUM(W258:W264),"0")</f>
        <v>5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1.8</v>
      </c>
      <c r="W274" s="314">
        <f>IFERROR(IF(V274="",0,CEILING((V274/$H274),1)*$H274),"")</f>
        <v>1.8</v>
      </c>
      <c r="X274" s="36">
        <f>IFERROR(IF(W274=0,"",ROUNDUP(W274/H274,0)*0.00753),"")</f>
        <v>7.5300000000000002E-3</v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1</v>
      </c>
      <c r="W275" s="315">
        <f>IFERROR(W274/H274,"0")</f>
        <v>1</v>
      </c>
      <c r="X275" s="315">
        <f>IFERROR(IF(X274="",0,X274),"0")</f>
        <v>7.5300000000000002E-3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1.8</v>
      </c>
      <c r="W276" s="315">
        <f>IFERROR(SUM(W274:W274),"0")</f>
        <v>1.8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6</v>
      </c>
      <c r="W298" s="314">
        <f t="shared" si="13"/>
        <v>10</v>
      </c>
      <c r="X298" s="36">
        <f>IFERROR(IF(W298=0,"",ROUNDUP(W298/H298,0)*0.00937),"")</f>
        <v>1.874E-2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1.2</v>
      </c>
      <c r="W300" s="315">
        <f>IFERROR(W292/H292,"0")+IFERROR(W293/H293,"0")+IFERROR(W294/H294,"0")+IFERROR(W295/H295,"0")+IFERROR(W296/H296,"0")+IFERROR(W297/H297,"0")+IFERROR(W298/H298,"0")+IFERROR(W299/H299,"0")</f>
        <v>2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1.874E-2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6</v>
      </c>
      <c r="W301" s="315">
        <f>IFERROR(SUM(W292:W299),"0")</f>
        <v>10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2.8</v>
      </c>
      <c r="W328" s="314">
        <f>IFERROR(IF(V328="",0,CEILING((V328/$H328),1)*$H328),"")</f>
        <v>2.8</v>
      </c>
      <c r="X328" s="36">
        <f>IFERROR(IF(W328=0,"",ROUNDUP(W328/H328,0)*0.00502),"")</f>
        <v>5.0200000000000002E-3</v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1</v>
      </c>
      <c r="W329" s="315">
        <f>IFERROR(W327/H327,"0")+IFERROR(W328/H328,"0")</f>
        <v>1</v>
      </c>
      <c r="X329" s="315">
        <f>IFERROR(IF(X327="",0,X327),"0")+IFERROR(IF(X328="",0,X328),"0")</f>
        <v>5.0200000000000002E-3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2.8</v>
      </c>
      <c r="W330" s="315">
        <f>IFERROR(SUM(W327:W328),"0")</f>
        <v>2.8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12</v>
      </c>
      <c r="W333" s="314">
        <f>IFERROR(IF(V333="",0,CEILING((V333/$H333),1)*$H333),"")</f>
        <v>15.6</v>
      </c>
      <c r="X333" s="36">
        <f>IFERROR(IF(W333=0,"",ROUNDUP(W333/H333,0)*0.02175),"")</f>
        <v>4.3499999999999997E-2</v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1.5384615384615385</v>
      </c>
      <c r="W336" s="315">
        <f>IFERROR(W332/H332,"0")+IFERROR(W333/H333,"0")+IFERROR(W334/H334,"0")+IFERROR(W335/H335,"0")</f>
        <v>2</v>
      </c>
      <c r="X336" s="315">
        <f>IFERROR(IF(X332="",0,X332),"0")+IFERROR(IF(X333="",0,X333),"0")+IFERROR(IF(X334="",0,X334),"0")+IFERROR(IF(X335="",0,X335),"0")</f>
        <v>4.3499999999999997E-2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12</v>
      </c>
      <c r="W337" s="315">
        <f>IFERROR(SUM(W332:W335),"0")</f>
        <v>15.6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4.1999999999999993</v>
      </c>
      <c r="W355" s="314">
        <f t="shared" si="14"/>
        <v>4.2</v>
      </c>
      <c r="X355" s="36">
        <f t="shared" si="15"/>
        <v>1.004E-2</v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1.9999999999999996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2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1.004E-2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4.1999999999999993</v>
      </c>
      <c r="W364" s="315">
        <f>IFERROR(SUM(W350:W362),"0")</f>
        <v>4.2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2.1</v>
      </c>
      <c r="W392" s="314">
        <f t="shared" si="16"/>
        <v>2.1</v>
      </c>
      <c r="X392" s="36">
        <f>IFERROR(IF(W392=0,"",ROUNDUP(W392/H392,0)*0.00502),"")</f>
        <v>5.0200000000000002E-3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</v>
      </c>
      <c r="W397" s="315">
        <f>IFERROR(W390/H390,"0")+IFERROR(W391/H391,"0")+IFERROR(W392/H392,"0")+IFERROR(W393/H393,"0")+IFERROR(W394/H394,"0")+IFERROR(W395/H395,"0")+IFERROR(W396/H396,"0")</f>
        <v>1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5.0200000000000002E-3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2.1</v>
      </c>
      <c r="W398" s="315">
        <f>IFERROR(SUM(W390:W396),"0")</f>
        <v>2.1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hidden="1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hidden="1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0</v>
      </c>
      <c r="W423" s="315">
        <f>IFERROR(W414/H414,"0")+IFERROR(W415/H415,"0")+IFERROR(W416/H416,"0")+IFERROR(W417/H417,"0")+IFERROR(W418/H418,"0")+IFERROR(W419/H419,"0")+IFERROR(W420/H420,"0")+IFERROR(W421/H421,"0")+IFERROR(W422/H422,"0")</f>
        <v>0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6"/>
      <c r="Z423" s="316"/>
    </row>
    <row r="424" spans="1:53" hidden="1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0</v>
      </c>
      <c r="W424" s="315">
        <f>IFERROR(SUM(W414:W422),"0")</f>
        <v>0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83.3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92.999999999999986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89.338239316239324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99.574000000000012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114.33823931623932</v>
      </c>
      <c r="W474" s="315">
        <f>GrossWeightTotalR+PalletQtyTotalR*25</f>
        <v>124.57400000000001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24.47920227920228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26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0.23753999999999995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0.6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32.4</v>
      </c>
      <c r="F481" s="46">
        <f>IFERROR(W121*1,"0")+IFERROR(W122*1,"0")+IFERROR(W123*1,"0")</f>
        <v>5.4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5.0999999999999996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8</v>
      </c>
      <c r="M481" s="46">
        <f>IFERROR(W258*1,"0")+IFERROR(W259*1,"0")+IFERROR(W260*1,"0")+IFERROR(W261*1,"0")+IFERROR(W262*1,"0")+IFERROR(W263*1,"0")+IFERROR(W264*1,"0")+IFERROR(W268*1,"0")+IFERROR(W269*1,"0")</f>
        <v>5</v>
      </c>
      <c r="N481" s="46">
        <f>IFERROR(W274*1,"0")+IFERROR(W278*1,"0")+IFERROR(W282*1,"0")+IFERROR(W286*1,"0")</f>
        <v>1.8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18.399999999999999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4.2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2.1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0"/>
        <filter val="1"/>
        <filter val="1,00"/>
        <filter val="1,20"/>
        <filter val="1,54"/>
        <filter val="1,80"/>
        <filter val="11,40"/>
        <filter val="114,34"/>
        <filter val="12,00"/>
        <filter val="16,50"/>
        <filter val="2,00"/>
        <filter val="2,10"/>
        <filter val="2,40"/>
        <filter val="2,70"/>
        <filter val="2,74"/>
        <filter val="2,80"/>
        <filter val="24,48"/>
        <filter val="4,00"/>
        <filter val="4,20"/>
        <filter val="5,00"/>
        <filter val="5,40"/>
        <filter val="6,00"/>
        <filter val="7,50"/>
        <filter val="83,30"/>
        <filter val="89,34"/>
        <filter val="9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2024-01-11T11:19:46Z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