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5BE8D8-F03A-481E-9F4A-1CD34A5AE4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W238" i="1"/>
  <c r="V238" i="1"/>
  <c r="W237" i="1"/>
  <c r="V237" i="1"/>
  <c r="X236" i="1"/>
  <c r="X237" i="1" s="1"/>
  <c r="W236" i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1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X157" i="1" s="1"/>
  <c r="W155" i="1"/>
  <c r="N155" i="1"/>
  <c r="V153" i="1"/>
  <c r="V152" i="1"/>
  <c r="X151" i="1"/>
  <c r="W151" i="1"/>
  <c r="W153" i="1" s="1"/>
  <c r="N151" i="1"/>
  <c r="X150" i="1"/>
  <c r="W150" i="1"/>
  <c r="X149" i="1"/>
  <c r="W149" i="1"/>
  <c r="X148" i="1"/>
  <c r="X152" i="1" s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H10" i="1"/>
  <c r="J9" i="1"/>
  <c r="A9" i="1"/>
  <c r="H9" i="1" s="1"/>
  <c r="D7" i="1"/>
  <c r="O6" i="1"/>
  <c r="N2" i="1"/>
  <c r="W260" i="1" l="1"/>
  <c r="W46" i="1"/>
  <c r="X46" i="1"/>
  <c r="W74" i="1"/>
  <c r="W83" i="1"/>
  <c r="W90" i="1"/>
  <c r="X104" i="1"/>
  <c r="W109" i="1"/>
  <c r="W129" i="1"/>
  <c r="W158" i="1"/>
  <c r="W164" i="1"/>
  <c r="X164" i="1"/>
  <c r="W199" i="1"/>
  <c r="W204" i="1"/>
  <c r="W211" i="1"/>
  <c r="W222" i="1"/>
  <c r="W68" i="1"/>
  <c r="W73" i="1"/>
  <c r="X117" i="1"/>
  <c r="W123" i="1"/>
  <c r="W128" i="1"/>
  <c r="W157" i="1"/>
  <c r="W180" i="1"/>
  <c r="W186" i="1"/>
  <c r="W210" i="1"/>
  <c r="W217" i="1"/>
  <c r="X32" i="1"/>
  <c r="X40" i="1"/>
  <c r="W40" i="1"/>
  <c r="W56" i="1"/>
  <c r="V263" i="1"/>
  <c r="X83" i="1"/>
  <c r="X90" i="1"/>
  <c r="V259" i="1"/>
  <c r="W104" i="1"/>
  <c r="W117" i="1"/>
  <c r="W133" i="1"/>
  <c r="W152" i="1"/>
  <c r="W174" i="1"/>
  <c r="X199" i="1"/>
  <c r="W200" i="1"/>
  <c r="X210" i="1"/>
  <c r="W227" i="1"/>
  <c r="W257" i="1"/>
  <c r="V262" i="1"/>
  <c r="X264" i="1"/>
  <c r="W32" i="1"/>
  <c r="W63" i="1"/>
  <c r="W91" i="1"/>
  <c r="W118" i="1"/>
  <c r="A10" i="1"/>
  <c r="W99" i="1"/>
  <c r="W192" i="1"/>
  <c r="W261" i="1"/>
  <c r="W262" i="1" s="1"/>
  <c r="F9" i="1"/>
  <c r="F10" i="1"/>
  <c r="W24" i="1"/>
  <c r="W47" i="1"/>
  <c r="W84" i="1"/>
  <c r="W140" i="1"/>
  <c r="W145" i="1"/>
  <c r="W165" i="1"/>
  <c r="W170" i="1"/>
  <c r="W234" i="1"/>
  <c r="W245" i="1"/>
  <c r="W23" i="1"/>
  <c r="W263" i="1" l="1"/>
  <c r="W259" i="1"/>
  <c r="C272" i="1" l="1"/>
  <c r="B272" i="1"/>
  <c r="A272" i="1"/>
</calcChain>
</file>

<file path=xl/sharedStrings.xml><?xml version="1.0" encoding="utf-8"?>
<sst xmlns="http://schemas.openxmlformats.org/spreadsheetml/2006/main" count="950" uniqueCount="380">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</sst>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2"/>
  <sheetViews>
    <sheetView showGridLines="0" tabSelected="1" topLeftCell="A2" zoomScaleNormal="100" zoomScaleSheetLayoutView="100" workbookViewId="0">
      <selection activeCell="Z61" sqref="Z6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28" t="s">
        <v>0</v>
      </c>
      <c r="E1" s="179"/>
      <c r="F1" s="179"/>
      <c r="G1" s="13" t="s">
        <v>1</v>
      </c>
      <c r="H1" s="228" t="s">
        <v>2</v>
      </c>
      <c r="I1" s="179"/>
      <c r="J1" s="179"/>
      <c r="K1" s="179"/>
      <c r="L1" s="179"/>
      <c r="M1" s="179"/>
      <c r="N1" s="179"/>
      <c r="O1" s="179"/>
      <c r="P1" s="333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7"/>
      <c r="O3" s="167"/>
      <c r="P3" s="167"/>
      <c r="Q3" s="167"/>
      <c r="R3" s="167"/>
      <c r="S3" s="167"/>
      <c r="T3" s="167"/>
      <c r="U3" s="167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183" t="s">
        <v>8</v>
      </c>
      <c r="B5" s="184"/>
      <c r="C5" s="185"/>
      <c r="D5" s="188"/>
      <c r="E5" s="190"/>
      <c r="F5" s="324" t="s">
        <v>9</v>
      </c>
      <c r="G5" s="185"/>
      <c r="H5" s="188" t="s">
        <v>379</v>
      </c>
      <c r="I5" s="189"/>
      <c r="J5" s="189"/>
      <c r="K5" s="189"/>
      <c r="L5" s="190"/>
      <c r="N5" s="25" t="s">
        <v>10</v>
      </c>
      <c r="O5" s="298">
        <v>45306</v>
      </c>
      <c r="P5" s="181"/>
      <c r="R5" s="323" t="s">
        <v>11</v>
      </c>
      <c r="S5" s="230"/>
      <c r="T5" s="258" t="s">
        <v>12</v>
      </c>
      <c r="U5" s="181"/>
      <c r="Z5" s="52"/>
      <c r="AA5" s="52"/>
      <c r="AB5" s="52"/>
    </row>
    <row r="6" spans="1:29" s="151" customFormat="1" ht="24" customHeight="1" x14ac:dyDescent="0.2">
      <c r="A6" s="183" t="s">
        <v>13</v>
      </c>
      <c r="B6" s="184"/>
      <c r="C6" s="185"/>
      <c r="D6" s="303" t="s">
        <v>14</v>
      </c>
      <c r="E6" s="304"/>
      <c r="F6" s="304"/>
      <c r="G6" s="304"/>
      <c r="H6" s="304"/>
      <c r="I6" s="304"/>
      <c r="J6" s="304"/>
      <c r="K6" s="304"/>
      <c r="L6" s="181"/>
      <c r="N6" s="25" t="s">
        <v>15</v>
      </c>
      <c r="O6" s="237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269" t="s">
        <v>16</v>
      </c>
      <c r="S6" s="230"/>
      <c r="T6" s="264" t="s">
        <v>17</v>
      </c>
      <c r="U6" s="196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5"/>
      <c r="O7" s="43"/>
      <c r="P7" s="43"/>
      <c r="R7" s="167"/>
      <c r="S7" s="230"/>
      <c r="T7" s="265"/>
      <c r="U7" s="266"/>
      <c r="Z7" s="52"/>
      <c r="AA7" s="52"/>
      <c r="AB7" s="52"/>
    </row>
    <row r="8" spans="1:29" s="151" customFormat="1" ht="25.5" customHeight="1" x14ac:dyDescent="0.2">
      <c r="A8" s="335" t="s">
        <v>18</v>
      </c>
      <c r="B8" s="164"/>
      <c r="C8" s="165"/>
      <c r="D8" s="222"/>
      <c r="E8" s="223"/>
      <c r="F8" s="223"/>
      <c r="G8" s="223"/>
      <c r="H8" s="223"/>
      <c r="I8" s="223"/>
      <c r="J8" s="223"/>
      <c r="K8" s="223"/>
      <c r="L8" s="224"/>
      <c r="N8" s="25" t="s">
        <v>19</v>
      </c>
      <c r="O8" s="180">
        <v>0.375</v>
      </c>
      <c r="P8" s="181"/>
      <c r="R8" s="167"/>
      <c r="S8" s="230"/>
      <c r="T8" s="265"/>
      <c r="U8" s="266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186"/>
      <c r="E9" s="170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9" t="str">
        <f>IF(AND($A$9="Тип доверенности/получателя при получении в адресе перегруза:",$D$9="Разовая доверенность"),"Введите ФИО","")</f>
        <v/>
      </c>
      <c r="I9" s="170"/>
      <c r="J9" s="1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0"/>
      <c r="L9" s="170"/>
      <c r="N9" s="27" t="s">
        <v>20</v>
      </c>
      <c r="O9" s="298"/>
      <c r="P9" s="181"/>
      <c r="R9" s="167"/>
      <c r="S9" s="230"/>
      <c r="T9" s="267"/>
      <c r="U9" s="268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186"/>
      <c r="E10" s="170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307" t="str">
        <f>IFERROR(VLOOKUP($D$10,Proxy,2,FALSE),"")</f>
        <v/>
      </c>
      <c r="I10" s="167"/>
      <c r="J10" s="167"/>
      <c r="K10" s="167"/>
      <c r="L10" s="167"/>
      <c r="N10" s="27" t="s">
        <v>21</v>
      </c>
      <c r="O10" s="180"/>
      <c r="P10" s="181"/>
      <c r="S10" s="25" t="s">
        <v>22</v>
      </c>
      <c r="T10" s="195" t="s">
        <v>23</v>
      </c>
      <c r="U10" s="196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180"/>
      <c r="P11" s="181"/>
      <c r="S11" s="25" t="s">
        <v>26</v>
      </c>
      <c r="T11" s="305" t="s">
        <v>27</v>
      </c>
      <c r="U11" s="306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320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11"/>
      <c r="P12" s="283"/>
      <c r="Q12" s="24"/>
      <c r="S12" s="25"/>
      <c r="T12" s="179"/>
      <c r="U12" s="167"/>
      <c r="Z12" s="52"/>
      <c r="AA12" s="52"/>
      <c r="AB12" s="52"/>
    </row>
    <row r="13" spans="1:29" s="151" customFormat="1" ht="23.25" customHeight="1" x14ac:dyDescent="0.2">
      <c r="A13" s="320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5"/>
      <c r="P13" s="306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320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337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4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0"/>
      <c r="O16" s="250"/>
      <c r="P16" s="250"/>
      <c r="Q16" s="250"/>
      <c r="R16" s="25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48" t="s">
        <v>37</v>
      </c>
      <c r="D17" s="191" t="s">
        <v>38</v>
      </c>
      <c r="E17" s="233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2"/>
      <c r="P17" s="232"/>
      <c r="Q17" s="232"/>
      <c r="R17" s="233"/>
      <c r="S17" s="253" t="s">
        <v>48</v>
      </c>
      <c r="T17" s="185"/>
      <c r="U17" s="191" t="s">
        <v>49</v>
      </c>
      <c r="V17" s="191" t="s">
        <v>50</v>
      </c>
      <c r="W17" s="255" t="s">
        <v>51</v>
      </c>
      <c r="X17" s="191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2"/>
      <c r="BA17" s="197" t="s">
        <v>56</v>
      </c>
    </row>
    <row r="18" spans="1:53" ht="14.25" customHeight="1" x14ac:dyDescent="0.2">
      <c r="A18" s="192"/>
      <c r="B18" s="192"/>
      <c r="C18" s="192"/>
      <c r="D18" s="234"/>
      <c r="E18" s="236"/>
      <c r="F18" s="192"/>
      <c r="G18" s="192"/>
      <c r="H18" s="192"/>
      <c r="I18" s="192"/>
      <c r="J18" s="192"/>
      <c r="K18" s="192"/>
      <c r="L18" s="192"/>
      <c r="M18" s="192"/>
      <c r="N18" s="234"/>
      <c r="O18" s="235"/>
      <c r="P18" s="235"/>
      <c r="Q18" s="235"/>
      <c r="R18" s="236"/>
      <c r="S18" s="152" t="s">
        <v>57</v>
      </c>
      <c r="T18" s="152" t="s">
        <v>58</v>
      </c>
      <c r="U18" s="192"/>
      <c r="V18" s="192"/>
      <c r="W18" s="256"/>
      <c r="X18" s="192"/>
      <c r="Y18" s="254"/>
      <c r="Z18" s="254"/>
      <c r="AA18" s="206"/>
      <c r="AB18" s="207"/>
      <c r="AC18" s="208"/>
      <c r="AD18" s="243"/>
      <c r="BA18" s="167"/>
    </row>
    <row r="19" spans="1:53" ht="27.75" hidden="1" customHeight="1" x14ac:dyDescent="0.2">
      <c r="A19" s="201" t="s">
        <v>59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49"/>
      <c r="Z19" s="49"/>
    </row>
    <row r="20" spans="1:53" ht="16.5" hidden="1" customHeight="1" x14ac:dyDescent="0.25">
      <c r="A20" s="16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hidden="1" customHeight="1" x14ac:dyDescent="0.25">
      <c r="A21" s="168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1">
        <v>4607111035752</v>
      </c>
      <c r="E22" s="162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9" t="s">
        <v>65</v>
      </c>
      <c r="O22" s="174"/>
      <c r="P22" s="174"/>
      <c r="Q22" s="174"/>
      <c r="R22" s="162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1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2"/>
      <c r="N23" s="163" t="s">
        <v>67</v>
      </c>
      <c r="O23" s="164"/>
      <c r="P23" s="164"/>
      <c r="Q23" s="164"/>
      <c r="R23" s="164"/>
      <c r="S23" s="164"/>
      <c r="T23" s="165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2"/>
      <c r="N24" s="163" t="s">
        <v>67</v>
      </c>
      <c r="O24" s="164"/>
      <c r="P24" s="164"/>
      <c r="Q24" s="164"/>
      <c r="R24" s="164"/>
      <c r="S24" s="164"/>
      <c r="T24" s="165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201" t="s">
        <v>69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49"/>
      <c r="Z25" s="49"/>
    </row>
    <row r="26" spans="1:53" ht="16.5" hidden="1" customHeight="1" x14ac:dyDescent="0.25">
      <c r="A26" s="166" t="s">
        <v>70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hidden="1" customHeight="1" x14ac:dyDescent="0.25">
      <c r="A27" s="168" t="s">
        <v>71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4"/>
      <c r="Z27" s="154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1">
        <v>4607111036520</v>
      </c>
      <c r="E28" s="162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2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1">
        <v>4607111036605</v>
      </c>
      <c r="E29" s="162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2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1">
        <v>4607111036537</v>
      </c>
      <c r="E30" s="162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7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2"/>
      <c r="S30" s="35"/>
      <c r="T30" s="35"/>
      <c r="U30" s="36" t="s">
        <v>66</v>
      </c>
      <c r="V30" s="157">
        <v>0</v>
      </c>
      <c r="W30" s="158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1">
        <v>4607111036599</v>
      </c>
      <c r="E31" s="162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2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71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2"/>
      <c r="N32" s="163" t="s">
        <v>67</v>
      </c>
      <c r="O32" s="164"/>
      <c r="P32" s="164"/>
      <c r="Q32" s="164"/>
      <c r="R32" s="164"/>
      <c r="S32" s="164"/>
      <c r="T32" s="165"/>
      <c r="U32" s="38" t="s">
        <v>66</v>
      </c>
      <c r="V32" s="159">
        <f>IFERROR(SUM(V28:V31),"0")</f>
        <v>0</v>
      </c>
      <c r="W32" s="159">
        <f>IFERROR(SUM(W28:W31),"0")</f>
        <v>0</v>
      </c>
      <c r="X32" s="159">
        <f>IFERROR(IF(X28="",0,X28),"0")+IFERROR(IF(X29="",0,X29),"0")+IFERROR(IF(X30="",0,X30),"0")+IFERROR(IF(X31="",0,X31),"0")</f>
        <v>0</v>
      </c>
      <c r="Y32" s="160"/>
      <c r="Z32" s="160"/>
    </row>
    <row r="33" spans="1:53" hidden="1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2"/>
      <c r="N33" s="163" t="s">
        <v>67</v>
      </c>
      <c r="O33" s="164"/>
      <c r="P33" s="164"/>
      <c r="Q33" s="164"/>
      <c r="R33" s="164"/>
      <c r="S33" s="164"/>
      <c r="T33" s="165"/>
      <c r="U33" s="38" t="s">
        <v>68</v>
      </c>
      <c r="V33" s="159">
        <f>IFERROR(SUMPRODUCT(V28:V31*H28:H31),"0")</f>
        <v>0</v>
      </c>
      <c r="W33" s="159">
        <f>IFERROR(SUMPRODUCT(W28:W31*H28:H31),"0")</f>
        <v>0</v>
      </c>
      <c r="X33" s="38"/>
      <c r="Y33" s="160"/>
      <c r="Z33" s="160"/>
    </row>
    <row r="34" spans="1:53" ht="16.5" hidden="1" customHeight="1" x14ac:dyDescent="0.25">
      <c r="A34" s="166" t="s">
        <v>82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hidden="1" customHeight="1" x14ac:dyDescent="0.25">
      <c r="A35" s="168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1">
        <v>4607111036285</v>
      </c>
      <c r="E36" s="162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2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1">
        <v>4607111036308</v>
      </c>
      <c r="E37" s="162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7" t="s">
        <v>87</v>
      </c>
      <c r="O37" s="174"/>
      <c r="P37" s="174"/>
      <c r="Q37" s="174"/>
      <c r="R37" s="162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1">
        <v>4607111036315</v>
      </c>
      <c r="E38" s="162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2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1">
        <v>4607111036292</v>
      </c>
      <c r="E39" s="162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2"/>
      <c r="S39" s="35"/>
      <c r="T39" s="35"/>
      <c r="U39" s="36" t="s">
        <v>66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71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2"/>
      <c r="N40" s="163" t="s">
        <v>67</v>
      </c>
      <c r="O40" s="164"/>
      <c r="P40" s="164"/>
      <c r="Q40" s="164"/>
      <c r="R40" s="164"/>
      <c r="S40" s="164"/>
      <c r="T40" s="165"/>
      <c r="U40" s="38" t="s">
        <v>66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hidden="1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2"/>
      <c r="N41" s="163" t="s">
        <v>67</v>
      </c>
      <c r="O41" s="164"/>
      <c r="P41" s="164"/>
      <c r="Q41" s="164"/>
      <c r="R41" s="164"/>
      <c r="S41" s="164"/>
      <c r="T41" s="165"/>
      <c r="U41" s="38" t="s">
        <v>68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hidden="1" customHeight="1" x14ac:dyDescent="0.25">
      <c r="A42" s="166" t="s">
        <v>92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hidden="1" customHeight="1" x14ac:dyDescent="0.25">
      <c r="A43" s="168" t="s">
        <v>93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4"/>
      <c r="Z43" s="154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1">
        <v>4607111037053</v>
      </c>
      <c r="E44" s="162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2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1">
        <v>4607111037060</v>
      </c>
      <c r="E45" s="162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9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4"/>
      <c r="P45" s="174"/>
      <c r="Q45" s="174"/>
      <c r="R45" s="162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71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2"/>
      <c r="N46" s="163" t="s">
        <v>67</v>
      </c>
      <c r="O46" s="164"/>
      <c r="P46" s="164"/>
      <c r="Q46" s="164"/>
      <c r="R46" s="164"/>
      <c r="S46" s="164"/>
      <c r="T46" s="165"/>
      <c r="U46" s="38" t="s">
        <v>66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hidden="1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2"/>
      <c r="N47" s="163" t="s">
        <v>67</v>
      </c>
      <c r="O47" s="164"/>
      <c r="P47" s="164"/>
      <c r="Q47" s="164"/>
      <c r="R47" s="164"/>
      <c r="S47" s="164"/>
      <c r="T47" s="165"/>
      <c r="U47" s="38" t="s">
        <v>68</v>
      </c>
      <c r="V47" s="159">
        <f>IFERROR(SUMPRODUCT(V44:V45*H44:H45),"0")</f>
        <v>0</v>
      </c>
      <c r="W47" s="159">
        <f>IFERROR(SUMPRODUCT(W44:W45*H44:H45),"0")</f>
        <v>0</v>
      </c>
      <c r="X47" s="38"/>
      <c r="Y47" s="160"/>
      <c r="Z47" s="160"/>
    </row>
    <row r="48" spans="1:53" ht="16.5" hidden="1" customHeight="1" x14ac:dyDescent="0.25">
      <c r="A48" s="166" t="s">
        <v>99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hidden="1" customHeight="1" x14ac:dyDescent="0.25">
      <c r="A49" s="168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1">
        <v>4607111037190</v>
      </c>
      <c r="E50" s="162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0" t="s">
        <v>102</v>
      </c>
      <c r="O50" s="174"/>
      <c r="P50" s="174"/>
      <c r="Q50" s="174"/>
      <c r="R50" s="162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1">
        <v>4607111037183</v>
      </c>
      <c r="E51" s="162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52" t="s">
        <v>105</v>
      </c>
      <c r="O51" s="174"/>
      <c r="P51" s="174"/>
      <c r="Q51" s="174"/>
      <c r="R51" s="162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1">
        <v>4607111037091</v>
      </c>
      <c r="E52" s="162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1" t="s">
        <v>108</v>
      </c>
      <c r="O52" s="174"/>
      <c r="P52" s="174"/>
      <c r="Q52" s="174"/>
      <c r="R52" s="162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1">
        <v>4607111036902</v>
      </c>
      <c r="E53" s="162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">
        <v>111</v>
      </c>
      <c r="O53" s="174"/>
      <c r="P53" s="174"/>
      <c r="Q53" s="174"/>
      <c r="R53" s="162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1">
        <v>4607111036858</v>
      </c>
      <c r="E54" s="162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">
        <v>114</v>
      </c>
      <c r="O54" s="174"/>
      <c r="P54" s="174"/>
      <c r="Q54" s="174"/>
      <c r="R54" s="162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115</v>
      </c>
      <c r="B55" s="55" t="s">
        <v>116</v>
      </c>
      <c r="C55" s="32">
        <v>4301070968</v>
      </c>
      <c r="D55" s="161">
        <v>4607111036889</v>
      </c>
      <c r="E55" s="162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5" t="s">
        <v>117</v>
      </c>
      <c r="O55" s="174"/>
      <c r="P55" s="174"/>
      <c r="Q55" s="174"/>
      <c r="R55" s="162"/>
      <c r="S55" s="35"/>
      <c r="T55" s="35"/>
      <c r="U55" s="36" t="s">
        <v>66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71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72"/>
      <c r="N56" s="163" t="s">
        <v>67</v>
      </c>
      <c r="O56" s="164"/>
      <c r="P56" s="164"/>
      <c r="Q56" s="164"/>
      <c r="R56" s="164"/>
      <c r="S56" s="164"/>
      <c r="T56" s="165"/>
      <c r="U56" s="38" t="s">
        <v>66</v>
      </c>
      <c r="V56" s="159">
        <f>IFERROR(SUM(V50:V55),"0")</f>
        <v>0</v>
      </c>
      <c r="W56" s="159">
        <f>IFERROR(SUM(W50:W55),"0")</f>
        <v>0</v>
      </c>
      <c r="X56" s="159">
        <f>IFERROR(IF(X50="",0,X50),"0")+IFERROR(IF(X51="",0,X51),"0")+IFERROR(IF(X52="",0,X52),"0")+IFERROR(IF(X53="",0,X53),"0")+IFERROR(IF(X54="",0,X54),"0")+IFERROR(IF(X55="",0,X55),"0")</f>
        <v>0</v>
      </c>
      <c r="Y56" s="160"/>
      <c r="Z56" s="160"/>
    </row>
    <row r="57" spans="1:53" hidden="1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2"/>
      <c r="N57" s="163" t="s">
        <v>67</v>
      </c>
      <c r="O57" s="164"/>
      <c r="P57" s="164"/>
      <c r="Q57" s="164"/>
      <c r="R57" s="164"/>
      <c r="S57" s="164"/>
      <c r="T57" s="165"/>
      <c r="U57" s="38" t="s">
        <v>68</v>
      </c>
      <c r="V57" s="159">
        <f>IFERROR(SUMPRODUCT(V50:V55*H50:H55),"0")</f>
        <v>0</v>
      </c>
      <c r="W57" s="159">
        <f>IFERROR(SUMPRODUCT(W50:W55*H50:H55),"0")</f>
        <v>0</v>
      </c>
      <c r="X57" s="38"/>
      <c r="Y57" s="160"/>
      <c r="Z57" s="160"/>
    </row>
    <row r="58" spans="1:53" ht="16.5" hidden="1" customHeight="1" x14ac:dyDescent="0.25">
      <c r="A58" s="166" t="s">
        <v>118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53"/>
      <c r="Z58" s="153"/>
    </row>
    <row r="59" spans="1:53" ht="14.25" hidden="1" customHeight="1" x14ac:dyDescent="0.25">
      <c r="A59" s="168" t="s">
        <v>60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1">
        <v>4607111037411</v>
      </c>
      <c r="E60" s="162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18" t="s">
        <v>122</v>
      </c>
      <c r="O60" s="174"/>
      <c r="P60" s="174"/>
      <c r="Q60" s="174"/>
      <c r="R60" s="162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1">
        <v>4607111036728</v>
      </c>
      <c r="E61" s="162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">
        <v>125</v>
      </c>
      <c r="O61" s="174"/>
      <c r="P61" s="174"/>
      <c r="Q61" s="174"/>
      <c r="R61" s="162"/>
      <c r="S61" s="35"/>
      <c r="T61" s="35"/>
      <c r="U61" s="36" t="s">
        <v>66</v>
      </c>
      <c r="V61" s="157">
        <v>200</v>
      </c>
      <c r="W61" s="158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71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72"/>
      <c r="N62" s="163" t="s">
        <v>67</v>
      </c>
      <c r="O62" s="164"/>
      <c r="P62" s="164"/>
      <c r="Q62" s="164"/>
      <c r="R62" s="164"/>
      <c r="S62" s="164"/>
      <c r="T62" s="165"/>
      <c r="U62" s="38" t="s">
        <v>66</v>
      </c>
      <c r="V62" s="159">
        <f>IFERROR(SUM(V60:V61),"0")</f>
        <v>200</v>
      </c>
      <c r="W62" s="159">
        <f>IFERROR(SUM(W60:W61),"0")</f>
        <v>200</v>
      </c>
      <c r="X62" s="159">
        <f>IFERROR(IF(X60="",0,X60),"0")+IFERROR(IF(X61="",0,X61),"0")</f>
        <v>1.7319999999999998</v>
      </c>
      <c r="Y62" s="160"/>
      <c r="Z62" s="160"/>
    </row>
    <row r="63" spans="1:53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2"/>
      <c r="N63" s="163" t="s">
        <v>67</v>
      </c>
      <c r="O63" s="164"/>
      <c r="P63" s="164"/>
      <c r="Q63" s="164"/>
      <c r="R63" s="164"/>
      <c r="S63" s="164"/>
      <c r="T63" s="165"/>
      <c r="U63" s="38" t="s">
        <v>68</v>
      </c>
      <c r="V63" s="159">
        <f>IFERROR(SUMPRODUCT(V60:V61*H60:H61),"0")</f>
        <v>1000</v>
      </c>
      <c r="W63" s="159">
        <f>IFERROR(SUMPRODUCT(W60:W61*H60:H61),"0")</f>
        <v>1000</v>
      </c>
      <c r="X63" s="38"/>
      <c r="Y63" s="160"/>
      <c r="Z63" s="160"/>
    </row>
    <row r="64" spans="1:53" ht="16.5" hidden="1" customHeight="1" x14ac:dyDescent="0.25">
      <c r="A64" s="166" t="s">
        <v>126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53"/>
      <c r="Z64" s="153"/>
    </row>
    <row r="65" spans="1:53" ht="14.25" hidden="1" customHeight="1" x14ac:dyDescent="0.25">
      <c r="A65" s="168" t="s">
        <v>127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4"/>
      <c r="Z65" s="154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1">
        <v>4607111033659</v>
      </c>
      <c r="E66" s="162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4"/>
      <c r="P66" s="174"/>
      <c r="Q66" s="174"/>
      <c r="R66" s="162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7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72"/>
      <c r="N67" s="163" t="s">
        <v>67</v>
      </c>
      <c r="O67" s="164"/>
      <c r="P67" s="164"/>
      <c r="Q67" s="164"/>
      <c r="R67" s="164"/>
      <c r="S67" s="164"/>
      <c r="T67" s="165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2"/>
      <c r="N68" s="163" t="s">
        <v>67</v>
      </c>
      <c r="O68" s="164"/>
      <c r="P68" s="164"/>
      <c r="Q68" s="164"/>
      <c r="R68" s="164"/>
      <c r="S68" s="164"/>
      <c r="T68" s="165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66" t="s">
        <v>130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53"/>
      <c r="Z69" s="153"/>
    </row>
    <row r="70" spans="1:53" ht="14.25" hidden="1" customHeight="1" x14ac:dyDescent="0.25">
      <c r="A70" s="168" t="s">
        <v>131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4"/>
      <c r="Z70" s="154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1">
        <v>4607111034137</v>
      </c>
      <c r="E71" s="162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4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4"/>
      <c r="P71" s="174"/>
      <c r="Q71" s="174"/>
      <c r="R71" s="162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1">
        <v>4607111034120</v>
      </c>
      <c r="E72" s="162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4"/>
      <c r="P72" s="174"/>
      <c r="Q72" s="174"/>
      <c r="R72" s="162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71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72"/>
      <c r="N73" s="163" t="s">
        <v>67</v>
      </c>
      <c r="O73" s="164"/>
      <c r="P73" s="164"/>
      <c r="Q73" s="164"/>
      <c r="R73" s="164"/>
      <c r="S73" s="164"/>
      <c r="T73" s="165"/>
      <c r="U73" s="38" t="s">
        <v>66</v>
      </c>
      <c r="V73" s="159">
        <f>IFERROR(SUM(V71:V72),"0")</f>
        <v>0</v>
      </c>
      <c r="W73" s="159">
        <f>IFERROR(SUM(W71:W72),"0")</f>
        <v>0</v>
      </c>
      <c r="X73" s="159">
        <f>IFERROR(IF(X71="",0,X71),"0")+IFERROR(IF(X72="",0,X72),"0")</f>
        <v>0</v>
      </c>
      <c r="Y73" s="160"/>
      <c r="Z73" s="160"/>
    </row>
    <row r="74" spans="1:53" hidden="1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2"/>
      <c r="N74" s="163" t="s">
        <v>67</v>
      </c>
      <c r="O74" s="164"/>
      <c r="P74" s="164"/>
      <c r="Q74" s="164"/>
      <c r="R74" s="164"/>
      <c r="S74" s="164"/>
      <c r="T74" s="165"/>
      <c r="U74" s="38" t="s">
        <v>68</v>
      </c>
      <c r="V74" s="159">
        <f>IFERROR(SUMPRODUCT(V71:V72*H71:H72),"0")</f>
        <v>0</v>
      </c>
      <c r="W74" s="159">
        <f>IFERROR(SUMPRODUCT(W71:W72*H71:H72),"0")</f>
        <v>0</v>
      </c>
      <c r="X74" s="38"/>
      <c r="Y74" s="160"/>
      <c r="Z74" s="160"/>
    </row>
    <row r="75" spans="1:53" ht="16.5" hidden="1" customHeight="1" x14ac:dyDescent="0.25">
      <c r="A75" s="166" t="s">
        <v>136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53"/>
      <c r="Z75" s="153"/>
    </row>
    <row r="76" spans="1:53" ht="14.25" hidden="1" customHeight="1" x14ac:dyDescent="0.25">
      <c r="A76" s="168" t="s">
        <v>127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4"/>
      <c r="Z76" s="154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1">
        <v>4607111036407</v>
      </c>
      <c r="E77" s="162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4"/>
      <c r="P77" s="174"/>
      <c r="Q77" s="174"/>
      <c r="R77" s="162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1">
        <v>4607111033628</v>
      </c>
      <c r="E78" s="162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0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4"/>
      <c r="P78" s="174"/>
      <c r="Q78" s="174"/>
      <c r="R78" s="162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141</v>
      </c>
      <c r="B79" s="55" t="s">
        <v>142</v>
      </c>
      <c r="C79" s="32">
        <v>4301130400</v>
      </c>
      <c r="D79" s="161">
        <v>4607111033451</v>
      </c>
      <c r="E79" s="162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4"/>
      <c r="P79" s="174"/>
      <c r="Q79" s="174"/>
      <c r="R79" s="162"/>
      <c r="S79" s="35"/>
      <c r="T79" s="35"/>
      <c r="U79" s="36" t="s">
        <v>66</v>
      </c>
      <c r="V79" s="157">
        <v>0</v>
      </c>
      <c r="W79" s="158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1">
        <v>4607111035141</v>
      </c>
      <c r="E80" s="162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4"/>
      <c r="P80" s="174"/>
      <c r="Q80" s="174"/>
      <c r="R80" s="162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1">
        <v>4607111035028</v>
      </c>
      <c r="E81" s="162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4"/>
      <c r="P81" s="174"/>
      <c r="Q81" s="174"/>
      <c r="R81" s="162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hidden="1" customHeight="1" x14ac:dyDescent="0.25">
      <c r="A82" s="55" t="s">
        <v>147</v>
      </c>
      <c r="B82" s="55" t="s">
        <v>148</v>
      </c>
      <c r="C82" s="32">
        <v>4301135109</v>
      </c>
      <c r="D82" s="161">
        <v>4607111033444</v>
      </c>
      <c r="E82" s="162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4"/>
      <c r="P82" s="174"/>
      <c r="Q82" s="174"/>
      <c r="R82" s="162"/>
      <c r="S82" s="35"/>
      <c r="T82" s="35"/>
      <c r="U82" s="36" t="s">
        <v>66</v>
      </c>
      <c r="V82" s="157">
        <v>0</v>
      </c>
      <c r="W82" s="158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hidden="1" x14ac:dyDescent="0.2">
      <c r="A83" s="171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72"/>
      <c r="N83" s="163" t="s">
        <v>67</v>
      </c>
      <c r="O83" s="164"/>
      <c r="P83" s="164"/>
      <c r="Q83" s="164"/>
      <c r="R83" s="164"/>
      <c r="S83" s="164"/>
      <c r="T83" s="165"/>
      <c r="U83" s="38" t="s">
        <v>66</v>
      </c>
      <c r="V83" s="159">
        <f>IFERROR(SUM(V77:V82),"0")</f>
        <v>0</v>
      </c>
      <c r="W83" s="159">
        <f>IFERROR(SUM(W77:W82),"0")</f>
        <v>0</v>
      </c>
      <c r="X83" s="159">
        <f>IFERROR(IF(X77="",0,X77),"0")+IFERROR(IF(X78="",0,X78),"0")+IFERROR(IF(X79="",0,X79),"0")+IFERROR(IF(X80="",0,X80),"0")+IFERROR(IF(X81="",0,X81),"0")+IFERROR(IF(X82="",0,X82),"0")</f>
        <v>0</v>
      </c>
      <c r="Y83" s="160"/>
      <c r="Z83" s="160"/>
    </row>
    <row r="84" spans="1:53" hidden="1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72"/>
      <c r="N84" s="163" t="s">
        <v>67</v>
      </c>
      <c r="O84" s="164"/>
      <c r="P84" s="164"/>
      <c r="Q84" s="164"/>
      <c r="R84" s="164"/>
      <c r="S84" s="164"/>
      <c r="T84" s="165"/>
      <c r="U84" s="38" t="s">
        <v>68</v>
      </c>
      <c r="V84" s="159">
        <f>IFERROR(SUMPRODUCT(V77:V82*H77:H82),"0")</f>
        <v>0</v>
      </c>
      <c r="W84" s="159">
        <f>IFERROR(SUMPRODUCT(W77:W82*H77:H82),"0")</f>
        <v>0</v>
      </c>
      <c r="X84" s="38"/>
      <c r="Y84" s="160"/>
      <c r="Z84" s="160"/>
    </row>
    <row r="85" spans="1:53" ht="16.5" hidden="1" customHeight="1" x14ac:dyDescent="0.25">
      <c r="A85" s="166" t="s">
        <v>149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53"/>
      <c r="Z85" s="153"/>
    </row>
    <row r="86" spans="1:53" ht="14.25" hidden="1" customHeight="1" x14ac:dyDescent="0.25">
      <c r="A86" s="168" t="s">
        <v>149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4"/>
      <c r="Z86" s="154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1">
        <v>4607025784012</v>
      </c>
      <c r="E87" s="162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4"/>
      <c r="P87" s="174"/>
      <c r="Q87" s="174"/>
      <c r="R87" s="162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1">
        <v>4607025784319</v>
      </c>
      <c r="E88" s="162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4"/>
      <c r="P88" s="174"/>
      <c r="Q88" s="174"/>
      <c r="R88" s="162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1">
        <v>4607111035370</v>
      </c>
      <c r="E89" s="162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4"/>
      <c r="P89" s="174"/>
      <c r="Q89" s="174"/>
      <c r="R89" s="162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71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72"/>
      <c r="N90" s="163" t="s">
        <v>67</v>
      </c>
      <c r="O90" s="164"/>
      <c r="P90" s="164"/>
      <c r="Q90" s="164"/>
      <c r="R90" s="164"/>
      <c r="S90" s="164"/>
      <c r="T90" s="165"/>
      <c r="U90" s="38" t="s">
        <v>66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72"/>
      <c r="N91" s="163" t="s">
        <v>67</v>
      </c>
      <c r="O91" s="164"/>
      <c r="P91" s="164"/>
      <c r="Q91" s="164"/>
      <c r="R91" s="164"/>
      <c r="S91" s="164"/>
      <c r="T91" s="165"/>
      <c r="U91" s="38" t="s">
        <v>68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66" t="s">
        <v>156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53"/>
      <c r="Z92" s="153"/>
    </row>
    <row r="93" spans="1:53" ht="14.25" hidden="1" customHeight="1" x14ac:dyDescent="0.25">
      <c r="A93" s="168" t="s">
        <v>60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4"/>
      <c r="Z93" s="154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61">
        <v>4607111033970</v>
      </c>
      <c r="E94" s="162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0" t="s">
        <v>159</v>
      </c>
      <c r="O94" s="174"/>
      <c r="P94" s="174"/>
      <c r="Q94" s="174"/>
      <c r="R94" s="162"/>
      <c r="S94" s="35"/>
      <c r="T94" s="35"/>
      <c r="U94" s="36" t="s">
        <v>66</v>
      </c>
      <c r="V94" s="157">
        <v>0</v>
      </c>
      <c r="W94" s="158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1">
        <v>4607111034144</v>
      </c>
      <c r="E95" s="162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76" t="s">
        <v>162</v>
      </c>
      <c r="O95" s="174"/>
      <c r="P95" s="174"/>
      <c r="Q95" s="174"/>
      <c r="R95" s="162"/>
      <c r="S95" s="35"/>
      <c r="T95" s="35"/>
      <c r="U95" s="36" t="s">
        <v>66</v>
      </c>
      <c r="V95" s="157">
        <v>125</v>
      </c>
      <c r="W95" s="158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61">
        <v>4607111033987</v>
      </c>
      <c r="E96" s="162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8" t="s">
        <v>165</v>
      </c>
      <c r="O96" s="174"/>
      <c r="P96" s="174"/>
      <c r="Q96" s="174"/>
      <c r="R96" s="162"/>
      <c r="S96" s="35"/>
      <c r="T96" s="35"/>
      <c r="U96" s="36" t="s">
        <v>66</v>
      </c>
      <c r="V96" s="157">
        <v>0</v>
      </c>
      <c r="W96" s="158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1">
        <v>4607111034151</v>
      </c>
      <c r="E97" s="162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7" t="s">
        <v>168</v>
      </c>
      <c r="O97" s="174"/>
      <c r="P97" s="174"/>
      <c r="Q97" s="174"/>
      <c r="R97" s="162"/>
      <c r="S97" s="35"/>
      <c r="T97" s="35"/>
      <c r="U97" s="36" t="s">
        <v>66</v>
      </c>
      <c r="V97" s="157">
        <v>125</v>
      </c>
      <c r="W97" s="158">
        <f>IFERROR(IF(V97="","",V97),"")</f>
        <v>125</v>
      </c>
      <c r="X97" s="37">
        <f>IFERROR(IF(V97="","",V97*0.0155),"")</f>
        <v>1.9375</v>
      </c>
      <c r="Y97" s="57"/>
      <c r="Z97" s="58"/>
      <c r="AD97" s="62"/>
      <c r="BA97" s="97" t="s">
        <v>1</v>
      </c>
    </row>
    <row r="98" spans="1:53" x14ac:dyDescent="0.2">
      <c r="A98" s="171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72"/>
      <c r="N98" s="163" t="s">
        <v>67</v>
      </c>
      <c r="O98" s="164"/>
      <c r="P98" s="164"/>
      <c r="Q98" s="164"/>
      <c r="R98" s="164"/>
      <c r="S98" s="164"/>
      <c r="T98" s="165"/>
      <c r="U98" s="38" t="s">
        <v>66</v>
      </c>
      <c r="V98" s="159">
        <f>IFERROR(SUM(V94:V97),"0")</f>
        <v>250</v>
      </c>
      <c r="W98" s="159">
        <f>IFERROR(SUM(W94:W97),"0")</f>
        <v>250</v>
      </c>
      <c r="X98" s="159">
        <f>IFERROR(IF(X94="",0,X94),"0")+IFERROR(IF(X95="",0,X95),"0")+IFERROR(IF(X96="",0,X96),"0")+IFERROR(IF(X97="",0,X97),"0")</f>
        <v>3.875</v>
      </c>
      <c r="Y98" s="160"/>
      <c r="Z98" s="160"/>
    </row>
    <row r="99" spans="1:53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72"/>
      <c r="N99" s="163" t="s">
        <v>67</v>
      </c>
      <c r="O99" s="164"/>
      <c r="P99" s="164"/>
      <c r="Q99" s="164"/>
      <c r="R99" s="164"/>
      <c r="S99" s="164"/>
      <c r="T99" s="165"/>
      <c r="U99" s="38" t="s">
        <v>68</v>
      </c>
      <c r="V99" s="159">
        <f>IFERROR(SUMPRODUCT(V94:V97*H94:H97),"0")</f>
        <v>1800</v>
      </c>
      <c r="W99" s="159">
        <f>IFERROR(SUMPRODUCT(W94:W97*H94:H97),"0")</f>
        <v>1800</v>
      </c>
      <c r="X99" s="38"/>
      <c r="Y99" s="160"/>
      <c r="Z99" s="160"/>
    </row>
    <row r="100" spans="1:53" ht="16.5" hidden="1" customHeight="1" x14ac:dyDescent="0.25">
      <c r="A100" s="166" t="s">
        <v>169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53"/>
      <c r="Z100" s="153"/>
    </row>
    <row r="101" spans="1:53" ht="14.25" hidden="1" customHeight="1" x14ac:dyDescent="0.25">
      <c r="A101" s="168" t="s">
        <v>127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54"/>
      <c r="Z101" s="154"/>
    </row>
    <row r="102" spans="1:53" ht="27" hidden="1" customHeight="1" x14ac:dyDescent="0.25">
      <c r="A102" s="55" t="s">
        <v>170</v>
      </c>
      <c r="B102" s="55" t="s">
        <v>171</v>
      </c>
      <c r="C102" s="32">
        <v>4301135162</v>
      </c>
      <c r="D102" s="161">
        <v>4607111034014</v>
      </c>
      <c r="E102" s="162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4"/>
      <c r="P102" s="174"/>
      <c r="Q102" s="174"/>
      <c r="R102" s="162"/>
      <c r="S102" s="35"/>
      <c r="T102" s="35"/>
      <c r="U102" s="36" t="s">
        <v>66</v>
      </c>
      <c r="V102" s="157">
        <v>0</v>
      </c>
      <c r="W102" s="158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172</v>
      </c>
      <c r="B103" s="55" t="s">
        <v>173</v>
      </c>
      <c r="C103" s="32">
        <v>4301135117</v>
      </c>
      <c r="D103" s="161">
        <v>4607111033994</v>
      </c>
      <c r="E103" s="162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4"/>
      <c r="P103" s="174"/>
      <c r="Q103" s="174"/>
      <c r="R103" s="162"/>
      <c r="S103" s="35"/>
      <c r="T103" s="35"/>
      <c r="U103" s="36" t="s">
        <v>66</v>
      </c>
      <c r="V103" s="157">
        <v>0</v>
      </c>
      <c r="W103" s="158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71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72"/>
      <c r="N104" s="163" t="s">
        <v>67</v>
      </c>
      <c r="O104" s="164"/>
      <c r="P104" s="164"/>
      <c r="Q104" s="164"/>
      <c r="R104" s="164"/>
      <c r="S104" s="164"/>
      <c r="T104" s="165"/>
      <c r="U104" s="38" t="s">
        <v>66</v>
      </c>
      <c r="V104" s="159">
        <f>IFERROR(SUM(V102:V103),"0")</f>
        <v>0</v>
      </c>
      <c r="W104" s="159">
        <f>IFERROR(SUM(W102:W103),"0")</f>
        <v>0</v>
      </c>
      <c r="X104" s="159">
        <f>IFERROR(IF(X102="",0,X102),"0")+IFERROR(IF(X103="",0,X103),"0")</f>
        <v>0</v>
      </c>
      <c r="Y104" s="160"/>
      <c r="Z104" s="160"/>
    </row>
    <row r="105" spans="1:53" hidden="1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72"/>
      <c r="N105" s="163" t="s">
        <v>67</v>
      </c>
      <c r="O105" s="164"/>
      <c r="P105" s="164"/>
      <c r="Q105" s="164"/>
      <c r="R105" s="164"/>
      <c r="S105" s="164"/>
      <c r="T105" s="165"/>
      <c r="U105" s="38" t="s">
        <v>68</v>
      </c>
      <c r="V105" s="159">
        <f>IFERROR(SUMPRODUCT(V102:V103*H102:H103),"0")</f>
        <v>0</v>
      </c>
      <c r="W105" s="159">
        <f>IFERROR(SUMPRODUCT(W102:W103*H102:H103),"0")</f>
        <v>0</v>
      </c>
      <c r="X105" s="38"/>
      <c r="Y105" s="160"/>
      <c r="Z105" s="160"/>
    </row>
    <row r="106" spans="1:53" ht="16.5" hidden="1" customHeight="1" x14ac:dyDescent="0.25">
      <c r="A106" s="166" t="s">
        <v>174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53"/>
      <c r="Z106" s="153"/>
    </row>
    <row r="107" spans="1:53" ht="14.25" hidden="1" customHeight="1" x14ac:dyDescent="0.25">
      <c r="A107" s="168" t="s">
        <v>127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54"/>
      <c r="Z107" s="154"/>
    </row>
    <row r="108" spans="1:53" ht="16.5" hidden="1" customHeight="1" x14ac:dyDescent="0.25">
      <c r="A108" s="55" t="s">
        <v>175</v>
      </c>
      <c r="B108" s="55" t="s">
        <v>176</v>
      </c>
      <c r="C108" s="32">
        <v>4301135112</v>
      </c>
      <c r="D108" s="161">
        <v>4607111034199</v>
      </c>
      <c r="E108" s="162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4"/>
      <c r="P108" s="174"/>
      <c r="Q108" s="174"/>
      <c r="R108" s="162"/>
      <c r="S108" s="35"/>
      <c r="T108" s="35"/>
      <c r="U108" s="36" t="s">
        <v>66</v>
      </c>
      <c r="V108" s="157">
        <v>0</v>
      </c>
      <c r="W108" s="158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71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72"/>
      <c r="N109" s="163" t="s">
        <v>67</v>
      </c>
      <c r="O109" s="164"/>
      <c r="P109" s="164"/>
      <c r="Q109" s="164"/>
      <c r="R109" s="164"/>
      <c r="S109" s="164"/>
      <c r="T109" s="165"/>
      <c r="U109" s="38" t="s">
        <v>66</v>
      </c>
      <c r="V109" s="159">
        <f>IFERROR(SUM(V108:V108),"0")</f>
        <v>0</v>
      </c>
      <c r="W109" s="159">
        <f>IFERROR(SUM(W108:W108),"0")</f>
        <v>0</v>
      </c>
      <c r="X109" s="159">
        <f>IFERROR(IF(X108="",0,X108),"0")</f>
        <v>0</v>
      </c>
      <c r="Y109" s="160"/>
      <c r="Z109" s="160"/>
    </row>
    <row r="110" spans="1:53" hidden="1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72"/>
      <c r="N110" s="163" t="s">
        <v>67</v>
      </c>
      <c r="O110" s="164"/>
      <c r="P110" s="164"/>
      <c r="Q110" s="164"/>
      <c r="R110" s="164"/>
      <c r="S110" s="164"/>
      <c r="T110" s="165"/>
      <c r="U110" s="38" t="s">
        <v>68</v>
      </c>
      <c r="V110" s="159">
        <f>IFERROR(SUMPRODUCT(V108:V108*H108:H108),"0")</f>
        <v>0</v>
      </c>
      <c r="W110" s="159">
        <f>IFERROR(SUMPRODUCT(W108:W108*H108:H108),"0")</f>
        <v>0</v>
      </c>
      <c r="X110" s="38"/>
      <c r="Y110" s="160"/>
      <c r="Z110" s="160"/>
    </row>
    <row r="111" spans="1:53" ht="16.5" hidden="1" customHeight="1" x14ac:dyDescent="0.25">
      <c r="A111" s="166" t="s">
        <v>177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53"/>
      <c r="Z111" s="153"/>
    </row>
    <row r="112" spans="1:53" ht="14.25" hidden="1" customHeight="1" x14ac:dyDescent="0.25">
      <c r="A112" s="168" t="s">
        <v>127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54"/>
      <c r="Z112" s="154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1">
        <v>4607111034670</v>
      </c>
      <c r="E113" s="162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19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4"/>
      <c r="P113" s="174"/>
      <c r="Q113" s="174"/>
      <c r="R113" s="162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1">
        <v>4607111034687</v>
      </c>
      <c r="E114" s="162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301" t="s">
        <v>183</v>
      </c>
      <c r="O114" s="174"/>
      <c r="P114" s="174"/>
      <c r="Q114" s="174"/>
      <c r="R114" s="162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1">
        <v>4607111034380</v>
      </c>
      <c r="E115" s="162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4"/>
      <c r="P115" s="174"/>
      <c r="Q115" s="174"/>
      <c r="R115" s="162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61">
        <v>4607111034397</v>
      </c>
      <c r="E116" s="162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4"/>
      <c r="P116" s="174"/>
      <c r="Q116" s="174"/>
      <c r="R116" s="162"/>
      <c r="S116" s="35"/>
      <c r="T116" s="35"/>
      <c r="U116" s="36" t="s">
        <v>66</v>
      </c>
      <c r="V116" s="157">
        <v>0</v>
      </c>
      <c r="W116" s="158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71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72"/>
      <c r="N117" s="163" t="s">
        <v>67</v>
      </c>
      <c r="O117" s="164"/>
      <c r="P117" s="164"/>
      <c r="Q117" s="164"/>
      <c r="R117" s="164"/>
      <c r="S117" s="164"/>
      <c r="T117" s="165"/>
      <c r="U117" s="38" t="s">
        <v>66</v>
      </c>
      <c r="V117" s="159">
        <f>IFERROR(SUM(V113:V116),"0")</f>
        <v>0</v>
      </c>
      <c r="W117" s="159">
        <f>IFERROR(SUM(W113:W116),"0")</f>
        <v>0</v>
      </c>
      <c r="X117" s="159">
        <f>IFERROR(IF(X113="",0,X113),"0")+IFERROR(IF(X114="",0,X114),"0")+IFERROR(IF(X115="",0,X115),"0")+IFERROR(IF(X116="",0,X116),"0")</f>
        <v>0</v>
      </c>
      <c r="Y117" s="160"/>
      <c r="Z117" s="160"/>
    </row>
    <row r="118" spans="1:53" hidden="1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72"/>
      <c r="N118" s="163" t="s">
        <v>67</v>
      </c>
      <c r="O118" s="164"/>
      <c r="P118" s="164"/>
      <c r="Q118" s="164"/>
      <c r="R118" s="164"/>
      <c r="S118" s="164"/>
      <c r="T118" s="165"/>
      <c r="U118" s="38" t="s">
        <v>68</v>
      </c>
      <c r="V118" s="159">
        <f>IFERROR(SUMPRODUCT(V113:V116*H113:H116),"0")</f>
        <v>0</v>
      </c>
      <c r="W118" s="159">
        <f>IFERROR(SUMPRODUCT(W113:W116*H113:H116),"0")</f>
        <v>0</v>
      </c>
      <c r="X118" s="38"/>
      <c r="Y118" s="160"/>
      <c r="Z118" s="160"/>
    </row>
    <row r="119" spans="1:53" ht="16.5" hidden="1" customHeight="1" x14ac:dyDescent="0.25">
      <c r="A119" s="166" t="s">
        <v>188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53"/>
      <c r="Z119" s="153"/>
    </row>
    <row r="120" spans="1:53" ht="14.25" hidden="1" customHeight="1" x14ac:dyDescent="0.25">
      <c r="A120" s="168" t="s">
        <v>127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4"/>
      <c r="Z120" s="154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1">
        <v>4607111035806</v>
      </c>
      <c r="E121" s="162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4"/>
      <c r="P121" s="174"/>
      <c r="Q121" s="174"/>
      <c r="R121" s="162"/>
      <c r="S121" s="35"/>
      <c r="T121" s="35"/>
      <c r="U121" s="36" t="s">
        <v>66</v>
      </c>
      <c r="V121" s="157">
        <v>0</v>
      </c>
      <c r="W121" s="158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71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72"/>
      <c r="N122" s="163" t="s">
        <v>67</v>
      </c>
      <c r="O122" s="164"/>
      <c r="P122" s="164"/>
      <c r="Q122" s="164"/>
      <c r="R122" s="164"/>
      <c r="S122" s="164"/>
      <c r="T122" s="165"/>
      <c r="U122" s="38" t="s">
        <v>66</v>
      </c>
      <c r="V122" s="159">
        <f>IFERROR(SUM(V121:V121),"0")</f>
        <v>0</v>
      </c>
      <c r="W122" s="159">
        <f>IFERROR(SUM(W121:W121),"0")</f>
        <v>0</v>
      </c>
      <c r="X122" s="159">
        <f>IFERROR(IF(X121="",0,X121),"0")</f>
        <v>0</v>
      </c>
      <c r="Y122" s="160"/>
      <c r="Z122" s="160"/>
    </row>
    <row r="123" spans="1:53" hidden="1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72"/>
      <c r="N123" s="163" t="s">
        <v>67</v>
      </c>
      <c r="O123" s="164"/>
      <c r="P123" s="164"/>
      <c r="Q123" s="164"/>
      <c r="R123" s="164"/>
      <c r="S123" s="164"/>
      <c r="T123" s="165"/>
      <c r="U123" s="38" t="s">
        <v>68</v>
      </c>
      <c r="V123" s="159">
        <f>IFERROR(SUMPRODUCT(V121:V121*H121:H121),"0")</f>
        <v>0</v>
      </c>
      <c r="W123" s="159">
        <f>IFERROR(SUMPRODUCT(W121:W121*H121:H121),"0")</f>
        <v>0</v>
      </c>
      <c r="X123" s="38"/>
      <c r="Y123" s="160"/>
      <c r="Z123" s="160"/>
    </row>
    <row r="124" spans="1:53" ht="16.5" hidden="1" customHeight="1" x14ac:dyDescent="0.25">
      <c r="A124" s="166" t="s">
        <v>191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53"/>
      <c r="Z124" s="153"/>
    </row>
    <row r="125" spans="1:53" ht="14.25" hidden="1" customHeight="1" x14ac:dyDescent="0.25">
      <c r="A125" s="168" t="s">
        <v>192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54"/>
      <c r="Z125" s="154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1">
        <v>4607111035639</v>
      </c>
      <c r="E126" s="162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4"/>
      <c r="P126" s="174"/>
      <c r="Q126" s="174"/>
      <c r="R126" s="162"/>
      <c r="S126" s="35"/>
      <c r="T126" s="35"/>
      <c r="U126" s="36" t="s">
        <v>66</v>
      </c>
      <c r="V126" s="157">
        <v>0</v>
      </c>
      <c r="W126" s="158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1">
        <v>4607111035646</v>
      </c>
      <c r="E127" s="162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4"/>
      <c r="P127" s="174"/>
      <c r="Q127" s="174"/>
      <c r="R127" s="162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71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72"/>
      <c r="N128" s="163" t="s">
        <v>67</v>
      </c>
      <c r="O128" s="164"/>
      <c r="P128" s="164"/>
      <c r="Q128" s="164"/>
      <c r="R128" s="164"/>
      <c r="S128" s="164"/>
      <c r="T128" s="165"/>
      <c r="U128" s="38" t="s">
        <v>66</v>
      </c>
      <c r="V128" s="159">
        <f>IFERROR(SUM(V126:V127),"0")</f>
        <v>0</v>
      </c>
      <c r="W128" s="159">
        <f>IFERROR(SUM(W126:W127),"0")</f>
        <v>0</v>
      </c>
      <c r="X128" s="159">
        <f>IFERROR(IF(X126="",0,X126),"0")+IFERROR(IF(X127="",0,X127),"0")</f>
        <v>0</v>
      </c>
      <c r="Y128" s="160"/>
      <c r="Z128" s="160"/>
    </row>
    <row r="129" spans="1:53" hidden="1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72"/>
      <c r="N129" s="163" t="s">
        <v>67</v>
      </c>
      <c r="O129" s="164"/>
      <c r="P129" s="164"/>
      <c r="Q129" s="164"/>
      <c r="R129" s="164"/>
      <c r="S129" s="164"/>
      <c r="T129" s="165"/>
      <c r="U129" s="38" t="s">
        <v>68</v>
      </c>
      <c r="V129" s="159">
        <f>IFERROR(SUMPRODUCT(V126:V127*H126:H127),"0")</f>
        <v>0</v>
      </c>
      <c r="W129" s="159">
        <f>IFERROR(SUMPRODUCT(W126:W127*H126:H127),"0")</f>
        <v>0</v>
      </c>
      <c r="X129" s="38"/>
      <c r="Y129" s="160"/>
      <c r="Z129" s="160"/>
    </row>
    <row r="130" spans="1:53" ht="16.5" hidden="1" customHeight="1" x14ac:dyDescent="0.25">
      <c r="A130" s="166" t="s">
        <v>199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53"/>
      <c r="Z130" s="153"/>
    </row>
    <row r="131" spans="1:53" ht="14.25" hidden="1" customHeight="1" x14ac:dyDescent="0.25">
      <c r="A131" s="168" t="s">
        <v>127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54"/>
      <c r="Z131" s="154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1">
        <v>4607111036568</v>
      </c>
      <c r="E132" s="162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1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4"/>
      <c r="P132" s="174"/>
      <c r="Q132" s="174"/>
      <c r="R132" s="162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71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72"/>
      <c r="N133" s="163" t="s">
        <v>67</v>
      </c>
      <c r="O133" s="164"/>
      <c r="P133" s="164"/>
      <c r="Q133" s="164"/>
      <c r="R133" s="164"/>
      <c r="S133" s="164"/>
      <c r="T133" s="165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hidden="1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72"/>
      <c r="N134" s="163" t="s">
        <v>67</v>
      </c>
      <c r="O134" s="164"/>
      <c r="P134" s="164"/>
      <c r="Q134" s="164"/>
      <c r="R134" s="164"/>
      <c r="S134" s="164"/>
      <c r="T134" s="165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hidden="1" customHeight="1" x14ac:dyDescent="0.2">
      <c r="A135" s="201" t="s">
        <v>202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49"/>
      <c r="Z135" s="49"/>
    </row>
    <row r="136" spans="1:53" ht="16.5" hidden="1" customHeight="1" x14ac:dyDescent="0.25">
      <c r="A136" s="166" t="s">
        <v>203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53"/>
      <c r="Z136" s="153"/>
    </row>
    <row r="137" spans="1:53" ht="14.25" hidden="1" customHeight="1" x14ac:dyDescent="0.25">
      <c r="A137" s="168" t="s">
        <v>149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54"/>
      <c r="Z137" s="154"/>
    </row>
    <row r="138" spans="1:53" ht="27" hidden="1" customHeight="1" x14ac:dyDescent="0.25">
      <c r="A138" s="55" t="s">
        <v>204</v>
      </c>
      <c r="B138" s="55" t="s">
        <v>205</v>
      </c>
      <c r="C138" s="32">
        <v>4301136025</v>
      </c>
      <c r="D138" s="161">
        <v>4607111038029</v>
      </c>
      <c r="E138" s="162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80" t="s">
        <v>206</v>
      </c>
      <c r="O138" s="174"/>
      <c r="P138" s="174"/>
      <c r="Q138" s="174"/>
      <c r="R138" s="162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71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72"/>
      <c r="N139" s="163" t="s">
        <v>67</v>
      </c>
      <c r="O139" s="164"/>
      <c r="P139" s="164"/>
      <c r="Q139" s="164"/>
      <c r="R139" s="164"/>
      <c r="S139" s="164"/>
      <c r="T139" s="165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hidden="1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72"/>
      <c r="N140" s="163" t="s">
        <v>67</v>
      </c>
      <c r="O140" s="164"/>
      <c r="P140" s="164"/>
      <c r="Q140" s="164"/>
      <c r="R140" s="164"/>
      <c r="S140" s="164"/>
      <c r="T140" s="165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hidden="1" customHeight="1" x14ac:dyDescent="0.25">
      <c r="A141" s="166" t="s">
        <v>207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53"/>
      <c r="Z141" s="153"/>
    </row>
    <row r="142" spans="1:53" ht="14.25" hidden="1" customHeight="1" x14ac:dyDescent="0.25">
      <c r="A142" s="168" t="s">
        <v>192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54"/>
      <c r="Z142" s="154"/>
    </row>
    <row r="143" spans="1:53" ht="16.5" hidden="1" customHeight="1" x14ac:dyDescent="0.25">
      <c r="A143" s="55" t="s">
        <v>208</v>
      </c>
      <c r="B143" s="55" t="s">
        <v>209</v>
      </c>
      <c r="C143" s="32">
        <v>4301071010</v>
      </c>
      <c r="D143" s="161">
        <v>4607111037701</v>
      </c>
      <c r="E143" s="162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4"/>
      <c r="P143" s="174"/>
      <c r="Q143" s="174"/>
      <c r="R143" s="162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71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72"/>
      <c r="N144" s="163" t="s">
        <v>67</v>
      </c>
      <c r="O144" s="164"/>
      <c r="P144" s="164"/>
      <c r="Q144" s="164"/>
      <c r="R144" s="164"/>
      <c r="S144" s="164"/>
      <c r="T144" s="165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hidden="1" x14ac:dyDescent="0.2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72"/>
      <c r="N145" s="163" t="s">
        <v>67</v>
      </c>
      <c r="O145" s="164"/>
      <c r="P145" s="164"/>
      <c r="Q145" s="164"/>
      <c r="R145" s="164"/>
      <c r="S145" s="164"/>
      <c r="T145" s="165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hidden="1" customHeight="1" x14ac:dyDescent="0.25">
      <c r="A146" s="166" t="s">
        <v>210</v>
      </c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53"/>
      <c r="Z146" s="153"/>
    </row>
    <row r="147" spans="1:53" ht="14.25" hidden="1" customHeight="1" x14ac:dyDescent="0.25">
      <c r="A147" s="168" t="s">
        <v>60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4"/>
      <c r="Z147" s="154"/>
    </row>
    <row r="148" spans="1:53" ht="16.5" hidden="1" customHeight="1" x14ac:dyDescent="0.25">
      <c r="A148" s="55" t="s">
        <v>211</v>
      </c>
      <c r="B148" s="55" t="s">
        <v>212</v>
      </c>
      <c r="C148" s="32">
        <v>4301071026</v>
      </c>
      <c r="D148" s="161">
        <v>4607111036384</v>
      </c>
      <c r="E148" s="162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86" t="s">
        <v>213</v>
      </c>
      <c r="O148" s="174"/>
      <c r="P148" s="174"/>
      <c r="Q148" s="174"/>
      <c r="R148" s="162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214</v>
      </c>
      <c r="B149" s="55" t="s">
        <v>215</v>
      </c>
      <c r="C149" s="32">
        <v>4301070956</v>
      </c>
      <c r="D149" s="161">
        <v>4640242180250</v>
      </c>
      <c r="E149" s="162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210" t="s">
        <v>216</v>
      </c>
      <c r="O149" s="174"/>
      <c r="P149" s="174"/>
      <c r="Q149" s="174"/>
      <c r="R149" s="162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217</v>
      </c>
      <c r="B150" s="55" t="s">
        <v>218</v>
      </c>
      <c r="C150" s="32">
        <v>4301071028</v>
      </c>
      <c r="D150" s="161">
        <v>4607111036216</v>
      </c>
      <c r="E150" s="162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211" t="s">
        <v>219</v>
      </c>
      <c r="O150" s="174"/>
      <c r="P150" s="174"/>
      <c r="Q150" s="174"/>
      <c r="R150" s="162"/>
      <c r="S150" s="35"/>
      <c r="T150" s="35"/>
      <c r="U150" s="36" t="s">
        <v>66</v>
      </c>
      <c r="V150" s="157">
        <v>0</v>
      </c>
      <c r="W150" s="158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220</v>
      </c>
      <c r="B151" s="55" t="s">
        <v>221</v>
      </c>
      <c r="C151" s="32">
        <v>4301070911</v>
      </c>
      <c r="D151" s="161">
        <v>4607111036278</v>
      </c>
      <c r="E151" s="162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33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4"/>
      <c r="P151" s="174"/>
      <c r="Q151" s="174"/>
      <c r="R151" s="162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hidden="1" x14ac:dyDescent="0.2">
      <c r="A152" s="171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72"/>
      <c r="N152" s="163" t="s">
        <v>67</v>
      </c>
      <c r="O152" s="164"/>
      <c r="P152" s="164"/>
      <c r="Q152" s="164"/>
      <c r="R152" s="164"/>
      <c r="S152" s="164"/>
      <c r="T152" s="165"/>
      <c r="U152" s="38" t="s">
        <v>66</v>
      </c>
      <c r="V152" s="159">
        <f>IFERROR(SUM(V148:V151),"0")</f>
        <v>0</v>
      </c>
      <c r="W152" s="159">
        <f>IFERROR(SUM(W148:W151),"0")</f>
        <v>0</v>
      </c>
      <c r="X152" s="159">
        <f>IFERROR(IF(X148="",0,X148),"0")+IFERROR(IF(X149="",0,X149),"0")+IFERROR(IF(X150="",0,X150),"0")+IFERROR(IF(X151="",0,X151),"0")</f>
        <v>0</v>
      </c>
      <c r="Y152" s="160"/>
      <c r="Z152" s="160"/>
    </row>
    <row r="153" spans="1:53" hidden="1" x14ac:dyDescent="0.2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72"/>
      <c r="N153" s="163" t="s">
        <v>67</v>
      </c>
      <c r="O153" s="164"/>
      <c r="P153" s="164"/>
      <c r="Q153" s="164"/>
      <c r="R153" s="164"/>
      <c r="S153" s="164"/>
      <c r="T153" s="165"/>
      <c r="U153" s="38" t="s">
        <v>68</v>
      </c>
      <c r="V153" s="159">
        <f>IFERROR(SUMPRODUCT(V148:V151*H148:H151),"0")</f>
        <v>0</v>
      </c>
      <c r="W153" s="159">
        <f>IFERROR(SUMPRODUCT(W148:W151*H148:H151),"0")</f>
        <v>0</v>
      </c>
      <c r="X153" s="38"/>
      <c r="Y153" s="160"/>
      <c r="Z153" s="160"/>
    </row>
    <row r="154" spans="1:53" ht="14.25" hidden="1" customHeight="1" x14ac:dyDescent="0.25">
      <c r="A154" s="168" t="s">
        <v>222</v>
      </c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54"/>
      <c r="Z154" s="154"/>
    </row>
    <row r="155" spans="1:53" ht="27" hidden="1" customHeight="1" x14ac:dyDescent="0.25">
      <c r="A155" s="55" t="s">
        <v>223</v>
      </c>
      <c r="B155" s="55" t="s">
        <v>224</v>
      </c>
      <c r="C155" s="32">
        <v>4301080153</v>
      </c>
      <c r="D155" s="161">
        <v>4607111036827</v>
      </c>
      <c r="E155" s="162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1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4"/>
      <c r="P155" s="174"/>
      <c r="Q155" s="174"/>
      <c r="R155" s="162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225</v>
      </c>
      <c r="B156" s="55" t="s">
        <v>226</v>
      </c>
      <c r="C156" s="32">
        <v>4301080154</v>
      </c>
      <c r="D156" s="161">
        <v>4607111036834</v>
      </c>
      <c r="E156" s="162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4"/>
      <c r="P156" s="174"/>
      <c r="Q156" s="174"/>
      <c r="R156" s="162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71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72"/>
      <c r="N157" s="163" t="s">
        <v>67</v>
      </c>
      <c r="O157" s="164"/>
      <c r="P157" s="164"/>
      <c r="Q157" s="164"/>
      <c r="R157" s="164"/>
      <c r="S157" s="164"/>
      <c r="T157" s="165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hidden="1" x14ac:dyDescent="0.2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72"/>
      <c r="N158" s="163" t="s">
        <v>67</v>
      </c>
      <c r="O158" s="164"/>
      <c r="P158" s="164"/>
      <c r="Q158" s="164"/>
      <c r="R158" s="164"/>
      <c r="S158" s="164"/>
      <c r="T158" s="165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hidden="1" customHeight="1" x14ac:dyDescent="0.2">
      <c r="A159" s="201" t="s">
        <v>227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49"/>
      <c r="Z159" s="49"/>
    </row>
    <row r="160" spans="1:53" ht="16.5" hidden="1" customHeight="1" x14ac:dyDescent="0.25">
      <c r="A160" s="166" t="s">
        <v>228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3"/>
      <c r="Z160" s="153"/>
    </row>
    <row r="161" spans="1:53" ht="14.25" hidden="1" customHeight="1" x14ac:dyDescent="0.25">
      <c r="A161" s="168" t="s">
        <v>71</v>
      </c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54"/>
      <c r="Z161" s="154"/>
    </row>
    <row r="162" spans="1:53" ht="16.5" hidden="1" customHeight="1" x14ac:dyDescent="0.25">
      <c r="A162" s="55" t="s">
        <v>229</v>
      </c>
      <c r="B162" s="55" t="s">
        <v>230</v>
      </c>
      <c r="C162" s="32">
        <v>4301132048</v>
      </c>
      <c r="D162" s="161">
        <v>4607111035721</v>
      </c>
      <c r="E162" s="162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30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4"/>
      <c r="P162" s="174"/>
      <c r="Q162" s="174"/>
      <c r="R162" s="162"/>
      <c r="S162" s="35"/>
      <c r="T162" s="35"/>
      <c r="U162" s="36" t="s">
        <v>66</v>
      </c>
      <c r="V162" s="157">
        <v>0</v>
      </c>
      <c r="W162" s="158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231</v>
      </c>
      <c r="B163" s="55" t="s">
        <v>232</v>
      </c>
      <c r="C163" s="32">
        <v>4301132046</v>
      </c>
      <c r="D163" s="161">
        <v>4607111035691</v>
      </c>
      <c r="E163" s="162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7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4"/>
      <c r="P163" s="174"/>
      <c r="Q163" s="174"/>
      <c r="R163" s="162"/>
      <c r="S163" s="35"/>
      <c r="T163" s="35"/>
      <c r="U163" s="36" t="s">
        <v>66</v>
      </c>
      <c r="V163" s="157">
        <v>0</v>
      </c>
      <c r="W163" s="158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71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72"/>
      <c r="N164" s="163" t="s">
        <v>67</v>
      </c>
      <c r="O164" s="164"/>
      <c r="P164" s="164"/>
      <c r="Q164" s="164"/>
      <c r="R164" s="164"/>
      <c r="S164" s="164"/>
      <c r="T164" s="165"/>
      <c r="U164" s="38" t="s">
        <v>66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hidden="1" x14ac:dyDescent="0.2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72"/>
      <c r="N165" s="163" t="s">
        <v>67</v>
      </c>
      <c r="O165" s="164"/>
      <c r="P165" s="164"/>
      <c r="Q165" s="164"/>
      <c r="R165" s="164"/>
      <c r="S165" s="164"/>
      <c r="T165" s="165"/>
      <c r="U165" s="38" t="s">
        <v>68</v>
      </c>
      <c r="V165" s="159">
        <f>IFERROR(SUMPRODUCT(V162:V163*H162:H163),"0")</f>
        <v>0</v>
      </c>
      <c r="W165" s="159">
        <f>IFERROR(SUMPRODUCT(W162:W163*H162:H163),"0")</f>
        <v>0</v>
      </c>
      <c r="X165" s="38"/>
      <c r="Y165" s="160"/>
      <c r="Z165" s="160"/>
    </row>
    <row r="166" spans="1:53" ht="16.5" hidden="1" customHeight="1" x14ac:dyDescent="0.25">
      <c r="A166" s="166" t="s">
        <v>233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3"/>
      <c r="Z166" s="153"/>
    </row>
    <row r="167" spans="1:53" ht="14.25" hidden="1" customHeight="1" x14ac:dyDescent="0.25">
      <c r="A167" s="168" t="s">
        <v>233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4"/>
      <c r="Z167" s="154"/>
    </row>
    <row r="168" spans="1:53" ht="27" hidden="1" customHeight="1" x14ac:dyDescent="0.25">
      <c r="A168" s="55" t="s">
        <v>234</v>
      </c>
      <c r="B168" s="55" t="s">
        <v>235</v>
      </c>
      <c r="C168" s="32">
        <v>4301133002</v>
      </c>
      <c r="D168" s="161">
        <v>4607111035783</v>
      </c>
      <c r="E168" s="162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2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4"/>
      <c r="P168" s="174"/>
      <c r="Q168" s="174"/>
      <c r="R168" s="162"/>
      <c r="S168" s="35"/>
      <c r="T168" s="35"/>
      <c r="U168" s="36" t="s">
        <v>66</v>
      </c>
      <c r="V168" s="157">
        <v>0</v>
      </c>
      <c r="W168" s="158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71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72"/>
      <c r="N169" s="163" t="s">
        <v>67</v>
      </c>
      <c r="O169" s="164"/>
      <c r="P169" s="164"/>
      <c r="Q169" s="164"/>
      <c r="R169" s="164"/>
      <c r="S169" s="164"/>
      <c r="T169" s="165"/>
      <c r="U169" s="38" t="s">
        <v>66</v>
      </c>
      <c r="V169" s="159">
        <f>IFERROR(SUM(V168:V168),"0")</f>
        <v>0</v>
      </c>
      <c r="W169" s="159">
        <f>IFERROR(SUM(W168:W168),"0")</f>
        <v>0</v>
      </c>
      <c r="X169" s="159">
        <f>IFERROR(IF(X168="",0,X168),"0")</f>
        <v>0</v>
      </c>
      <c r="Y169" s="160"/>
      <c r="Z169" s="160"/>
    </row>
    <row r="170" spans="1:53" hidden="1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72"/>
      <c r="N170" s="163" t="s">
        <v>67</v>
      </c>
      <c r="O170" s="164"/>
      <c r="P170" s="164"/>
      <c r="Q170" s="164"/>
      <c r="R170" s="164"/>
      <c r="S170" s="164"/>
      <c r="T170" s="165"/>
      <c r="U170" s="38" t="s">
        <v>68</v>
      </c>
      <c r="V170" s="159">
        <f>IFERROR(SUMPRODUCT(V168:V168*H168:H168),"0")</f>
        <v>0</v>
      </c>
      <c r="W170" s="159">
        <f>IFERROR(SUMPRODUCT(W168:W168*H168:H168),"0")</f>
        <v>0</v>
      </c>
      <c r="X170" s="38"/>
      <c r="Y170" s="160"/>
      <c r="Z170" s="160"/>
    </row>
    <row r="171" spans="1:53" ht="16.5" hidden="1" customHeight="1" x14ac:dyDescent="0.25">
      <c r="A171" s="166" t="s">
        <v>227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53"/>
      <c r="Z171" s="153"/>
    </row>
    <row r="172" spans="1:53" ht="14.25" hidden="1" customHeight="1" x14ac:dyDescent="0.25">
      <c r="A172" s="168" t="s">
        <v>236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4"/>
      <c r="Z172" s="154"/>
    </row>
    <row r="173" spans="1:53" ht="27" hidden="1" customHeight="1" x14ac:dyDescent="0.25">
      <c r="A173" s="55" t="s">
        <v>237</v>
      </c>
      <c r="B173" s="55" t="s">
        <v>238</v>
      </c>
      <c r="C173" s="32">
        <v>4301051319</v>
      </c>
      <c r="D173" s="161">
        <v>4680115881204</v>
      </c>
      <c r="E173" s="162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199" t="s">
        <v>240</v>
      </c>
      <c r="O173" s="174"/>
      <c r="P173" s="174"/>
      <c r="Q173" s="174"/>
      <c r="R173" s="162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hidden="1" x14ac:dyDescent="0.2">
      <c r="A174" s="171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72"/>
      <c r="N174" s="163" t="s">
        <v>67</v>
      </c>
      <c r="O174" s="164"/>
      <c r="P174" s="164"/>
      <c r="Q174" s="164"/>
      <c r="R174" s="164"/>
      <c r="S174" s="164"/>
      <c r="T174" s="165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hidden="1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72"/>
      <c r="N175" s="163" t="s">
        <v>67</v>
      </c>
      <c r="O175" s="164"/>
      <c r="P175" s="164"/>
      <c r="Q175" s="164"/>
      <c r="R175" s="164"/>
      <c r="S175" s="164"/>
      <c r="T175" s="165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hidden="1" customHeight="1" x14ac:dyDescent="0.25">
      <c r="A176" s="166" t="s">
        <v>242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3"/>
      <c r="Z176" s="153"/>
    </row>
    <row r="177" spans="1:53" ht="14.25" hidden="1" customHeight="1" x14ac:dyDescent="0.25">
      <c r="A177" s="168" t="s">
        <v>71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4"/>
      <c r="Z177" s="154"/>
    </row>
    <row r="178" spans="1:53" ht="27" hidden="1" customHeight="1" x14ac:dyDescent="0.25">
      <c r="A178" s="55" t="s">
        <v>243</v>
      </c>
      <c r="B178" s="55" t="s">
        <v>244</v>
      </c>
      <c r="C178" s="32">
        <v>4301132079</v>
      </c>
      <c r="D178" s="161">
        <v>4607111038487</v>
      </c>
      <c r="E178" s="162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257" t="s">
        <v>245</v>
      </c>
      <c r="O178" s="174"/>
      <c r="P178" s="174"/>
      <c r="Q178" s="174"/>
      <c r="R178" s="162"/>
      <c r="S178" s="35"/>
      <c r="T178" s="35"/>
      <c r="U178" s="36" t="s">
        <v>66</v>
      </c>
      <c r="V178" s="157">
        <v>0</v>
      </c>
      <c r="W178" s="158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idden="1" x14ac:dyDescent="0.2">
      <c r="A179" s="171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2"/>
      <c r="N179" s="163" t="s">
        <v>67</v>
      </c>
      <c r="O179" s="164"/>
      <c r="P179" s="164"/>
      <c r="Q179" s="164"/>
      <c r="R179" s="164"/>
      <c r="S179" s="164"/>
      <c r="T179" s="165"/>
      <c r="U179" s="38" t="s">
        <v>66</v>
      </c>
      <c r="V179" s="159">
        <f>IFERROR(SUM(V178:V178),"0")</f>
        <v>0</v>
      </c>
      <c r="W179" s="159">
        <f>IFERROR(SUM(W178:W178),"0")</f>
        <v>0</v>
      </c>
      <c r="X179" s="159">
        <f>IFERROR(IF(X178="",0,X178),"0")</f>
        <v>0</v>
      </c>
      <c r="Y179" s="160"/>
      <c r="Z179" s="160"/>
    </row>
    <row r="180" spans="1:53" hidden="1" x14ac:dyDescent="0.2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72"/>
      <c r="N180" s="163" t="s">
        <v>67</v>
      </c>
      <c r="O180" s="164"/>
      <c r="P180" s="164"/>
      <c r="Q180" s="164"/>
      <c r="R180" s="164"/>
      <c r="S180" s="164"/>
      <c r="T180" s="165"/>
      <c r="U180" s="38" t="s">
        <v>68</v>
      </c>
      <c r="V180" s="159">
        <f>IFERROR(SUMPRODUCT(V178:V178*H178:H178),"0")</f>
        <v>0</v>
      </c>
      <c r="W180" s="159">
        <f>IFERROR(SUMPRODUCT(W178:W178*H178:H178),"0")</f>
        <v>0</v>
      </c>
      <c r="X180" s="38"/>
      <c r="Y180" s="160"/>
      <c r="Z180" s="160"/>
    </row>
    <row r="181" spans="1:53" ht="27.75" hidden="1" customHeight="1" x14ac:dyDescent="0.2">
      <c r="A181" s="201" t="s">
        <v>246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49"/>
      <c r="Z181" s="49"/>
    </row>
    <row r="182" spans="1:53" ht="16.5" hidden="1" customHeight="1" x14ac:dyDescent="0.25">
      <c r="A182" s="166" t="s">
        <v>247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53"/>
      <c r="Z182" s="153"/>
    </row>
    <row r="183" spans="1:53" ht="14.25" hidden="1" customHeight="1" x14ac:dyDescent="0.25">
      <c r="A183" s="168" t="s">
        <v>60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4"/>
      <c r="Z183" s="154"/>
    </row>
    <row r="184" spans="1:53" ht="27" hidden="1" customHeight="1" x14ac:dyDescent="0.25">
      <c r="A184" s="55" t="s">
        <v>248</v>
      </c>
      <c r="B184" s="55" t="s">
        <v>249</v>
      </c>
      <c r="C184" s="32">
        <v>4301070948</v>
      </c>
      <c r="D184" s="161">
        <v>4607111037022</v>
      </c>
      <c r="E184" s="162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9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4"/>
      <c r="P184" s="174"/>
      <c r="Q184" s="174"/>
      <c r="R184" s="162"/>
      <c r="S184" s="35"/>
      <c r="T184" s="35"/>
      <c r="U184" s="36" t="s">
        <v>66</v>
      </c>
      <c r="V184" s="157">
        <v>0</v>
      </c>
      <c r="W184" s="158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idden="1" x14ac:dyDescent="0.2">
      <c r="A185" s="171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72"/>
      <c r="N185" s="163" t="s">
        <v>67</v>
      </c>
      <c r="O185" s="164"/>
      <c r="P185" s="164"/>
      <c r="Q185" s="164"/>
      <c r="R185" s="164"/>
      <c r="S185" s="164"/>
      <c r="T185" s="165"/>
      <c r="U185" s="38" t="s">
        <v>66</v>
      </c>
      <c r="V185" s="159">
        <f>IFERROR(SUM(V184:V184),"0")</f>
        <v>0</v>
      </c>
      <c r="W185" s="159">
        <f>IFERROR(SUM(W184:W184),"0")</f>
        <v>0</v>
      </c>
      <c r="X185" s="159">
        <f>IFERROR(IF(X184="",0,X184),"0")</f>
        <v>0</v>
      </c>
      <c r="Y185" s="160"/>
      <c r="Z185" s="160"/>
    </row>
    <row r="186" spans="1:53" hidden="1" x14ac:dyDescent="0.2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72"/>
      <c r="N186" s="163" t="s">
        <v>67</v>
      </c>
      <c r="O186" s="164"/>
      <c r="P186" s="164"/>
      <c r="Q186" s="164"/>
      <c r="R186" s="164"/>
      <c r="S186" s="164"/>
      <c r="T186" s="165"/>
      <c r="U186" s="38" t="s">
        <v>68</v>
      </c>
      <c r="V186" s="159">
        <f>IFERROR(SUMPRODUCT(V184:V184*H184:H184),"0")</f>
        <v>0</v>
      </c>
      <c r="W186" s="159">
        <f>IFERROR(SUMPRODUCT(W184:W184*H184:H184),"0")</f>
        <v>0</v>
      </c>
      <c r="X186" s="38"/>
      <c r="Y186" s="160"/>
      <c r="Z186" s="160"/>
    </row>
    <row r="187" spans="1:53" ht="16.5" hidden="1" customHeight="1" x14ac:dyDescent="0.25">
      <c r="A187" s="166" t="s">
        <v>250</v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53"/>
      <c r="Z187" s="153"/>
    </row>
    <row r="188" spans="1:53" ht="14.25" hidden="1" customHeight="1" x14ac:dyDescent="0.25">
      <c r="A188" s="168" t="s">
        <v>60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4"/>
      <c r="Z188" s="154"/>
    </row>
    <row r="189" spans="1:53" ht="27" hidden="1" customHeight="1" x14ac:dyDescent="0.25">
      <c r="A189" s="55" t="s">
        <v>251</v>
      </c>
      <c r="B189" s="55" t="s">
        <v>252</v>
      </c>
      <c r="C189" s="32">
        <v>4301070990</v>
      </c>
      <c r="D189" s="161">
        <v>4607111038494</v>
      </c>
      <c r="E189" s="162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6" t="s">
        <v>253</v>
      </c>
      <c r="O189" s="174"/>
      <c r="P189" s="174"/>
      <c r="Q189" s="174"/>
      <c r="R189" s="162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hidden="1" customHeight="1" x14ac:dyDescent="0.25">
      <c r="A190" s="55" t="s">
        <v>254</v>
      </c>
      <c r="B190" s="55" t="s">
        <v>255</v>
      </c>
      <c r="C190" s="32">
        <v>4301070966</v>
      </c>
      <c r="D190" s="161">
        <v>4607111038135</v>
      </c>
      <c r="E190" s="162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90" t="s">
        <v>256</v>
      </c>
      <c r="O190" s="174"/>
      <c r="P190" s="174"/>
      <c r="Q190" s="174"/>
      <c r="R190" s="162"/>
      <c r="S190" s="35"/>
      <c r="T190" s="35"/>
      <c r="U190" s="36" t="s">
        <v>66</v>
      </c>
      <c r="V190" s="157">
        <v>0</v>
      </c>
      <c r="W190" s="158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idden="1" x14ac:dyDescent="0.2">
      <c r="A191" s="171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2"/>
      <c r="N191" s="163" t="s">
        <v>67</v>
      </c>
      <c r="O191" s="164"/>
      <c r="P191" s="164"/>
      <c r="Q191" s="164"/>
      <c r="R191" s="164"/>
      <c r="S191" s="164"/>
      <c r="T191" s="165"/>
      <c r="U191" s="38" t="s">
        <v>66</v>
      </c>
      <c r="V191" s="159">
        <f>IFERROR(SUM(V189:V190),"0")</f>
        <v>0</v>
      </c>
      <c r="W191" s="159">
        <f>IFERROR(SUM(W189:W190),"0")</f>
        <v>0</v>
      </c>
      <c r="X191" s="159">
        <f>IFERROR(IF(X189="",0,X189),"0")+IFERROR(IF(X190="",0,X190),"0")</f>
        <v>0</v>
      </c>
      <c r="Y191" s="160"/>
      <c r="Z191" s="160"/>
    </row>
    <row r="192" spans="1:53" hidden="1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2"/>
      <c r="N192" s="163" t="s">
        <v>67</v>
      </c>
      <c r="O192" s="164"/>
      <c r="P192" s="164"/>
      <c r="Q192" s="164"/>
      <c r="R192" s="164"/>
      <c r="S192" s="164"/>
      <c r="T192" s="165"/>
      <c r="U192" s="38" t="s">
        <v>68</v>
      </c>
      <c r="V192" s="159">
        <f>IFERROR(SUMPRODUCT(V189:V190*H189:H190),"0")</f>
        <v>0</v>
      </c>
      <c r="W192" s="159">
        <f>IFERROR(SUMPRODUCT(W189:W190*H189:H190),"0")</f>
        <v>0</v>
      </c>
      <c r="X192" s="38"/>
      <c r="Y192" s="160"/>
      <c r="Z192" s="160"/>
    </row>
    <row r="193" spans="1:53" ht="16.5" hidden="1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hidden="1" customHeight="1" x14ac:dyDescent="0.25">
      <c r="A194" s="168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4"/>
      <c r="Z194" s="154"/>
    </row>
    <row r="195" spans="1:53" ht="27" hidden="1" customHeight="1" x14ac:dyDescent="0.25">
      <c r="A195" s="55" t="s">
        <v>258</v>
      </c>
      <c r="B195" s="55" t="s">
        <v>259</v>
      </c>
      <c r="C195" s="32">
        <v>4301070915</v>
      </c>
      <c r="D195" s="161">
        <v>4607111035882</v>
      </c>
      <c r="E195" s="162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4"/>
      <c r="P195" s="174"/>
      <c r="Q195" s="174"/>
      <c r="R195" s="162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5" t="s">
        <v>1</v>
      </c>
    </row>
    <row r="196" spans="1:53" ht="27" hidden="1" customHeight="1" x14ac:dyDescent="0.25">
      <c r="A196" s="55" t="s">
        <v>260</v>
      </c>
      <c r="B196" s="55" t="s">
        <v>261</v>
      </c>
      <c r="C196" s="32">
        <v>4301070921</v>
      </c>
      <c r="D196" s="161">
        <v>4607111035905</v>
      </c>
      <c r="E196" s="162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4"/>
      <c r="P196" s="174"/>
      <c r="Q196" s="174"/>
      <c r="R196" s="162"/>
      <c r="S196" s="35"/>
      <c r="T196" s="35"/>
      <c r="U196" s="36" t="s">
        <v>66</v>
      </c>
      <c r="V196" s="157">
        <v>0</v>
      </c>
      <c r="W196" s="158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262</v>
      </c>
      <c r="B197" s="55" t="s">
        <v>263</v>
      </c>
      <c r="C197" s="32">
        <v>4301070917</v>
      </c>
      <c r="D197" s="161">
        <v>4607111035912</v>
      </c>
      <c r="E197" s="162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4"/>
      <c r="P197" s="174"/>
      <c r="Q197" s="174"/>
      <c r="R197" s="162"/>
      <c r="S197" s="35"/>
      <c r="T197" s="35"/>
      <c r="U197" s="36" t="s">
        <v>66</v>
      </c>
      <c r="V197" s="157">
        <v>0</v>
      </c>
      <c r="W197" s="158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264</v>
      </c>
      <c r="B198" s="55" t="s">
        <v>265</v>
      </c>
      <c r="C198" s="32">
        <v>4301070920</v>
      </c>
      <c r="D198" s="161">
        <v>4607111035929</v>
      </c>
      <c r="E198" s="162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4"/>
      <c r="P198" s="174"/>
      <c r="Q198" s="174"/>
      <c r="R198" s="162"/>
      <c r="S198" s="35"/>
      <c r="T198" s="35"/>
      <c r="U198" s="36" t="s">
        <v>66</v>
      </c>
      <c r="V198" s="157">
        <v>0</v>
      </c>
      <c r="W198" s="158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idden="1" x14ac:dyDescent="0.2">
      <c r="A199" s="171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72"/>
      <c r="N199" s="163" t="s">
        <v>67</v>
      </c>
      <c r="O199" s="164"/>
      <c r="P199" s="164"/>
      <c r="Q199" s="164"/>
      <c r="R199" s="164"/>
      <c r="S199" s="164"/>
      <c r="T199" s="165"/>
      <c r="U199" s="38" t="s">
        <v>66</v>
      </c>
      <c r="V199" s="159">
        <f>IFERROR(SUM(V195:V198),"0")</f>
        <v>0</v>
      </c>
      <c r="W199" s="159">
        <f>IFERROR(SUM(W195:W198),"0")</f>
        <v>0</v>
      </c>
      <c r="X199" s="159">
        <f>IFERROR(IF(X195="",0,X195),"0")+IFERROR(IF(X196="",0,X196),"0")+IFERROR(IF(X197="",0,X197),"0")+IFERROR(IF(X198="",0,X198),"0")</f>
        <v>0</v>
      </c>
      <c r="Y199" s="160"/>
      <c r="Z199" s="160"/>
    </row>
    <row r="200" spans="1:53" hidden="1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72"/>
      <c r="N200" s="163" t="s">
        <v>67</v>
      </c>
      <c r="O200" s="164"/>
      <c r="P200" s="164"/>
      <c r="Q200" s="164"/>
      <c r="R200" s="164"/>
      <c r="S200" s="164"/>
      <c r="T200" s="165"/>
      <c r="U200" s="38" t="s">
        <v>68</v>
      </c>
      <c r="V200" s="159">
        <f>IFERROR(SUMPRODUCT(V195:V198*H195:H198),"0")</f>
        <v>0</v>
      </c>
      <c r="W200" s="159">
        <f>IFERROR(SUMPRODUCT(W195:W198*H195:H198),"0")</f>
        <v>0</v>
      </c>
      <c r="X200" s="38"/>
      <c r="Y200" s="160"/>
      <c r="Z200" s="160"/>
    </row>
    <row r="201" spans="1:53" ht="16.5" hidden="1" customHeight="1" x14ac:dyDescent="0.25">
      <c r="A201" s="166" t="s">
        <v>266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3"/>
      <c r="Z201" s="153"/>
    </row>
    <row r="202" spans="1:53" ht="14.25" hidden="1" customHeight="1" x14ac:dyDescent="0.25">
      <c r="A202" s="168" t="s">
        <v>236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4"/>
      <c r="Z202" s="154"/>
    </row>
    <row r="203" spans="1:53" ht="27" hidden="1" customHeight="1" x14ac:dyDescent="0.25">
      <c r="A203" s="55" t="s">
        <v>267</v>
      </c>
      <c r="B203" s="55" t="s">
        <v>268</v>
      </c>
      <c r="C203" s="32">
        <v>4301051320</v>
      </c>
      <c r="D203" s="161">
        <v>4680115881334</v>
      </c>
      <c r="E203" s="162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296" t="s">
        <v>269</v>
      </c>
      <c r="O203" s="174"/>
      <c r="P203" s="174"/>
      <c r="Q203" s="174"/>
      <c r="R203" s="162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hidden="1" x14ac:dyDescent="0.2">
      <c r="A204" s="171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72"/>
      <c r="N204" s="163" t="s">
        <v>67</v>
      </c>
      <c r="O204" s="164"/>
      <c r="P204" s="164"/>
      <c r="Q204" s="164"/>
      <c r="R204" s="164"/>
      <c r="S204" s="164"/>
      <c r="T204" s="165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hidden="1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72"/>
      <c r="N205" s="163" t="s">
        <v>67</v>
      </c>
      <c r="O205" s="164"/>
      <c r="P205" s="164"/>
      <c r="Q205" s="164"/>
      <c r="R205" s="164"/>
      <c r="S205" s="164"/>
      <c r="T205" s="165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hidden="1" customHeight="1" x14ac:dyDescent="0.25">
      <c r="A206" s="166" t="s">
        <v>270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3"/>
      <c r="Z206" s="153"/>
    </row>
    <row r="207" spans="1:53" ht="14.25" hidden="1" customHeight="1" x14ac:dyDescent="0.25">
      <c r="A207" s="168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4"/>
      <c r="Z207" s="154"/>
    </row>
    <row r="208" spans="1:53" ht="16.5" hidden="1" customHeight="1" x14ac:dyDescent="0.25">
      <c r="A208" s="55" t="s">
        <v>271</v>
      </c>
      <c r="B208" s="55" t="s">
        <v>272</v>
      </c>
      <c r="C208" s="32">
        <v>4301070874</v>
      </c>
      <c r="D208" s="161">
        <v>4607111035332</v>
      </c>
      <c r="E208" s="162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4"/>
      <c r="P208" s="174"/>
      <c r="Q208" s="174"/>
      <c r="R208" s="162"/>
      <c r="S208" s="35"/>
      <c r="T208" s="35"/>
      <c r="U208" s="36" t="s">
        <v>66</v>
      </c>
      <c r="V208" s="157">
        <v>0</v>
      </c>
      <c r="W208" s="158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0" t="s">
        <v>1</v>
      </c>
    </row>
    <row r="209" spans="1:53" ht="16.5" hidden="1" customHeight="1" x14ac:dyDescent="0.25">
      <c r="A209" s="55" t="s">
        <v>273</v>
      </c>
      <c r="B209" s="55" t="s">
        <v>274</v>
      </c>
      <c r="C209" s="32">
        <v>4301070873</v>
      </c>
      <c r="D209" s="161">
        <v>4607111035080</v>
      </c>
      <c r="E209" s="162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4"/>
      <c r="P209" s="174"/>
      <c r="Q209" s="174"/>
      <c r="R209" s="162"/>
      <c r="S209" s="35"/>
      <c r="T209" s="35"/>
      <c r="U209" s="36" t="s">
        <v>66</v>
      </c>
      <c r="V209" s="157">
        <v>0</v>
      </c>
      <c r="W209" s="158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idden="1" x14ac:dyDescent="0.2">
      <c r="A210" s="171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72"/>
      <c r="N210" s="163" t="s">
        <v>67</v>
      </c>
      <c r="O210" s="164"/>
      <c r="P210" s="164"/>
      <c r="Q210" s="164"/>
      <c r="R210" s="164"/>
      <c r="S210" s="164"/>
      <c r="T210" s="165"/>
      <c r="U210" s="38" t="s">
        <v>66</v>
      </c>
      <c r="V210" s="159">
        <f>IFERROR(SUM(V208:V209),"0")</f>
        <v>0</v>
      </c>
      <c r="W210" s="159">
        <f>IFERROR(SUM(W208:W209),"0")</f>
        <v>0</v>
      </c>
      <c r="X210" s="159">
        <f>IFERROR(IF(X208="",0,X208),"0")+IFERROR(IF(X209="",0,X209),"0")</f>
        <v>0</v>
      </c>
      <c r="Y210" s="160"/>
      <c r="Z210" s="160"/>
    </row>
    <row r="211" spans="1:53" hidden="1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72"/>
      <c r="N211" s="163" t="s">
        <v>67</v>
      </c>
      <c r="O211" s="164"/>
      <c r="P211" s="164"/>
      <c r="Q211" s="164"/>
      <c r="R211" s="164"/>
      <c r="S211" s="164"/>
      <c r="T211" s="165"/>
      <c r="U211" s="38" t="s">
        <v>68</v>
      </c>
      <c r="V211" s="159">
        <f>IFERROR(SUMPRODUCT(V208:V209*H208:H209),"0")</f>
        <v>0</v>
      </c>
      <c r="W211" s="159">
        <f>IFERROR(SUMPRODUCT(W208:W209*H208:H209),"0")</f>
        <v>0</v>
      </c>
      <c r="X211" s="38"/>
      <c r="Y211" s="160"/>
      <c r="Z211" s="160"/>
    </row>
    <row r="212" spans="1:53" ht="27.75" hidden="1" customHeight="1" x14ac:dyDescent="0.2">
      <c r="A212" s="201" t="s">
        <v>275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49"/>
      <c r="Z212" s="49"/>
    </row>
    <row r="213" spans="1:53" ht="16.5" hidden="1" customHeight="1" x14ac:dyDescent="0.25">
      <c r="A213" s="166" t="s">
        <v>276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3"/>
      <c r="Z213" s="153"/>
    </row>
    <row r="214" spans="1:53" ht="14.25" hidden="1" customHeight="1" x14ac:dyDescent="0.25">
      <c r="A214" s="168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4"/>
      <c r="Z214" s="154"/>
    </row>
    <row r="215" spans="1:53" ht="27" hidden="1" customHeight="1" x14ac:dyDescent="0.25">
      <c r="A215" s="55" t="s">
        <v>277</v>
      </c>
      <c r="B215" s="55" t="s">
        <v>278</v>
      </c>
      <c r="C215" s="32">
        <v>4301070941</v>
      </c>
      <c r="D215" s="161">
        <v>4607111036162</v>
      </c>
      <c r="E215" s="162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4"/>
      <c r="P215" s="174"/>
      <c r="Q215" s="174"/>
      <c r="R215" s="162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hidden="1" x14ac:dyDescent="0.2">
      <c r="A216" s="171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72"/>
      <c r="N216" s="163" t="s">
        <v>67</v>
      </c>
      <c r="O216" s="164"/>
      <c r="P216" s="164"/>
      <c r="Q216" s="164"/>
      <c r="R216" s="164"/>
      <c r="S216" s="164"/>
      <c r="T216" s="165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hidden="1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72"/>
      <c r="N217" s="163" t="s">
        <v>67</v>
      </c>
      <c r="O217" s="164"/>
      <c r="P217" s="164"/>
      <c r="Q217" s="164"/>
      <c r="R217" s="164"/>
      <c r="S217" s="164"/>
      <c r="T217" s="165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hidden="1" customHeight="1" x14ac:dyDescent="0.2">
      <c r="A218" s="201" t="s">
        <v>279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49"/>
      <c r="Z218" s="49"/>
    </row>
    <row r="219" spans="1:53" ht="16.5" hidden="1" customHeight="1" x14ac:dyDescent="0.25">
      <c r="A219" s="166" t="s">
        <v>280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3"/>
      <c r="Z219" s="153"/>
    </row>
    <row r="220" spans="1:53" ht="14.25" hidden="1" customHeight="1" x14ac:dyDescent="0.25">
      <c r="A220" s="168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4"/>
      <c r="Z220" s="154"/>
    </row>
    <row r="221" spans="1:53" ht="27" hidden="1" customHeight="1" x14ac:dyDescent="0.25">
      <c r="A221" s="55" t="s">
        <v>281</v>
      </c>
      <c r="B221" s="55" t="s">
        <v>282</v>
      </c>
      <c r="C221" s="32">
        <v>4301070965</v>
      </c>
      <c r="D221" s="161">
        <v>4607111035899</v>
      </c>
      <c r="E221" s="162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39" t="s">
        <v>283</v>
      </c>
      <c r="O221" s="174"/>
      <c r="P221" s="174"/>
      <c r="Q221" s="174"/>
      <c r="R221" s="162"/>
      <c r="S221" s="35"/>
      <c r="T221" s="35"/>
      <c r="U221" s="36" t="s">
        <v>66</v>
      </c>
      <c r="V221" s="157">
        <v>0</v>
      </c>
      <c r="W221" s="158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71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72"/>
      <c r="N222" s="163" t="s">
        <v>67</v>
      </c>
      <c r="O222" s="164"/>
      <c r="P222" s="164"/>
      <c r="Q222" s="164"/>
      <c r="R222" s="164"/>
      <c r="S222" s="164"/>
      <c r="T222" s="165"/>
      <c r="U222" s="38" t="s">
        <v>66</v>
      </c>
      <c r="V222" s="159">
        <f>IFERROR(SUM(V221:V221),"0")</f>
        <v>0</v>
      </c>
      <c r="W222" s="159">
        <f>IFERROR(SUM(W221:W221),"0")</f>
        <v>0</v>
      </c>
      <c r="X222" s="159">
        <f>IFERROR(IF(X221="",0,X221),"0")</f>
        <v>0</v>
      </c>
      <c r="Y222" s="160"/>
      <c r="Z222" s="160"/>
    </row>
    <row r="223" spans="1:53" hidden="1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72"/>
      <c r="N223" s="163" t="s">
        <v>67</v>
      </c>
      <c r="O223" s="164"/>
      <c r="P223" s="164"/>
      <c r="Q223" s="164"/>
      <c r="R223" s="164"/>
      <c r="S223" s="164"/>
      <c r="T223" s="165"/>
      <c r="U223" s="38" t="s">
        <v>68</v>
      </c>
      <c r="V223" s="159">
        <f>IFERROR(SUMPRODUCT(V221:V221*H221:H221),"0")</f>
        <v>0</v>
      </c>
      <c r="W223" s="159">
        <f>IFERROR(SUMPRODUCT(W221:W221*H221:H221),"0")</f>
        <v>0</v>
      </c>
      <c r="X223" s="38"/>
      <c r="Y223" s="160"/>
      <c r="Z223" s="160"/>
    </row>
    <row r="224" spans="1:53" ht="16.5" hidden="1" customHeight="1" x14ac:dyDescent="0.25">
      <c r="A224" s="166" t="s">
        <v>284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3"/>
      <c r="Z224" s="153"/>
    </row>
    <row r="225" spans="1:53" ht="14.25" hidden="1" customHeight="1" x14ac:dyDescent="0.25">
      <c r="A225" s="168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4"/>
      <c r="Z225" s="154"/>
    </row>
    <row r="226" spans="1:53" ht="27" hidden="1" customHeight="1" x14ac:dyDescent="0.25">
      <c r="A226" s="55" t="s">
        <v>285</v>
      </c>
      <c r="B226" s="55" t="s">
        <v>286</v>
      </c>
      <c r="C226" s="32">
        <v>4301070870</v>
      </c>
      <c r="D226" s="161">
        <v>4607111036711</v>
      </c>
      <c r="E226" s="162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4"/>
      <c r="P226" s="174"/>
      <c r="Q226" s="174"/>
      <c r="R226" s="162"/>
      <c r="S226" s="35"/>
      <c r="T226" s="35"/>
      <c r="U226" s="36" t="s">
        <v>66</v>
      </c>
      <c r="V226" s="157">
        <v>0</v>
      </c>
      <c r="W226" s="158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4" t="s">
        <v>1</v>
      </c>
    </row>
    <row r="227" spans="1:53" hidden="1" x14ac:dyDescent="0.2">
      <c r="A227" s="171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72"/>
      <c r="N227" s="163" t="s">
        <v>67</v>
      </c>
      <c r="O227" s="164"/>
      <c r="P227" s="164"/>
      <c r="Q227" s="164"/>
      <c r="R227" s="164"/>
      <c r="S227" s="164"/>
      <c r="T227" s="165"/>
      <c r="U227" s="38" t="s">
        <v>66</v>
      </c>
      <c r="V227" s="159">
        <f>IFERROR(SUM(V226:V226),"0")</f>
        <v>0</v>
      </c>
      <c r="W227" s="159">
        <f>IFERROR(SUM(W226:W226),"0")</f>
        <v>0</v>
      </c>
      <c r="X227" s="159">
        <f>IFERROR(IF(X226="",0,X226),"0")</f>
        <v>0</v>
      </c>
      <c r="Y227" s="160"/>
      <c r="Z227" s="160"/>
    </row>
    <row r="228" spans="1:53" hidden="1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72"/>
      <c r="N228" s="163" t="s">
        <v>67</v>
      </c>
      <c r="O228" s="164"/>
      <c r="P228" s="164"/>
      <c r="Q228" s="164"/>
      <c r="R228" s="164"/>
      <c r="S228" s="164"/>
      <c r="T228" s="165"/>
      <c r="U228" s="38" t="s">
        <v>68</v>
      </c>
      <c r="V228" s="159">
        <f>IFERROR(SUMPRODUCT(V226:V226*H226:H226),"0")</f>
        <v>0</v>
      </c>
      <c r="W228" s="159">
        <f>IFERROR(SUMPRODUCT(W226:W226*H226:H226),"0")</f>
        <v>0</v>
      </c>
      <c r="X228" s="38"/>
      <c r="Y228" s="160"/>
      <c r="Z228" s="160"/>
    </row>
    <row r="229" spans="1:53" ht="27.75" hidden="1" customHeight="1" x14ac:dyDescent="0.2">
      <c r="A229" s="201" t="s">
        <v>287</v>
      </c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49"/>
      <c r="Z229" s="49"/>
    </row>
    <row r="230" spans="1:53" ht="16.5" hidden="1" customHeight="1" x14ac:dyDescent="0.25">
      <c r="A230" s="166" t="s">
        <v>288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3"/>
      <c r="Z230" s="153"/>
    </row>
    <row r="231" spans="1:53" ht="14.25" hidden="1" customHeight="1" x14ac:dyDescent="0.25">
      <c r="A231" s="168" t="s">
        <v>131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4"/>
      <c r="Z231" s="154"/>
    </row>
    <row r="232" spans="1:53" ht="27" hidden="1" customHeight="1" x14ac:dyDescent="0.25">
      <c r="A232" s="55" t="s">
        <v>289</v>
      </c>
      <c r="B232" s="55" t="s">
        <v>290</v>
      </c>
      <c r="C232" s="32">
        <v>4301131019</v>
      </c>
      <c r="D232" s="161">
        <v>4640242180427</v>
      </c>
      <c r="E232" s="162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2" t="s">
        <v>291</v>
      </c>
      <c r="O232" s="174"/>
      <c r="P232" s="174"/>
      <c r="Q232" s="174"/>
      <c r="R232" s="162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5" t="s">
        <v>75</v>
      </c>
    </row>
    <row r="233" spans="1:53" hidden="1" x14ac:dyDescent="0.2">
      <c r="A233" s="171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72"/>
      <c r="N233" s="163" t="s">
        <v>67</v>
      </c>
      <c r="O233" s="164"/>
      <c r="P233" s="164"/>
      <c r="Q233" s="164"/>
      <c r="R233" s="164"/>
      <c r="S233" s="164"/>
      <c r="T233" s="165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hidden="1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72"/>
      <c r="N234" s="163" t="s">
        <v>67</v>
      </c>
      <c r="O234" s="164"/>
      <c r="P234" s="164"/>
      <c r="Q234" s="164"/>
      <c r="R234" s="164"/>
      <c r="S234" s="164"/>
      <c r="T234" s="165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hidden="1" customHeight="1" x14ac:dyDescent="0.25">
      <c r="A235" s="168" t="s">
        <v>71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4"/>
      <c r="Z235" s="154"/>
    </row>
    <row r="236" spans="1:53" ht="27" hidden="1" customHeight="1" x14ac:dyDescent="0.25">
      <c r="A236" s="55" t="s">
        <v>292</v>
      </c>
      <c r="B236" s="55" t="s">
        <v>293</v>
      </c>
      <c r="C236" s="32">
        <v>4301132080</v>
      </c>
      <c r="D236" s="161">
        <v>4640242180397</v>
      </c>
      <c r="E236" s="162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1" t="s">
        <v>294</v>
      </c>
      <c r="O236" s="174"/>
      <c r="P236" s="174"/>
      <c r="Q236" s="174"/>
      <c r="R236" s="162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36" t="s">
        <v>75</v>
      </c>
    </row>
    <row r="237" spans="1:53" hidden="1" x14ac:dyDescent="0.2">
      <c r="A237" s="171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2"/>
      <c r="N237" s="163" t="s">
        <v>67</v>
      </c>
      <c r="O237" s="164"/>
      <c r="P237" s="164"/>
      <c r="Q237" s="164"/>
      <c r="R237" s="164"/>
      <c r="S237" s="164"/>
      <c r="T237" s="165"/>
      <c r="U237" s="38" t="s">
        <v>66</v>
      </c>
      <c r="V237" s="159">
        <f>IFERROR(SUM(V236:V236),"0")</f>
        <v>0</v>
      </c>
      <c r="W237" s="159">
        <f>IFERROR(SUM(W236:W236),"0")</f>
        <v>0</v>
      </c>
      <c r="X237" s="159">
        <f>IFERROR(IF(X236="",0,X236),"0")</f>
        <v>0</v>
      </c>
      <c r="Y237" s="160"/>
      <c r="Z237" s="160"/>
    </row>
    <row r="238" spans="1:53" hidden="1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72"/>
      <c r="N238" s="163" t="s">
        <v>67</v>
      </c>
      <c r="O238" s="164"/>
      <c r="P238" s="164"/>
      <c r="Q238" s="164"/>
      <c r="R238" s="164"/>
      <c r="S238" s="164"/>
      <c r="T238" s="165"/>
      <c r="U238" s="38" t="s">
        <v>68</v>
      </c>
      <c r="V238" s="159">
        <f>IFERROR(SUMPRODUCT(V236:V236*H236:H236),"0")</f>
        <v>0</v>
      </c>
      <c r="W238" s="159">
        <f>IFERROR(SUMPRODUCT(W236:W236*H236:H236),"0")</f>
        <v>0</v>
      </c>
      <c r="X238" s="38"/>
      <c r="Y238" s="160"/>
      <c r="Z238" s="160"/>
    </row>
    <row r="239" spans="1:53" ht="14.25" hidden="1" customHeight="1" x14ac:dyDescent="0.25">
      <c r="A239" s="168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4"/>
      <c r="Z239" s="154"/>
    </row>
    <row r="240" spans="1:53" ht="27" hidden="1" customHeight="1" x14ac:dyDescent="0.25">
      <c r="A240" s="55" t="s">
        <v>295</v>
      </c>
      <c r="B240" s="55" t="s">
        <v>296</v>
      </c>
      <c r="C240" s="32">
        <v>4301136028</v>
      </c>
      <c r="D240" s="161">
        <v>4640242180304</v>
      </c>
      <c r="E240" s="162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87" t="s">
        <v>297</v>
      </c>
      <c r="O240" s="174"/>
      <c r="P240" s="174"/>
      <c r="Q240" s="174"/>
      <c r="R240" s="162"/>
      <c r="S240" s="35"/>
      <c r="T240" s="35"/>
      <c r="U240" s="36" t="s">
        <v>66</v>
      </c>
      <c r="V240" s="157">
        <v>0</v>
      </c>
      <c r="W240" s="158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37" t="s">
        <v>75</v>
      </c>
    </row>
    <row r="241" spans="1:53" ht="37.5" hidden="1" customHeight="1" x14ac:dyDescent="0.25">
      <c r="A241" s="55" t="s">
        <v>298</v>
      </c>
      <c r="B241" s="55" t="s">
        <v>299</v>
      </c>
      <c r="C241" s="32">
        <v>4301136027</v>
      </c>
      <c r="D241" s="161">
        <v>4640242180298</v>
      </c>
      <c r="E241" s="162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182" t="s">
        <v>300</v>
      </c>
      <c r="O241" s="174"/>
      <c r="P241" s="174"/>
      <c r="Q241" s="174"/>
      <c r="R241" s="162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hidden="1" customHeight="1" x14ac:dyDescent="0.25">
      <c r="A242" s="55" t="s">
        <v>301</v>
      </c>
      <c r="B242" s="55" t="s">
        <v>302</v>
      </c>
      <c r="C242" s="32">
        <v>4301136026</v>
      </c>
      <c r="D242" s="161">
        <v>4640242180236</v>
      </c>
      <c r="E242" s="162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71" t="s">
        <v>303</v>
      </c>
      <c r="O242" s="174"/>
      <c r="P242" s="174"/>
      <c r="Q242" s="174"/>
      <c r="R242" s="162"/>
      <c r="S242" s="35"/>
      <c r="T242" s="35"/>
      <c r="U242" s="36" t="s">
        <v>66</v>
      </c>
      <c r="V242" s="157">
        <v>0</v>
      </c>
      <c r="W242" s="158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4301136029</v>
      </c>
      <c r="D243" s="161">
        <v>4640242180410</v>
      </c>
      <c r="E243" s="162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8" t="s">
        <v>306</v>
      </c>
      <c r="O243" s="174"/>
      <c r="P243" s="174"/>
      <c r="Q243" s="174"/>
      <c r="R243" s="162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hidden="1" x14ac:dyDescent="0.2">
      <c r="A244" s="171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72"/>
      <c r="N244" s="163" t="s">
        <v>67</v>
      </c>
      <c r="O244" s="164"/>
      <c r="P244" s="164"/>
      <c r="Q244" s="164"/>
      <c r="R244" s="164"/>
      <c r="S244" s="164"/>
      <c r="T244" s="165"/>
      <c r="U244" s="38" t="s">
        <v>66</v>
      </c>
      <c r="V244" s="159">
        <f>IFERROR(SUM(V240:V243),"0")</f>
        <v>0</v>
      </c>
      <c r="W244" s="159">
        <f>IFERROR(SUM(W240:W243),"0")</f>
        <v>0</v>
      </c>
      <c r="X244" s="159">
        <f>IFERROR(IF(X240="",0,X240),"0")+IFERROR(IF(X241="",0,X241),"0")+IFERROR(IF(X242="",0,X242),"0")+IFERROR(IF(X243="",0,X243),"0")</f>
        <v>0</v>
      </c>
      <c r="Y244" s="160"/>
      <c r="Z244" s="160"/>
    </row>
    <row r="245" spans="1:53" hidden="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72"/>
      <c r="N245" s="163" t="s">
        <v>67</v>
      </c>
      <c r="O245" s="164"/>
      <c r="P245" s="164"/>
      <c r="Q245" s="164"/>
      <c r="R245" s="164"/>
      <c r="S245" s="164"/>
      <c r="T245" s="165"/>
      <c r="U245" s="38" t="s">
        <v>68</v>
      </c>
      <c r="V245" s="159">
        <f>IFERROR(SUMPRODUCT(V240:V243*H240:H243),"0")</f>
        <v>0</v>
      </c>
      <c r="W245" s="159">
        <f>IFERROR(SUMPRODUCT(W240:W243*H240:H243),"0")</f>
        <v>0</v>
      </c>
      <c r="X245" s="38"/>
      <c r="Y245" s="160"/>
      <c r="Z245" s="160"/>
    </row>
    <row r="246" spans="1:53" ht="14.25" hidden="1" customHeight="1" x14ac:dyDescent="0.25">
      <c r="A246" s="168" t="s">
        <v>127</v>
      </c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54"/>
      <c r="Z246" s="154"/>
    </row>
    <row r="247" spans="1:53" ht="27" hidden="1" customHeight="1" x14ac:dyDescent="0.25">
      <c r="A247" s="55" t="s">
        <v>307</v>
      </c>
      <c r="B247" s="55" t="s">
        <v>308</v>
      </c>
      <c r="C247" s="32">
        <v>4301135191</v>
      </c>
      <c r="D247" s="161">
        <v>4640242180373</v>
      </c>
      <c r="E247" s="162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29" t="s">
        <v>309</v>
      </c>
      <c r="O247" s="174"/>
      <c r="P247" s="174"/>
      <c r="Q247" s="174"/>
      <c r="R247" s="162"/>
      <c r="S247" s="35"/>
      <c r="T247" s="35"/>
      <c r="U247" s="36" t="s">
        <v>66</v>
      </c>
      <c r="V247" s="157">
        <v>0</v>
      </c>
      <c r="W247" s="158">
        <f t="shared" ref="W247:W256" si="4">IFERROR(IF(V247="","",V247),"")</f>
        <v>0</v>
      </c>
      <c r="X247" s="37">
        <f t="shared" ref="X247:X252" si="5">IFERROR(IF(V247="","",V247*0.00936),"")</f>
        <v>0</v>
      </c>
      <c r="Y247" s="57"/>
      <c r="Z247" s="58"/>
      <c r="AD247" s="62"/>
      <c r="BA247" s="141" t="s">
        <v>75</v>
      </c>
    </row>
    <row r="248" spans="1:53" ht="27" hidden="1" customHeight="1" x14ac:dyDescent="0.25">
      <c r="A248" s="55" t="s">
        <v>310</v>
      </c>
      <c r="B248" s="55" t="s">
        <v>311</v>
      </c>
      <c r="C248" s="32">
        <v>4301135195</v>
      </c>
      <c r="D248" s="161">
        <v>4640242180366</v>
      </c>
      <c r="E248" s="162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314" t="s">
        <v>312</v>
      </c>
      <c r="O248" s="174"/>
      <c r="P248" s="174"/>
      <c r="Q248" s="174"/>
      <c r="R248" s="162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4301135188</v>
      </c>
      <c r="D249" s="161">
        <v>4640242180335</v>
      </c>
      <c r="E249" s="162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331" t="s">
        <v>315</v>
      </c>
      <c r="O249" s="174"/>
      <c r="P249" s="174"/>
      <c r="Q249" s="174"/>
      <c r="R249" s="162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37.5" hidden="1" customHeight="1" x14ac:dyDescent="0.25">
      <c r="A250" s="55" t="s">
        <v>316</v>
      </c>
      <c r="B250" s="55" t="s">
        <v>317</v>
      </c>
      <c r="C250" s="32">
        <v>4301135189</v>
      </c>
      <c r="D250" s="161">
        <v>4640242180342</v>
      </c>
      <c r="E250" s="162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95" t="s">
        <v>318</v>
      </c>
      <c r="O250" s="174"/>
      <c r="P250" s="174"/>
      <c r="Q250" s="174"/>
      <c r="R250" s="162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4301135190</v>
      </c>
      <c r="D251" s="161">
        <v>4640242180359</v>
      </c>
      <c r="E251" s="162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325" t="s">
        <v>321</v>
      </c>
      <c r="O251" s="174"/>
      <c r="P251" s="174"/>
      <c r="Q251" s="174"/>
      <c r="R251" s="162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4301135192</v>
      </c>
      <c r="D252" s="161">
        <v>4640242180380</v>
      </c>
      <c r="E252" s="162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16" t="s">
        <v>324</v>
      </c>
      <c r="O252" s="174"/>
      <c r="P252" s="174"/>
      <c r="Q252" s="174"/>
      <c r="R252" s="162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325</v>
      </c>
      <c r="B253" s="55" t="s">
        <v>326</v>
      </c>
      <c r="C253" s="32">
        <v>4301135186</v>
      </c>
      <c r="D253" s="161">
        <v>4640242180311</v>
      </c>
      <c r="E253" s="162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7" t="s">
        <v>327</v>
      </c>
      <c r="O253" s="174"/>
      <c r="P253" s="174"/>
      <c r="Q253" s="174"/>
      <c r="R253" s="162"/>
      <c r="S253" s="35"/>
      <c r="T253" s="35"/>
      <c r="U253" s="36" t="s">
        <v>66</v>
      </c>
      <c r="V253" s="157">
        <v>0</v>
      </c>
      <c r="W253" s="158">
        <f t="shared" si="4"/>
        <v>0</v>
      </c>
      <c r="X253" s="37">
        <f>IFERROR(IF(V253="","",V253*0.0155),"")</f>
        <v>0</v>
      </c>
      <c r="Y253" s="57"/>
      <c r="Z253" s="58"/>
      <c r="AD253" s="62"/>
      <c r="BA253" s="147" t="s">
        <v>75</v>
      </c>
    </row>
    <row r="254" spans="1:53" ht="37.5" hidden="1" customHeight="1" x14ac:dyDescent="0.25">
      <c r="A254" s="55" t="s">
        <v>328</v>
      </c>
      <c r="B254" s="55" t="s">
        <v>329</v>
      </c>
      <c r="C254" s="32">
        <v>4301135187</v>
      </c>
      <c r="D254" s="161">
        <v>4640242180328</v>
      </c>
      <c r="E254" s="162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92" t="s">
        <v>330</v>
      </c>
      <c r="O254" s="174"/>
      <c r="P254" s="174"/>
      <c r="Q254" s="174"/>
      <c r="R254" s="162"/>
      <c r="S254" s="35"/>
      <c r="T254" s="35"/>
      <c r="U254" s="36" t="s">
        <v>66</v>
      </c>
      <c r="V254" s="157">
        <v>0</v>
      </c>
      <c r="W254" s="158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75</v>
      </c>
    </row>
    <row r="255" spans="1:53" ht="27" hidden="1" customHeight="1" x14ac:dyDescent="0.25">
      <c r="A255" s="55" t="s">
        <v>331</v>
      </c>
      <c r="B255" s="55" t="s">
        <v>332</v>
      </c>
      <c r="C255" s="32">
        <v>4301135194</v>
      </c>
      <c r="D255" s="161">
        <v>4640242180380</v>
      </c>
      <c r="E255" s="162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270" t="s">
        <v>333</v>
      </c>
      <c r="O255" s="174"/>
      <c r="P255" s="174"/>
      <c r="Q255" s="174"/>
      <c r="R255" s="162"/>
      <c r="S255" s="35"/>
      <c r="T255" s="35"/>
      <c r="U255" s="36" t="s">
        <v>66</v>
      </c>
      <c r="V255" s="157">
        <v>0</v>
      </c>
      <c r="W255" s="158">
        <f t="shared" si="4"/>
        <v>0</v>
      </c>
      <c r="X255" s="37">
        <f>IFERROR(IF(V255="","",V255*0.00502),"")</f>
        <v>0</v>
      </c>
      <c r="Y255" s="57"/>
      <c r="Z255" s="58"/>
      <c r="AD255" s="62"/>
      <c r="BA255" s="149" t="s">
        <v>75</v>
      </c>
    </row>
    <row r="256" spans="1:53" ht="27" hidden="1" customHeight="1" x14ac:dyDescent="0.25">
      <c r="A256" s="55" t="s">
        <v>334</v>
      </c>
      <c r="B256" s="55" t="s">
        <v>335</v>
      </c>
      <c r="C256" s="32">
        <v>4301135193</v>
      </c>
      <c r="D256" s="161">
        <v>4640242180403</v>
      </c>
      <c r="E256" s="162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94" t="s">
        <v>336</v>
      </c>
      <c r="O256" s="174"/>
      <c r="P256" s="174"/>
      <c r="Q256" s="174"/>
      <c r="R256" s="162"/>
      <c r="S256" s="35"/>
      <c r="T256" s="35"/>
      <c r="U256" s="36" t="s">
        <v>66</v>
      </c>
      <c r="V256" s="157">
        <v>0</v>
      </c>
      <c r="W256" s="158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75</v>
      </c>
    </row>
    <row r="257" spans="1:34" hidden="1" x14ac:dyDescent="0.2">
      <c r="A257" s="171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72"/>
      <c r="N257" s="163" t="s">
        <v>67</v>
      </c>
      <c r="O257" s="164"/>
      <c r="P257" s="164"/>
      <c r="Q257" s="164"/>
      <c r="R257" s="164"/>
      <c r="S257" s="164"/>
      <c r="T257" s="165"/>
      <c r="U257" s="38" t="s">
        <v>66</v>
      </c>
      <c r="V257" s="159">
        <f>IFERROR(SUM(V247:V256),"0")</f>
        <v>0</v>
      </c>
      <c r="W257" s="159">
        <f>IFERROR(SUM(W247:W256),"0")</f>
        <v>0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0</v>
      </c>
      <c r="Y257" s="160"/>
      <c r="Z257" s="160"/>
    </row>
    <row r="258" spans="1:34" hidden="1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72"/>
      <c r="N258" s="163" t="s">
        <v>67</v>
      </c>
      <c r="O258" s="164"/>
      <c r="P258" s="164"/>
      <c r="Q258" s="164"/>
      <c r="R258" s="164"/>
      <c r="S258" s="164"/>
      <c r="T258" s="165"/>
      <c r="U258" s="38" t="s">
        <v>68</v>
      </c>
      <c r="V258" s="159">
        <f>IFERROR(SUMPRODUCT(V247:V256*H247:H256),"0")</f>
        <v>0</v>
      </c>
      <c r="W258" s="159">
        <f>IFERROR(SUMPRODUCT(W247:W256*H247:H256),"0")</f>
        <v>0</v>
      </c>
      <c r="X258" s="38"/>
      <c r="Y258" s="160"/>
      <c r="Z258" s="160"/>
    </row>
    <row r="259" spans="1:34" ht="15" customHeight="1" x14ac:dyDescent="0.2">
      <c r="A259" s="229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230"/>
      <c r="N259" s="261" t="s">
        <v>337</v>
      </c>
      <c r="O259" s="184"/>
      <c r="P259" s="184"/>
      <c r="Q259" s="184"/>
      <c r="R259" s="184"/>
      <c r="S259" s="184"/>
      <c r="T259" s="185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2800</v>
      </c>
      <c r="W259" s="159">
        <f>IFERROR(W24+W33+W41+W47+W57+W63+W68+W74+W84+W91+W99+W105+W110+W118+W123+W129+W134+W140+W145+W153+W158+W165+W170+W175+W180+W186+W192+W200+W205+W211+W217+W223+W228+W234+W238+W245+W258,"0")</f>
        <v>2800</v>
      </c>
      <c r="X259" s="38"/>
      <c r="Y259" s="160"/>
      <c r="Z259" s="160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230"/>
      <c r="N260" s="261" t="s">
        <v>338</v>
      </c>
      <c r="O260" s="184"/>
      <c r="P260" s="184"/>
      <c r="Q260" s="184"/>
      <c r="R260" s="184"/>
      <c r="S260" s="184"/>
      <c r="T260" s="185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2914.14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2914.14</v>
      </c>
      <c r="X260" s="38"/>
      <c r="Y260" s="160"/>
      <c r="Z260" s="160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230"/>
      <c r="N261" s="261" t="s">
        <v>339</v>
      </c>
      <c r="O261" s="184"/>
      <c r="P261" s="184"/>
      <c r="Q261" s="184"/>
      <c r="R261" s="184"/>
      <c r="S261" s="184"/>
      <c r="T261" s="185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5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5</v>
      </c>
      <c r="X261" s="38"/>
      <c r="Y261" s="160"/>
      <c r="Z261" s="160"/>
    </row>
    <row r="262" spans="1:34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230"/>
      <c r="N262" s="261" t="s">
        <v>341</v>
      </c>
      <c r="O262" s="184"/>
      <c r="P262" s="184"/>
      <c r="Q262" s="184"/>
      <c r="R262" s="184"/>
      <c r="S262" s="184"/>
      <c r="T262" s="185"/>
      <c r="U262" s="38" t="s">
        <v>68</v>
      </c>
      <c r="V262" s="159">
        <f>GrossWeightTotal+PalletQtyTotal*25</f>
        <v>3039.14</v>
      </c>
      <c r="W262" s="159">
        <f>GrossWeightTotalR+PalletQtyTotalR*25</f>
        <v>3039.14</v>
      </c>
      <c r="X262" s="38"/>
      <c r="Y262" s="160"/>
      <c r="Z262" s="160"/>
    </row>
    <row r="263" spans="1:34" x14ac:dyDescent="0.2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230"/>
      <c r="N263" s="261" t="s">
        <v>342</v>
      </c>
      <c r="O263" s="184"/>
      <c r="P263" s="184"/>
      <c r="Q263" s="184"/>
      <c r="R263" s="184"/>
      <c r="S263" s="184"/>
      <c r="T263" s="185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450</v>
      </c>
      <c r="W263" s="159">
        <f>IFERROR(W23+W32+W40+W46+W56+W62+W67+W73+W83+W90+W98+W104+W109+W117+W122+W128+W133+W139+W144+W152+W157+W164+W169+W174+W179+W185+W191+W199+W204+W210+W216+W222+W227+W233+W237+W244+W257,"0")</f>
        <v>450</v>
      </c>
      <c r="X263" s="38"/>
      <c r="Y263" s="160"/>
      <c r="Z263" s="160"/>
    </row>
    <row r="264" spans="1:34" ht="14.25" hidden="1" customHeight="1" x14ac:dyDescent="0.2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230"/>
      <c r="N264" s="261" t="s">
        <v>343</v>
      </c>
      <c r="O264" s="184"/>
      <c r="P264" s="184"/>
      <c r="Q264" s="184"/>
      <c r="R264" s="184"/>
      <c r="S264" s="184"/>
      <c r="T264" s="185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5.6069999999999993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5" t="s">
        <v>59</v>
      </c>
      <c r="C266" s="212" t="s">
        <v>69</v>
      </c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6"/>
      <c r="S266" s="212" t="s">
        <v>202</v>
      </c>
      <c r="T266" s="215"/>
      <c r="U266" s="216"/>
      <c r="V266" s="212" t="s">
        <v>227</v>
      </c>
      <c r="W266" s="215"/>
      <c r="X266" s="215"/>
      <c r="Y266" s="216"/>
      <c r="Z266" s="212" t="s">
        <v>246</v>
      </c>
      <c r="AA266" s="215"/>
      <c r="AB266" s="215"/>
      <c r="AC266" s="215"/>
      <c r="AD266" s="216"/>
      <c r="AE266" s="155" t="s">
        <v>275</v>
      </c>
      <c r="AF266" s="212" t="s">
        <v>279</v>
      </c>
      <c r="AG266" s="216"/>
      <c r="AH266" s="155" t="s">
        <v>287</v>
      </c>
    </row>
    <row r="267" spans="1:34" ht="14.25" customHeight="1" thickTop="1" x14ac:dyDescent="0.2">
      <c r="A267" s="259" t="s">
        <v>346</v>
      </c>
      <c r="B267" s="212" t="s">
        <v>59</v>
      </c>
      <c r="C267" s="212" t="s">
        <v>70</v>
      </c>
      <c r="D267" s="212" t="s">
        <v>82</v>
      </c>
      <c r="E267" s="212" t="s">
        <v>92</v>
      </c>
      <c r="F267" s="212" t="s">
        <v>99</v>
      </c>
      <c r="G267" s="212" t="s">
        <v>118</v>
      </c>
      <c r="H267" s="212" t="s">
        <v>126</v>
      </c>
      <c r="I267" s="212" t="s">
        <v>130</v>
      </c>
      <c r="J267" s="212" t="s">
        <v>136</v>
      </c>
      <c r="K267" s="212" t="s">
        <v>149</v>
      </c>
      <c r="L267" s="212" t="s">
        <v>156</v>
      </c>
      <c r="M267" s="212" t="s">
        <v>169</v>
      </c>
      <c r="N267" s="212" t="s">
        <v>174</v>
      </c>
      <c r="O267" s="212" t="s">
        <v>177</v>
      </c>
      <c r="P267" s="212" t="s">
        <v>188</v>
      </c>
      <c r="Q267" s="212" t="s">
        <v>191</v>
      </c>
      <c r="R267" s="212" t="s">
        <v>199</v>
      </c>
      <c r="S267" s="212" t="s">
        <v>203</v>
      </c>
      <c r="T267" s="212" t="s">
        <v>207</v>
      </c>
      <c r="U267" s="212" t="s">
        <v>210</v>
      </c>
      <c r="V267" s="212" t="s">
        <v>228</v>
      </c>
      <c r="W267" s="212" t="s">
        <v>233</v>
      </c>
      <c r="X267" s="212" t="s">
        <v>227</v>
      </c>
      <c r="Y267" s="212" t="s">
        <v>242</v>
      </c>
      <c r="Z267" s="212" t="s">
        <v>247</v>
      </c>
      <c r="AA267" s="212" t="s">
        <v>250</v>
      </c>
      <c r="AB267" s="212" t="s">
        <v>257</v>
      </c>
      <c r="AC267" s="212" t="s">
        <v>266</v>
      </c>
      <c r="AD267" s="212" t="s">
        <v>270</v>
      </c>
      <c r="AE267" s="212" t="s">
        <v>276</v>
      </c>
      <c r="AF267" s="212" t="s">
        <v>280</v>
      </c>
      <c r="AG267" s="212" t="s">
        <v>284</v>
      </c>
      <c r="AH267" s="212" t="s">
        <v>288</v>
      </c>
    </row>
    <row r="268" spans="1:34" ht="13.5" customHeight="1" thickBot="1" x14ac:dyDescent="0.25">
      <c r="A268" s="260"/>
      <c r="B268" s="213"/>
      <c r="C268" s="213"/>
      <c r="D268" s="213"/>
      <c r="E268" s="213"/>
      <c r="F268" s="213"/>
      <c r="G268" s="213"/>
      <c r="H268" s="213"/>
      <c r="I268" s="213"/>
      <c r="J268" s="213"/>
      <c r="K268" s="213"/>
      <c r="L268" s="213"/>
      <c r="M268" s="213"/>
      <c r="N268" s="213"/>
      <c r="O268" s="213"/>
      <c r="P268" s="213"/>
      <c r="Q268" s="213"/>
      <c r="R268" s="213"/>
      <c r="S268" s="213"/>
      <c r="T268" s="213"/>
      <c r="U268" s="213"/>
      <c r="V268" s="213"/>
      <c r="W268" s="213"/>
      <c r="X268" s="213"/>
      <c r="Y268" s="213"/>
      <c r="Z268" s="213"/>
      <c r="AA268" s="213"/>
      <c r="AB268" s="213"/>
      <c r="AC268" s="213"/>
      <c r="AD268" s="213"/>
      <c r="AE268" s="213"/>
      <c r="AF268" s="213"/>
      <c r="AG268" s="213"/>
      <c r="AH268" s="213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0</v>
      </c>
      <c r="D269" s="47">
        <f>IFERROR(V36*H36,"0")+IFERROR(V37*H37,"0")+IFERROR(V38*H38,"0")+IFERROR(V39*H39,"0")</f>
        <v>0</v>
      </c>
      <c r="E269" s="47">
        <f>IFERROR(V44*H44,"0")+IFERROR(V45*H45,"0")</f>
        <v>0</v>
      </c>
      <c r="F269" s="47">
        <f>IFERROR(V50*H50,"0")+IFERROR(V51*H51,"0")+IFERROR(V52*H52,"0")+IFERROR(V53*H53,"0")+IFERROR(V54*H54,"0")+IFERROR(V55*H55,"0")</f>
        <v>0</v>
      </c>
      <c r="G269" s="47">
        <f>IFERROR(V60*H60,"0")+IFERROR(V61*H61,"0")</f>
        <v>1000</v>
      </c>
      <c r="H269" s="47">
        <f>IFERROR(V66*H66,"0")</f>
        <v>0</v>
      </c>
      <c r="I269" s="47">
        <f>IFERROR(V71*H71,"0")+IFERROR(V72*H72,"0")</f>
        <v>0</v>
      </c>
      <c r="J269" s="47">
        <f>IFERROR(V77*H77,"0")+IFERROR(V78*H78,"0")+IFERROR(V79*H79,"0")+IFERROR(V80*H80,"0")+IFERROR(V81*H81,"0")+IFERROR(V82*H82,"0")</f>
        <v>0</v>
      </c>
      <c r="K269" s="47">
        <f>IFERROR(V87*H87,"0")+IFERROR(V88*H88,"0")+IFERROR(V89*H89,"0")</f>
        <v>0</v>
      </c>
      <c r="L269" s="47">
        <f>IFERROR(V94*H94,"0")+IFERROR(V95*H95,"0")+IFERROR(V96*H96,"0")+IFERROR(V97*H97,"0")</f>
        <v>1800</v>
      </c>
      <c r="M269" s="47">
        <f>IFERROR(V102*H102,"0")+IFERROR(V103*H103,"0")</f>
        <v>0</v>
      </c>
      <c r="N269" s="47">
        <f>IFERROR(V108*H108,"0")</f>
        <v>0</v>
      </c>
      <c r="O269" s="47">
        <f>IFERROR(V113*H113,"0")+IFERROR(V114*H114,"0")+IFERROR(V115*H115,"0")+IFERROR(V116*H116,"0")</f>
        <v>0</v>
      </c>
      <c r="P269" s="47">
        <f>IFERROR(V121*H121,"0")</f>
        <v>0</v>
      </c>
      <c r="Q269" s="47">
        <f>IFERROR(V126*H126,"0")+IFERROR(V127*H127,"0")</f>
        <v>0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0</v>
      </c>
      <c r="V269" s="47">
        <f>IFERROR(V162*H162,"0")+IFERROR(V163*H163,"0")</f>
        <v>0</v>
      </c>
      <c r="W269" s="47">
        <f>IFERROR(V168*H168,"0")</f>
        <v>0</v>
      </c>
      <c r="X269" s="47">
        <f>IFERROR(V173*H173,"0")</f>
        <v>0</v>
      </c>
      <c r="Y269" s="47">
        <f>IFERROR(V178*H178,"0")</f>
        <v>0</v>
      </c>
      <c r="Z269" s="47">
        <f>IFERROR(V184*H184,"0")</f>
        <v>0</v>
      </c>
      <c r="AA269" s="47">
        <f>IFERROR(V189*H189,"0")+IFERROR(V190*H190,"0")</f>
        <v>0</v>
      </c>
      <c r="AB269" s="47">
        <f>IFERROR(V195*H195,"0")+IFERROR(V196*H196,"0")+IFERROR(V197*H197,"0")+IFERROR(V198*H198,"0")</f>
        <v>0</v>
      </c>
      <c r="AC269" s="47">
        <f>IFERROR(V203*H203,"0")</f>
        <v>0</v>
      </c>
      <c r="AD269" s="47">
        <f>IFERROR(V208*H208,"0")+IFERROR(V209*H209,"0")</f>
        <v>0</v>
      </c>
      <c r="AE269" s="47">
        <f>IFERROR(V215*H215,"0")</f>
        <v>0</v>
      </c>
      <c r="AF269" s="47">
        <f>IFERROR(V221*H221,"0")</f>
        <v>0</v>
      </c>
      <c r="AG269" s="47">
        <f>IFERROR(V226*H226,"0")</f>
        <v>0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0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2800</v>
      </c>
      <c r="B272" s="61">
        <f>SUMPRODUCT(--(BA:BA="ПГП"),--(U:U="кор"),H:H,W:W)+SUMPRODUCT(--(BA:BA="ПГП"),--(U:U="кг"),W:W)</f>
        <v>0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800,00"/>
        <filter val="125,00"/>
        <filter val="2 800,00"/>
        <filter val="2 914,14"/>
        <filter val="200,00"/>
        <filter val="250,00"/>
        <filter val="3 039,14"/>
        <filter val="450,00"/>
        <filter val="5"/>
      </filters>
    </filterColumn>
  </autoFilter>
  <mergeCells count="476"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  <mergeCell ref="A8:C8"/>
    <mergeCell ref="N151:R151"/>
    <mergeCell ref="D97:E97"/>
    <mergeCell ref="N174:T174"/>
    <mergeCell ref="A204:M205"/>
    <mergeCell ref="A10:C10"/>
    <mergeCell ref="O5:P5"/>
    <mergeCell ref="F17:F18"/>
    <mergeCell ref="A13:L13"/>
    <mergeCell ref="A19:X19"/>
    <mergeCell ref="A15:L15"/>
    <mergeCell ref="N23:T23"/>
    <mergeCell ref="A142:X142"/>
    <mergeCell ref="N257:T257"/>
    <mergeCell ref="D163:E163"/>
    <mergeCell ref="A188:X188"/>
    <mergeCell ref="N165:T165"/>
    <mergeCell ref="D102:E102"/>
    <mergeCell ref="N152:T152"/>
    <mergeCell ref="A111:X111"/>
    <mergeCell ref="N88:R88"/>
    <mergeCell ref="D196:E196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D242:E242"/>
    <mergeCell ref="A62:M63"/>
    <mergeCell ref="A48:X48"/>
    <mergeCell ref="R5:S5"/>
    <mergeCell ref="A257:M258"/>
    <mergeCell ref="A128:M12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A40:M41"/>
    <mergeCell ref="N247:R247"/>
    <mergeCell ref="N140:T140"/>
    <mergeCell ref="N37:R37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D54:E54"/>
    <mergeCell ref="J9:L9"/>
    <mergeCell ref="W267:W268"/>
    <mergeCell ref="Y267:Y268"/>
    <mergeCell ref="N248:R248"/>
    <mergeCell ref="A133:M134"/>
    <mergeCell ref="Q267:Q268"/>
    <mergeCell ref="N156:R156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U267:U268"/>
    <mergeCell ref="S266:U266"/>
    <mergeCell ref="T267:T268"/>
    <mergeCell ref="D251:E251"/>
    <mergeCell ref="N259:T259"/>
    <mergeCell ref="N252:R252"/>
    <mergeCell ref="X267:X268"/>
    <mergeCell ref="D253:E253"/>
    <mergeCell ref="N260:T260"/>
    <mergeCell ref="D247:E247"/>
    <mergeCell ref="A177:X177"/>
    <mergeCell ref="D249:E249"/>
    <mergeCell ref="N63:T63"/>
    <mergeCell ref="A159:X159"/>
    <mergeCell ref="A219:X219"/>
    <mergeCell ref="D215:E215"/>
    <mergeCell ref="A161:X161"/>
    <mergeCell ref="N132:R132"/>
    <mergeCell ref="N223:T223"/>
    <mergeCell ref="A137:X137"/>
    <mergeCell ref="N99:T99"/>
    <mergeCell ref="N74:T74"/>
    <mergeCell ref="D95:E95"/>
    <mergeCell ref="N104:T104"/>
    <mergeCell ref="N175:T175"/>
    <mergeCell ref="N186:T186"/>
    <mergeCell ref="D203:E203"/>
    <mergeCell ref="A213:X213"/>
    <mergeCell ref="N185:T185"/>
    <mergeCell ref="D126:E126"/>
    <mergeCell ref="D197:E197"/>
    <mergeCell ref="A206:X206"/>
    <mergeCell ref="A135:X135"/>
    <mergeCell ref="A104:M105"/>
    <mergeCell ref="N143:R143"/>
    <mergeCell ref="A67:M68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N200:T200"/>
    <mergeCell ref="O12:P12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G267:G268"/>
    <mergeCell ref="N203:R203"/>
    <mergeCell ref="D155:E155"/>
    <mergeCell ref="D149:E149"/>
    <mergeCell ref="V267:V268"/>
    <mergeCell ref="A216:M217"/>
    <mergeCell ref="N184:R184"/>
    <mergeCell ref="N199:T199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124:X124"/>
    <mergeCell ref="N95:R95"/>
    <mergeCell ref="D138:E138"/>
    <mergeCell ref="N97:R97"/>
    <mergeCell ref="N96:R96"/>
    <mergeCell ref="A86:X86"/>
    <mergeCell ref="A166:X166"/>
    <mergeCell ref="A73:M74"/>
    <mergeCell ref="N163:R163"/>
    <mergeCell ref="N138:R138"/>
    <mergeCell ref="D66:E66"/>
    <mergeCell ref="A141:X141"/>
    <mergeCell ref="A144:M145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C267:C268"/>
    <mergeCell ref="E267:E268"/>
    <mergeCell ref="R6:S9"/>
    <mergeCell ref="L267:L268"/>
    <mergeCell ref="N267:N268"/>
    <mergeCell ref="N255:R255"/>
    <mergeCell ref="N242:R242"/>
    <mergeCell ref="F267:F268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A131:X131"/>
    <mergeCell ref="N29:R29"/>
    <mergeCell ref="H17:H18"/>
    <mergeCell ref="D198:E198"/>
    <mergeCell ref="A42:X42"/>
    <mergeCell ref="D22:E22"/>
    <mergeCell ref="N51:R51"/>
    <mergeCell ref="N217:T217"/>
    <mergeCell ref="M17:M18"/>
    <mergeCell ref="S17:T17"/>
    <mergeCell ref="Y17:Y18"/>
    <mergeCell ref="W17:W18"/>
    <mergeCell ref="N178:R178"/>
    <mergeCell ref="N98:T98"/>
    <mergeCell ref="A59:X59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N139:T139"/>
    <mergeCell ref="A235:X235"/>
    <mergeCell ref="N237:T237"/>
    <mergeCell ref="I17:I18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M267:M268"/>
    <mergeCell ref="A106:X106"/>
    <mergeCell ref="D72:E72"/>
    <mergeCell ref="N122:T122"/>
    <mergeCell ref="A244:M245"/>
    <mergeCell ref="D255:E255"/>
    <mergeCell ref="N60:R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K17:K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N2:U3"/>
    <mergeCell ref="N36:R36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D96:E96"/>
    <mergeCell ref="H5:L5"/>
    <mergeCell ref="A146:X146"/>
    <mergeCell ref="A157:M158"/>
    <mergeCell ref="B17:B18"/>
    <mergeCell ref="N54:R54"/>
    <mergeCell ref="A222:M223"/>
    <mergeCell ref="N81:R81"/>
    <mergeCell ref="T10:U10"/>
    <mergeCell ref="D195:E195"/>
    <mergeCell ref="D189:E189"/>
    <mergeCell ref="A160:X160"/>
    <mergeCell ref="D53:E53"/>
    <mergeCell ref="N134:T134"/>
    <mergeCell ref="D60:E60"/>
    <mergeCell ref="A69:X69"/>
    <mergeCell ref="N258:T258"/>
    <mergeCell ref="A183:X183"/>
    <mergeCell ref="N245:T245"/>
    <mergeCell ref="N24:T24"/>
    <mergeCell ref="H9:I9"/>
    <mergeCell ref="D45:E45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N32:T32"/>
    <mergeCell ref="A224:X22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