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EF690C3C-490E-42BD-AF21-5E4C7D1E283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6" i="1" l="1"/>
  <c r="Y78" i="1"/>
  <c r="F73" i="1"/>
  <c r="F5" i="1" s="1"/>
  <c r="E73" i="1"/>
  <c r="K73" i="1" s="1"/>
  <c r="O73" i="1" s="1"/>
  <c r="K7" i="1"/>
  <c r="O7" i="1" s="1"/>
  <c r="K9" i="1"/>
  <c r="O9" i="1" s="1"/>
  <c r="K10" i="1"/>
  <c r="O10" i="1" s="1"/>
  <c r="K11" i="1"/>
  <c r="O11" i="1" s="1"/>
  <c r="K12" i="1"/>
  <c r="O12" i="1" s="1"/>
  <c r="T12" i="1" s="1"/>
  <c r="K13" i="1"/>
  <c r="O13" i="1" s="1"/>
  <c r="K14" i="1"/>
  <c r="O14" i="1" s="1"/>
  <c r="P14" i="1" s="1"/>
  <c r="K15" i="1"/>
  <c r="O15" i="1" s="1"/>
  <c r="K16" i="1"/>
  <c r="O16" i="1" s="1"/>
  <c r="S16" i="1" s="1"/>
  <c r="K17" i="1"/>
  <c r="O17" i="1" s="1"/>
  <c r="T17" i="1" s="1"/>
  <c r="K18" i="1"/>
  <c r="O18" i="1" s="1"/>
  <c r="K21" i="1"/>
  <c r="O21" i="1" s="1"/>
  <c r="K22" i="1"/>
  <c r="O22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T29" i="1" s="1"/>
  <c r="K30" i="1"/>
  <c r="O30" i="1" s="1"/>
  <c r="P30" i="1" s="1"/>
  <c r="K35" i="1"/>
  <c r="O35" i="1" s="1"/>
  <c r="K36" i="1"/>
  <c r="O36" i="1" s="1"/>
  <c r="K37" i="1"/>
  <c r="O37" i="1" s="1"/>
  <c r="K38" i="1"/>
  <c r="O38" i="1" s="1"/>
  <c r="K39" i="1"/>
  <c r="O39" i="1" s="1"/>
  <c r="K42" i="1"/>
  <c r="O42" i="1" s="1"/>
  <c r="K43" i="1"/>
  <c r="O43" i="1" s="1"/>
  <c r="K45" i="1"/>
  <c r="O45" i="1" s="1"/>
  <c r="P45" i="1" s="1"/>
  <c r="K46" i="1"/>
  <c r="O46" i="1" s="1"/>
  <c r="K47" i="1"/>
  <c r="O47" i="1" s="1"/>
  <c r="K48" i="1"/>
  <c r="O48" i="1" s="1"/>
  <c r="P48" i="1" s="1"/>
  <c r="K49" i="1"/>
  <c r="O49" i="1" s="1"/>
  <c r="K52" i="1"/>
  <c r="O52" i="1" s="1"/>
  <c r="T52" i="1" s="1"/>
  <c r="K53" i="1"/>
  <c r="O53" i="1" s="1"/>
  <c r="K55" i="1"/>
  <c r="O55" i="1" s="1"/>
  <c r="K56" i="1"/>
  <c r="O56" i="1" s="1"/>
  <c r="S56" i="1" s="1"/>
  <c r="K57" i="1"/>
  <c r="O57" i="1" s="1"/>
  <c r="K59" i="1"/>
  <c r="O59" i="1" s="1"/>
  <c r="K60" i="1"/>
  <c r="O60" i="1" s="1"/>
  <c r="T60" i="1" s="1"/>
  <c r="K61" i="1"/>
  <c r="O61" i="1" s="1"/>
  <c r="T61" i="1" s="1"/>
  <c r="K62" i="1"/>
  <c r="O62" i="1" s="1"/>
  <c r="S62" i="1" s="1"/>
  <c r="K63" i="1"/>
  <c r="O63" i="1" s="1"/>
  <c r="K64" i="1"/>
  <c r="O64" i="1" s="1"/>
  <c r="P64" i="1" s="1"/>
  <c r="S64" i="1" s="1"/>
  <c r="K65" i="1"/>
  <c r="O65" i="1" s="1"/>
  <c r="P65" i="1" s="1"/>
  <c r="K66" i="1"/>
  <c r="O66" i="1" s="1"/>
  <c r="K67" i="1"/>
  <c r="O67" i="1" s="1"/>
  <c r="K68" i="1"/>
  <c r="O68" i="1" s="1"/>
  <c r="K69" i="1"/>
  <c r="O69" i="1" s="1"/>
  <c r="P69" i="1" s="1"/>
  <c r="K70" i="1"/>
  <c r="O70" i="1" s="1"/>
  <c r="K71" i="1"/>
  <c r="O71" i="1" s="1"/>
  <c r="K72" i="1"/>
  <c r="O72" i="1" s="1"/>
  <c r="S72" i="1" s="1"/>
  <c r="K74" i="1"/>
  <c r="O74" i="1" s="1"/>
  <c r="K75" i="1"/>
  <c r="O75" i="1" s="1"/>
  <c r="K76" i="1"/>
  <c r="O76" i="1" s="1"/>
  <c r="K77" i="1"/>
  <c r="O77" i="1" s="1"/>
  <c r="P77" i="1" s="1"/>
  <c r="Y77" i="1" s="1"/>
  <c r="K78" i="1"/>
  <c r="O78" i="1" s="1"/>
  <c r="K6" i="1"/>
  <c r="O6" i="1" s="1"/>
  <c r="L8" i="1"/>
  <c r="K8" i="1" s="1"/>
  <c r="O8" i="1" s="1"/>
  <c r="L19" i="1"/>
  <c r="K19" i="1" s="1"/>
  <c r="O19" i="1" s="1"/>
  <c r="L20" i="1"/>
  <c r="K20" i="1" s="1"/>
  <c r="O20" i="1" s="1"/>
  <c r="L23" i="1"/>
  <c r="K23" i="1" s="1"/>
  <c r="O23" i="1" s="1"/>
  <c r="L31" i="1"/>
  <c r="K31" i="1" s="1"/>
  <c r="O31" i="1" s="1"/>
  <c r="L32" i="1"/>
  <c r="K32" i="1" s="1"/>
  <c r="O32" i="1" s="1"/>
  <c r="L33" i="1"/>
  <c r="K33" i="1" s="1"/>
  <c r="O33" i="1" s="1"/>
  <c r="P33" i="1" s="1"/>
  <c r="L34" i="1"/>
  <c r="K34" i="1" s="1"/>
  <c r="O34" i="1" s="1"/>
  <c r="L40" i="1"/>
  <c r="K40" i="1" s="1"/>
  <c r="O40" i="1" s="1"/>
  <c r="L41" i="1"/>
  <c r="K41" i="1" s="1"/>
  <c r="O41" i="1" s="1"/>
  <c r="L44" i="1"/>
  <c r="K44" i="1" s="1"/>
  <c r="O44" i="1" s="1"/>
  <c r="L50" i="1"/>
  <c r="K50" i="1" s="1"/>
  <c r="O50" i="1" s="1"/>
  <c r="L51" i="1"/>
  <c r="K51" i="1" s="1"/>
  <c r="O51" i="1" s="1"/>
  <c r="L54" i="1"/>
  <c r="K54" i="1" s="1"/>
  <c r="O54" i="1" s="1"/>
  <c r="L58" i="1"/>
  <c r="K58" i="1" s="1"/>
  <c r="O58" i="1" s="1"/>
  <c r="J43" i="1"/>
  <c r="J71" i="1"/>
  <c r="J72" i="1"/>
  <c r="J74" i="1"/>
  <c r="J7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3" i="1"/>
  <c r="I76" i="1"/>
  <c r="J76" i="1" s="1"/>
  <c r="I77" i="1"/>
  <c r="J77" i="1" s="1"/>
  <c r="I78" i="1"/>
  <c r="J78" i="1" s="1"/>
  <c r="I6" i="1"/>
  <c r="J6" i="1" s="1"/>
  <c r="P29" i="1" l="1"/>
  <c r="P28" i="1"/>
  <c r="S28" i="1" s="1"/>
  <c r="P61" i="1"/>
  <c r="P70" i="1"/>
  <c r="S48" i="1"/>
  <c r="P36" i="1"/>
  <c r="P66" i="1"/>
  <c r="E5" i="1"/>
  <c r="J73" i="1"/>
  <c r="P51" i="1"/>
  <c r="T51" i="1"/>
  <c r="S40" i="1"/>
  <c r="T40" i="1"/>
  <c r="S33" i="1"/>
  <c r="T33" i="1"/>
  <c r="S8" i="1"/>
  <c r="T8" i="1"/>
  <c r="S78" i="1"/>
  <c r="T78" i="1"/>
  <c r="T76" i="1"/>
  <c r="S76" i="1"/>
  <c r="S74" i="1"/>
  <c r="T74" i="1"/>
  <c r="S43" i="1"/>
  <c r="T43" i="1"/>
  <c r="P19" i="1"/>
  <c r="T19" i="1"/>
  <c r="S71" i="1"/>
  <c r="T71" i="1"/>
  <c r="P67" i="1"/>
  <c r="T67" i="1"/>
  <c r="T47" i="1"/>
  <c r="P47" i="1"/>
  <c r="P15" i="1"/>
  <c r="T15" i="1"/>
  <c r="S58" i="1"/>
  <c r="T58" i="1"/>
  <c r="S31" i="1"/>
  <c r="T31" i="1"/>
  <c r="S35" i="1"/>
  <c r="T35" i="1"/>
  <c r="T27" i="1"/>
  <c r="T7" i="1"/>
  <c r="P7" i="1"/>
  <c r="P38" i="1"/>
  <c r="T38" i="1"/>
  <c r="S30" i="1"/>
  <c r="T30" i="1"/>
  <c r="S26" i="1"/>
  <c r="T26" i="1"/>
  <c r="P22" i="1"/>
  <c r="T22" i="1"/>
  <c r="S18" i="1"/>
  <c r="T18" i="1"/>
  <c r="S14" i="1"/>
  <c r="T14" i="1"/>
  <c r="S10" i="1"/>
  <c r="T10" i="1"/>
  <c r="S77" i="1"/>
  <c r="T77" i="1"/>
  <c r="S75" i="1"/>
  <c r="T75" i="1"/>
  <c r="S73" i="1"/>
  <c r="T73" i="1"/>
  <c r="S69" i="1"/>
  <c r="T69" i="1"/>
  <c r="S65" i="1"/>
  <c r="T65" i="1"/>
  <c r="S53" i="1"/>
  <c r="T53" i="1"/>
  <c r="S45" i="1"/>
  <c r="T45" i="1"/>
  <c r="S25" i="1"/>
  <c r="T25" i="1"/>
  <c r="P13" i="1"/>
  <c r="T13" i="1"/>
  <c r="S9" i="1"/>
  <c r="T9" i="1"/>
  <c r="T70" i="1"/>
  <c r="T66" i="1"/>
  <c r="T62" i="1"/>
  <c r="T56" i="1"/>
  <c r="T48" i="1"/>
  <c r="T16" i="1"/>
  <c r="P52" i="1"/>
  <c r="S29" i="1"/>
  <c r="P17" i="1"/>
  <c r="S60" i="1"/>
  <c r="S12" i="1"/>
  <c r="T72" i="1"/>
  <c r="T64" i="1"/>
  <c r="T36" i="1"/>
  <c r="T28" i="1"/>
  <c r="S61" i="1"/>
  <c r="G7" i="1"/>
  <c r="H7" i="1"/>
  <c r="U7" i="1"/>
  <c r="V7" i="1"/>
  <c r="W7" i="1"/>
  <c r="G8" i="1"/>
  <c r="Y8" i="1" s="1"/>
  <c r="H8" i="1"/>
  <c r="U8" i="1"/>
  <c r="V8" i="1"/>
  <c r="W8" i="1"/>
  <c r="G9" i="1"/>
  <c r="Y9" i="1" s="1"/>
  <c r="H9" i="1"/>
  <c r="U9" i="1"/>
  <c r="V9" i="1"/>
  <c r="W9" i="1"/>
  <c r="G10" i="1"/>
  <c r="Y10" i="1" s="1"/>
  <c r="H10" i="1"/>
  <c r="U10" i="1"/>
  <c r="V10" i="1"/>
  <c r="W10" i="1"/>
  <c r="G11" i="1"/>
  <c r="Y11" i="1" s="1"/>
  <c r="H11" i="1"/>
  <c r="N11" i="1"/>
  <c r="U11" i="1"/>
  <c r="V11" i="1"/>
  <c r="W11" i="1"/>
  <c r="G12" i="1"/>
  <c r="Y12" i="1" s="1"/>
  <c r="H12" i="1"/>
  <c r="U12" i="1"/>
  <c r="V12" i="1"/>
  <c r="W12" i="1"/>
  <c r="G13" i="1"/>
  <c r="H13" i="1"/>
  <c r="U13" i="1"/>
  <c r="V13" i="1"/>
  <c r="W13" i="1"/>
  <c r="G14" i="1"/>
  <c r="Y14" i="1" s="1"/>
  <c r="H14" i="1"/>
  <c r="U14" i="1"/>
  <c r="V14" i="1"/>
  <c r="W14" i="1"/>
  <c r="G15" i="1"/>
  <c r="H15" i="1"/>
  <c r="U15" i="1"/>
  <c r="V15" i="1"/>
  <c r="W15" i="1"/>
  <c r="G16" i="1"/>
  <c r="Y16" i="1" s="1"/>
  <c r="H16" i="1"/>
  <c r="U16" i="1"/>
  <c r="V16" i="1"/>
  <c r="W16" i="1"/>
  <c r="G17" i="1"/>
  <c r="H17" i="1"/>
  <c r="U17" i="1"/>
  <c r="V17" i="1"/>
  <c r="W17" i="1"/>
  <c r="G18" i="1"/>
  <c r="Y18" i="1" s="1"/>
  <c r="H18" i="1"/>
  <c r="U18" i="1"/>
  <c r="V18" i="1"/>
  <c r="W18" i="1"/>
  <c r="G19" i="1"/>
  <c r="H19" i="1"/>
  <c r="U19" i="1"/>
  <c r="V19" i="1"/>
  <c r="W19" i="1"/>
  <c r="G20" i="1"/>
  <c r="Y20" i="1" s="1"/>
  <c r="H20" i="1"/>
  <c r="M20" i="1"/>
  <c r="N20" i="1"/>
  <c r="U20" i="1"/>
  <c r="V20" i="1"/>
  <c r="W20" i="1"/>
  <c r="G21" i="1"/>
  <c r="H21" i="1"/>
  <c r="N21" i="1"/>
  <c r="U21" i="1"/>
  <c r="V21" i="1"/>
  <c r="W21" i="1"/>
  <c r="G22" i="1"/>
  <c r="H22" i="1"/>
  <c r="U22" i="1"/>
  <c r="V22" i="1"/>
  <c r="W22" i="1"/>
  <c r="G23" i="1"/>
  <c r="H23" i="1"/>
  <c r="N23" i="1"/>
  <c r="U23" i="1"/>
  <c r="V23" i="1"/>
  <c r="W23" i="1"/>
  <c r="G24" i="1"/>
  <c r="Y24" i="1" s="1"/>
  <c r="H24" i="1"/>
  <c r="N24" i="1"/>
  <c r="U24" i="1"/>
  <c r="V24" i="1"/>
  <c r="W24" i="1"/>
  <c r="G25" i="1"/>
  <c r="Y25" i="1" s="1"/>
  <c r="H25" i="1"/>
  <c r="U25" i="1"/>
  <c r="V25" i="1"/>
  <c r="W25" i="1"/>
  <c r="G26" i="1"/>
  <c r="Y26" i="1" s="1"/>
  <c r="H26" i="1"/>
  <c r="U26" i="1"/>
  <c r="V26" i="1"/>
  <c r="W26" i="1"/>
  <c r="G27" i="1"/>
  <c r="H27" i="1"/>
  <c r="U27" i="1"/>
  <c r="V27" i="1"/>
  <c r="W27" i="1"/>
  <c r="G28" i="1"/>
  <c r="H28" i="1"/>
  <c r="U28" i="1"/>
  <c r="V28" i="1"/>
  <c r="W28" i="1"/>
  <c r="G29" i="1"/>
  <c r="H29" i="1"/>
  <c r="U29" i="1"/>
  <c r="V29" i="1"/>
  <c r="W29" i="1"/>
  <c r="G30" i="1"/>
  <c r="Y30" i="1" s="1"/>
  <c r="H30" i="1"/>
  <c r="U30" i="1"/>
  <c r="V30" i="1"/>
  <c r="W30" i="1"/>
  <c r="G31" i="1"/>
  <c r="Y31" i="1" s="1"/>
  <c r="H31" i="1"/>
  <c r="U31" i="1"/>
  <c r="V31" i="1"/>
  <c r="W31" i="1"/>
  <c r="G32" i="1"/>
  <c r="H32" i="1"/>
  <c r="N32" i="1"/>
  <c r="P32" i="1" s="1"/>
  <c r="U32" i="1"/>
  <c r="V32" i="1"/>
  <c r="W32" i="1"/>
  <c r="G33" i="1"/>
  <c r="Y33" i="1" s="1"/>
  <c r="H33" i="1"/>
  <c r="U33" i="1"/>
  <c r="V33" i="1"/>
  <c r="W33" i="1"/>
  <c r="G34" i="1"/>
  <c r="H34" i="1"/>
  <c r="N34" i="1"/>
  <c r="U34" i="1"/>
  <c r="V34" i="1"/>
  <c r="W34" i="1"/>
  <c r="G35" i="1"/>
  <c r="Y35" i="1" s="1"/>
  <c r="H35" i="1"/>
  <c r="U35" i="1"/>
  <c r="V35" i="1"/>
  <c r="W35" i="1"/>
  <c r="G36" i="1"/>
  <c r="H36" i="1"/>
  <c r="U36" i="1"/>
  <c r="V36" i="1"/>
  <c r="W36" i="1"/>
  <c r="G37" i="1"/>
  <c r="H37" i="1"/>
  <c r="N37" i="1"/>
  <c r="U37" i="1"/>
  <c r="V37" i="1"/>
  <c r="W37" i="1"/>
  <c r="G38" i="1"/>
  <c r="H38" i="1"/>
  <c r="U38" i="1"/>
  <c r="V38" i="1"/>
  <c r="W38" i="1"/>
  <c r="G39" i="1"/>
  <c r="H39" i="1"/>
  <c r="N39" i="1"/>
  <c r="P39" i="1" s="1"/>
  <c r="Y39" i="1" s="1"/>
  <c r="U39" i="1"/>
  <c r="V39" i="1"/>
  <c r="W39" i="1"/>
  <c r="G40" i="1"/>
  <c r="Y40" i="1" s="1"/>
  <c r="H40" i="1"/>
  <c r="U40" i="1"/>
  <c r="V40" i="1"/>
  <c r="W40" i="1"/>
  <c r="G41" i="1"/>
  <c r="Y41" i="1" s="1"/>
  <c r="H41" i="1"/>
  <c r="N41" i="1"/>
  <c r="U41" i="1"/>
  <c r="V41" i="1"/>
  <c r="W41" i="1"/>
  <c r="G42" i="1"/>
  <c r="H42" i="1"/>
  <c r="N42" i="1"/>
  <c r="U42" i="1"/>
  <c r="V42" i="1"/>
  <c r="W42" i="1"/>
  <c r="G43" i="1"/>
  <c r="Y43" i="1" s="1"/>
  <c r="H43" i="1"/>
  <c r="U43" i="1"/>
  <c r="V43" i="1"/>
  <c r="W43" i="1"/>
  <c r="G44" i="1"/>
  <c r="Y44" i="1" s="1"/>
  <c r="H44" i="1"/>
  <c r="N44" i="1"/>
  <c r="U44" i="1"/>
  <c r="V44" i="1"/>
  <c r="W44" i="1"/>
  <c r="G45" i="1"/>
  <c r="Y45" i="1" s="1"/>
  <c r="H45" i="1"/>
  <c r="U45" i="1"/>
  <c r="V45" i="1"/>
  <c r="W45" i="1"/>
  <c r="G46" i="1"/>
  <c r="Y46" i="1" s="1"/>
  <c r="H46" i="1"/>
  <c r="N46" i="1"/>
  <c r="U46" i="1"/>
  <c r="V46" i="1"/>
  <c r="W46" i="1"/>
  <c r="G47" i="1"/>
  <c r="H47" i="1"/>
  <c r="U47" i="1"/>
  <c r="V47" i="1"/>
  <c r="W47" i="1"/>
  <c r="G48" i="1"/>
  <c r="Y48" i="1" s="1"/>
  <c r="H48" i="1"/>
  <c r="U48" i="1"/>
  <c r="V48" i="1"/>
  <c r="W48" i="1"/>
  <c r="G49" i="1"/>
  <c r="H49" i="1"/>
  <c r="N49" i="1"/>
  <c r="U49" i="1"/>
  <c r="V49" i="1"/>
  <c r="W49" i="1"/>
  <c r="G50" i="1"/>
  <c r="Y50" i="1" s="1"/>
  <c r="H50" i="1"/>
  <c r="N50" i="1"/>
  <c r="U50" i="1"/>
  <c r="V50" i="1"/>
  <c r="W50" i="1"/>
  <c r="G51" i="1"/>
  <c r="H51" i="1"/>
  <c r="U51" i="1"/>
  <c r="V51" i="1"/>
  <c r="W51" i="1"/>
  <c r="G52" i="1"/>
  <c r="H52" i="1"/>
  <c r="U52" i="1"/>
  <c r="V52" i="1"/>
  <c r="W52" i="1"/>
  <c r="G53" i="1"/>
  <c r="Y53" i="1" s="1"/>
  <c r="H53" i="1"/>
  <c r="U53" i="1"/>
  <c r="V53" i="1"/>
  <c r="W53" i="1"/>
  <c r="G54" i="1"/>
  <c r="H54" i="1"/>
  <c r="N54" i="1"/>
  <c r="U54" i="1"/>
  <c r="V54" i="1"/>
  <c r="W54" i="1"/>
  <c r="G55" i="1"/>
  <c r="H55" i="1"/>
  <c r="N55" i="1"/>
  <c r="P55" i="1" s="1"/>
  <c r="Y55" i="1" s="1"/>
  <c r="U55" i="1"/>
  <c r="V55" i="1"/>
  <c r="W55" i="1"/>
  <c r="G56" i="1"/>
  <c r="Y56" i="1" s="1"/>
  <c r="H56" i="1"/>
  <c r="U56" i="1"/>
  <c r="V56" i="1"/>
  <c r="W56" i="1"/>
  <c r="G57" i="1"/>
  <c r="H57" i="1"/>
  <c r="N57" i="1"/>
  <c r="U57" i="1"/>
  <c r="V57" i="1"/>
  <c r="W57" i="1"/>
  <c r="G58" i="1"/>
  <c r="Y58" i="1" s="1"/>
  <c r="H58" i="1"/>
  <c r="U58" i="1"/>
  <c r="V58" i="1"/>
  <c r="W58" i="1"/>
  <c r="G59" i="1"/>
  <c r="Y59" i="1" s="1"/>
  <c r="H59" i="1"/>
  <c r="N59" i="1"/>
  <c r="U59" i="1"/>
  <c r="V59" i="1"/>
  <c r="W59" i="1"/>
  <c r="G60" i="1"/>
  <c r="Y60" i="1" s="1"/>
  <c r="H60" i="1"/>
  <c r="U60" i="1"/>
  <c r="V60" i="1"/>
  <c r="W60" i="1"/>
  <c r="G61" i="1"/>
  <c r="H61" i="1"/>
  <c r="U61" i="1"/>
  <c r="V61" i="1"/>
  <c r="W61" i="1"/>
  <c r="G62" i="1"/>
  <c r="Y62" i="1" s="1"/>
  <c r="H62" i="1"/>
  <c r="U62" i="1"/>
  <c r="V62" i="1"/>
  <c r="W62" i="1"/>
  <c r="G63" i="1"/>
  <c r="H63" i="1"/>
  <c r="N63" i="1"/>
  <c r="U63" i="1"/>
  <c r="V63" i="1"/>
  <c r="W63" i="1"/>
  <c r="G64" i="1"/>
  <c r="Y64" i="1" s="1"/>
  <c r="H64" i="1"/>
  <c r="U64" i="1"/>
  <c r="V64" i="1"/>
  <c r="W64" i="1"/>
  <c r="G65" i="1"/>
  <c r="Y65" i="1" s="1"/>
  <c r="H65" i="1"/>
  <c r="U65" i="1"/>
  <c r="V65" i="1"/>
  <c r="W65" i="1"/>
  <c r="G66" i="1"/>
  <c r="H66" i="1"/>
  <c r="U66" i="1"/>
  <c r="V66" i="1"/>
  <c r="W66" i="1"/>
  <c r="G67" i="1"/>
  <c r="H67" i="1"/>
  <c r="U67" i="1"/>
  <c r="V67" i="1"/>
  <c r="W67" i="1"/>
  <c r="G68" i="1"/>
  <c r="H68" i="1"/>
  <c r="N68" i="1"/>
  <c r="U68" i="1"/>
  <c r="V68" i="1"/>
  <c r="W68" i="1"/>
  <c r="G69" i="1"/>
  <c r="Y69" i="1" s="1"/>
  <c r="H69" i="1"/>
  <c r="U69" i="1"/>
  <c r="V69" i="1"/>
  <c r="W69" i="1"/>
  <c r="G70" i="1"/>
  <c r="H70" i="1"/>
  <c r="U70" i="1"/>
  <c r="V70" i="1"/>
  <c r="W70" i="1"/>
  <c r="G71" i="1"/>
  <c r="Y71" i="1" s="1"/>
  <c r="H71" i="1"/>
  <c r="U71" i="1"/>
  <c r="V71" i="1"/>
  <c r="W71" i="1"/>
  <c r="G72" i="1"/>
  <c r="Y72" i="1" s="1"/>
  <c r="H72" i="1"/>
  <c r="U72" i="1"/>
  <c r="V72" i="1"/>
  <c r="W72" i="1"/>
  <c r="G73" i="1"/>
  <c r="Y73" i="1" s="1"/>
  <c r="H73" i="1"/>
  <c r="U73" i="1"/>
  <c r="V73" i="1"/>
  <c r="W73" i="1"/>
  <c r="G74" i="1"/>
  <c r="Y74" i="1" s="1"/>
  <c r="H74" i="1"/>
  <c r="U74" i="1"/>
  <c r="V74" i="1"/>
  <c r="W74" i="1"/>
  <c r="G75" i="1"/>
  <c r="Y75" i="1" s="1"/>
  <c r="H75" i="1"/>
  <c r="U75" i="1"/>
  <c r="V75" i="1"/>
  <c r="W75" i="1"/>
  <c r="H78" i="1"/>
  <c r="W6" i="1"/>
  <c r="V6" i="1"/>
  <c r="U6" i="1"/>
  <c r="N6" i="1"/>
  <c r="H6" i="1"/>
  <c r="G6" i="1"/>
  <c r="Y6" i="1" s="1"/>
  <c r="Q5" i="1"/>
  <c r="O5" i="1"/>
  <c r="L5" i="1"/>
  <c r="K5" i="1"/>
  <c r="J5" i="1"/>
  <c r="I5" i="1"/>
  <c r="S17" i="1" l="1"/>
  <c r="Y17" i="1"/>
  <c r="S52" i="1"/>
  <c r="Y52" i="1"/>
  <c r="S13" i="1"/>
  <c r="Y13" i="1"/>
  <c r="S22" i="1"/>
  <c r="Y22" i="1"/>
  <c r="S38" i="1"/>
  <c r="Y38" i="1"/>
  <c r="S15" i="1"/>
  <c r="Y15" i="1"/>
  <c r="S67" i="1"/>
  <c r="Y67" i="1"/>
  <c r="S19" i="1"/>
  <c r="Y19" i="1"/>
  <c r="S51" i="1"/>
  <c r="Y51" i="1"/>
  <c r="S36" i="1"/>
  <c r="Y36" i="1"/>
  <c r="S70" i="1"/>
  <c r="Y70" i="1"/>
  <c r="Y28" i="1"/>
  <c r="Y29" i="1"/>
  <c r="S7" i="1"/>
  <c r="Y7" i="1"/>
  <c r="S27" i="1"/>
  <c r="Y27" i="1"/>
  <c r="S47" i="1"/>
  <c r="Y47" i="1"/>
  <c r="S66" i="1"/>
  <c r="Y66" i="1"/>
  <c r="Y61" i="1"/>
  <c r="S6" i="1"/>
  <c r="T6" i="1"/>
  <c r="T68" i="1"/>
  <c r="T63" i="1"/>
  <c r="T57" i="1"/>
  <c r="S50" i="1"/>
  <c r="T50" i="1"/>
  <c r="T49" i="1"/>
  <c r="S46" i="1"/>
  <c r="T46" i="1"/>
  <c r="T42" i="1"/>
  <c r="S41" i="1"/>
  <c r="T41" i="1"/>
  <c r="T37" i="1"/>
  <c r="T34" i="1"/>
  <c r="S24" i="1"/>
  <c r="T24" i="1"/>
  <c r="T23" i="1"/>
  <c r="T20" i="1"/>
  <c r="S20" i="1"/>
  <c r="S11" i="1"/>
  <c r="T11" i="1"/>
  <c r="P37" i="1"/>
  <c r="P57" i="1"/>
  <c r="P42" i="1"/>
  <c r="P68" i="1"/>
  <c r="P63" i="1"/>
  <c r="S59" i="1"/>
  <c r="T59" i="1"/>
  <c r="S55" i="1"/>
  <c r="T55" i="1"/>
  <c r="T54" i="1"/>
  <c r="T44" i="1"/>
  <c r="S44" i="1"/>
  <c r="T39" i="1"/>
  <c r="T32" i="1"/>
  <c r="T21" i="1"/>
  <c r="P21" i="1"/>
  <c r="Y21" i="1" s="1"/>
  <c r="P49" i="1"/>
  <c r="P54" i="1"/>
  <c r="S39" i="1"/>
  <c r="W5" i="1"/>
  <c r="U5" i="1"/>
  <c r="M5" i="1"/>
  <c r="N5" i="1"/>
  <c r="V5" i="1"/>
  <c r="S23" i="1" l="1"/>
  <c r="Y23" i="1"/>
  <c r="S32" i="1"/>
  <c r="Y32" i="1"/>
  <c r="S68" i="1"/>
  <c r="Y68" i="1"/>
  <c r="S57" i="1"/>
  <c r="Y57" i="1"/>
  <c r="S34" i="1"/>
  <c r="Y34" i="1"/>
  <c r="S54" i="1"/>
  <c r="Y54" i="1"/>
  <c r="S49" i="1"/>
  <c r="Y49" i="1"/>
  <c r="S63" i="1"/>
  <c r="Y63" i="1"/>
  <c r="S42" i="1"/>
  <c r="Y42" i="1"/>
  <c r="S37" i="1"/>
  <c r="Y37" i="1"/>
  <c r="P5" i="1"/>
  <c r="S21" i="1"/>
  <c r="Y5" i="1" l="1"/>
</calcChain>
</file>

<file path=xl/sharedStrings.xml><?xml version="1.0" encoding="utf-8"?>
<sst xmlns="http://schemas.openxmlformats.org/spreadsheetml/2006/main" count="187" uniqueCount="110">
  <si>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</si>
  <si>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</si>
  <si>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</si>
  <si>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</si>
  <si>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</si>
  <si>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</si>
  <si>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</si>
  <si>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</si>
  <si>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</si>
  <si>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</si>
  <si>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</si>
  <si>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</si>
  <si>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</si>
  <si>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</si>
  <si>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</si>
  <si>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</si>
  <si>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</si>
  <si>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</si>
  <si>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</si>
  <si>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</si>
  <si>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</si>
  <si>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</si>
  <si>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</si>
  <si>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</si>
  <si>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</si>
  <si>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</si>
  <si>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</si>
  <si>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</si>
  <si>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</si>
  <si>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</si>
  <si>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</si>
  <si>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</si>
  <si>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</si>
  <si>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</si>
  <si>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</si>
  <si>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</si>
  <si>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</si>
  <si>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</si>
  <si>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</si>
  <si>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</si>
  <si>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</si>
  <si>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</si>
  <si>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</si>
  <si>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</si>
  <si>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</si>
  <si>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</si>
  <si>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</si>
  <si>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</si>
  <si>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</si>
  <si>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</si>
  <si>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</si>
  <si>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</si>
  <si>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</si>
  <si>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</si>
  <si>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</si>
  <si>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</si>
  <si>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</si>
  <si>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</si>
  <si>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</si>
  <si>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</si>
  <si>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</si>
  <si>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</si>
  <si>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</si>
  <si>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</si>
  <si>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</si>
  <si>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</si>
  <si>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</si>
  <si>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</si>
  <si>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</si>
  <si>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</si>
  <si>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</si>
  <si>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</si>
  <si>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</si>
  <si>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</si>
  <si>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</si>
  <si>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</si>
  <si>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</si>
  <si>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</si>
  <si>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</si>
  <si>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</si>
  <si>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</si>
  <si>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</si>
  <si>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</si>
  <si>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</si>
  <si>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</si>
  <si>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</si>
  <si>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</si>
  <si>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</si>
  <si>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</si>
  <si>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</si>
  <si>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</si>
  <si>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</si>
  <si>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</si>
  <si>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</si>
  <si>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</si>
  <si>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</si>
  <si>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</si>
  <si>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03,01,</t>
  </si>
  <si>
    <t>от филиала</t>
  </si>
  <si>
    <t>комментарий филиала</t>
  </si>
  <si>
    <t>20,12,</t>
  </si>
  <si>
    <t>26,12,</t>
  </si>
  <si>
    <t>10,01,</t>
  </si>
  <si>
    <t>то же что и 451 (задвоенное СКЮ)</t>
  </si>
  <si>
    <t>новинка/ согласовал Химич</t>
  </si>
  <si>
    <t>нужно увеличить продажи</t>
  </si>
  <si>
    <t>то же что и 460/ нужно увеличить продажи</t>
  </si>
  <si>
    <t>06,01,(1)</t>
  </si>
  <si>
    <t>06,01,(3)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</si>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</sst>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2" fillId="7" borderId="0" xfId="0" applyNumberFormat="1" applyFon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0" xfId="0" applyNumberFormat="1" applyFill="1" applyAlignment="1"/>
    <xf numFmtId="164" fontId="0" fillId="3" borderId="1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04,01,24-10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4,01,24-10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</v>
          </cell>
          <cell r="X3" t="str">
            <v>ср</v>
          </cell>
          <cell r="Y3" t="str">
            <v>ср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30,12,</v>
          </cell>
          <cell r="N4" t="str">
            <v>30,12,</v>
          </cell>
          <cell r="O4" t="str">
            <v>03,01,</v>
          </cell>
          <cell r="Q4">
            <v>1</v>
          </cell>
          <cell r="R4">
            <v>3</v>
          </cell>
          <cell r="S4" t="str">
            <v>от филиала</v>
          </cell>
          <cell r="T4" t="str">
            <v>комментарий филиала</v>
          </cell>
          <cell r="W4" t="str">
            <v>13,12,</v>
          </cell>
          <cell r="X4" t="str">
            <v>20,12,</v>
          </cell>
          <cell r="Y4" t="str">
            <v>26,12,</v>
          </cell>
        </row>
        <row r="5">
          <cell r="E5">
            <v>14289.145999999999</v>
          </cell>
          <cell r="F5">
            <v>11123.868</v>
          </cell>
          <cell r="I5">
            <v>11126.249999999998</v>
          </cell>
          <cell r="J5">
            <v>3162.8959999999997</v>
          </cell>
          <cell r="K5">
            <v>10138.511</v>
          </cell>
          <cell r="L5">
            <v>4150.6349999999993</v>
          </cell>
          <cell r="M5">
            <v>18375</v>
          </cell>
          <cell r="N5">
            <v>18410</v>
          </cell>
          <cell r="O5">
            <v>3379.5036666666656</v>
          </cell>
          <cell r="P5">
            <v>12062.654666666671</v>
          </cell>
          <cell r="Q5">
            <v>2000</v>
          </cell>
          <cell r="R5">
            <v>10062.654666666669</v>
          </cell>
          <cell r="S5">
            <v>0</v>
          </cell>
          <cell r="W5">
            <v>5271.9503999999979</v>
          </cell>
          <cell r="X5">
            <v>4650.8356000000003</v>
          </cell>
          <cell r="Y5">
            <v>5921.6767999999984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D6">
            <v>92</v>
          </cell>
          <cell r="E6">
            <v>48.883000000000003</v>
          </cell>
          <cell r="F6">
            <v>43.112000000000002</v>
          </cell>
          <cell r="G6">
            <v>1</v>
          </cell>
          <cell r="H6">
            <v>50</v>
          </cell>
          <cell r="I6">
            <v>41.5</v>
          </cell>
          <cell r="J6">
            <v>7.3830000000000027</v>
          </cell>
          <cell r="K6">
            <v>48.883000000000003</v>
          </cell>
          <cell r="O6">
            <v>16.294333333333334</v>
          </cell>
          <cell r="P6">
            <v>103.53700000000001</v>
          </cell>
          <cell r="R6">
            <v>103.53700000000001</v>
          </cell>
          <cell r="U6">
            <v>9</v>
          </cell>
          <cell r="V6">
            <v>2.6458277928932348</v>
          </cell>
          <cell r="W6">
            <v>4.8323999999999998</v>
          </cell>
          <cell r="X6">
            <v>15.155199999999999</v>
          </cell>
          <cell r="Y6">
            <v>4.9763999999999999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56.421999999999997</v>
          </cell>
          <cell r="D7">
            <v>404.577</v>
          </cell>
          <cell r="E7">
            <v>162.25299999999999</v>
          </cell>
          <cell r="F7">
            <v>246.36600000000001</v>
          </cell>
          <cell r="G7">
            <v>1</v>
          </cell>
          <cell r="H7">
            <v>45</v>
          </cell>
          <cell r="I7">
            <v>101.7</v>
          </cell>
          <cell r="J7">
            <v>60.552999999999983</v>
          </cell>
          <cell r="K7">
            <v>91.198999999999984</v>
          </cell>
          <cell r="L7">
            <v>71.054000000000002</v>
          </cell>
          <cell r="M7">
            <v>240</v>
          </cell>
          <cell r="N7">
            <v>245</v>
          </cell>
          <cell r="O7">
            <v>30.399666666666661</v>
          </cell>
          <cell r="U7">
            <v>24.058355903025255</v>
          </cell>
          <cell r="V7">
            <v>24.058355903025255</v>
          </cell>
          <cell r="W7">
            <v>67.391800000000003</v>
          </cell>
          <cell r="X7">
            <v>76.608199999999997</v>
          </cell>
          <cell r="Y7">
            <v>78.904199999999989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0.32400000000000001</v>
          </cell>
          <cell r="D8">
            <v>558.702</v>
          </cell>
          <cell r="E8">
            <v>317.66800000000001</v>
          </cell>
          <cell r="F8">
            <v>239.506</v>
          </cell>
          <cell r="G8">
            <v>1</v>
          </cell>
          <cell r="H8">
            <v>45</v>
          </cell>
          <cell r="I8">
            <v>120.9</v>
          </cell>
          <cell r="J8">
            <v>196.768</v>
          </cell>
          <cell r="K8">
            <v>144.67400000000001</v>
          </cell>
          <cell r="L8">
            <v>172.994</v>
          </cell>
          <cell r="M8">
            <v>430</v>
          </cell>
          <cell r="N8">
            <v>430</v>
          </cell>
          <cell r="O8">
            <v>48.224666666666671</v>
          </cell>
          <cell r="U8">
            <v>22.799659925072916</v>
          </cell>
          <cell r="V8">
            <v>22.799659925072916</v>
          </cell>
          <cell r="W8">
            <v>84.515799999999999</v>
          </cell>
          <cell r="X8">
            <v>99.413399999999982</v>
          </cell>
          <cell r="Y8">
            <v>110.79619999999997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101.04300000000001</v>
          </cell>
          <cell r="D9">
            <v>287.005</v>
          </cell>
          <cell r="E9">
            <v>184.65199999999999</v>
          </cell>
          <cell r="F9">
            <v>175.11699999999999</v>
          </cell>
          <cell r="G9">
            <v>1</v>
          </cell>
          <cell r="H9">
            <v>40</v>
          </cell>
          <cell r="I9">
            <v>75.599999999999994</v>
          </cell>
          <cell r="J9">
            <v>109.05199999999999</v>
          </cell>
          <cell r="K9">
            <v>83.692999999999984</v>
          </cell>
          <cell r="L9">
            <v>100.959</v>
          </cell>
          <cell r="M9">
            <v>70</v>
          </cell>
          <cell r="N9">
            <v>70</v>
          </cell>
          <cell r="O9">
            <v>27.897666666666662</v>
          </cell>
          <cell r="U9">
            <v>11.295460791225073</v>
          </cell>
          <cell r="V9">
            <v>11.295460791225073</v>
          </cell>
          <cell r="W9">
            <v>40.340400000000002</v>
          </cell>
          <cell r="X9">
            <v>43.6096</v>
          </cell>
          <cell r="Y9">
            <v>37.518000000000001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27</v>
          </cell>
          <cell r="E10">
            <v>13</v>
          </cell>
          <cell r="G10">
            <v>0.45</v>
          </cell>
          <cell r="H10">
            <v>45</v>
          </cell>
          <cell r="I10">
            <v>40</v>
          </cell>
          <cell r="J10">
            <v>-27</v>
          </cell>
          <cell r="K10">
            <v>13</v>
          </cell>
          <cell r="M10">
            <v>140</v>
          </cell>
          <cell r="N10">
            <v>145</v>
          </cell>
          <cell r="O10">
            <v>4.333333333333333</v>
          </cell>
          <cell r="U10">
            <v>65.769230769230774</v>
          </cell>
          <cell r="V10">
            <v>65.769230769230774</v>
          </cell>
          <cell r="W10">
            <v>26.4</v>
          </cell>
          <cell r="X10">
            <v>19.399999999999999</v>
          </cell>
          <cell r="Y10">
            <v>34.278399999999998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48</v>
          </cell>
          <cell r="D11">
            <v>10.324999999999999</v>
          </cell>
          <cell r="E11">
            <v>35</v>
          </cell>
          <cell r="F11">
            <v>13</v>
          </cell>
          <cell r="G11">
            <v>0.5</v>
          </cell>
          <cell r="H11">
            <v>60</v>
          </cell>
          <cell r="I11">
            <v>40</v>
          </cell>
          <cell r="J11">
            <v>-5</v>
          </cell>
          <cell r="K11">
            <v>35</v>
          </cell>
          <cell r="M11">
            <v>30</v>
          </cell>
          <cell r="O11">
            <v>11.666666666666666</v>
          </cell>
          <cell r="P11">
            <v>73.666666666666657</v>
          </cell>
          <cell r="R11">
            <v>73.666666666666657</v>
          </cell>
          <cell r="U11">
            <v>10</v>
          </cell>
          <cell r="V11">
            <v>3.6857142857142859</v>
          </cell>
          <cell r="W11">
            <v>10.4</v>
          </cell>
          <cell r="X11">
            <v>8</v>
          </cell>
          <cell r="Y11">
            <v>7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7</v>
          </cell>
          <cell r="D12">
            <v>15</v>
          </cell>
          <cell r="F12">
            <v>15</v>
          </cell>
          <cell r="G12">
            <v>0.17</v>
          </cell>
          <cell r="H12">
            <v>120</v>
          </cell>
          <cell r="I12">
            <v>21</v>
          </cell>
          <cell r="J12">
            <v>-21</v>
          </cell>
          <cell r="K12">
            <v>0</v>
          </cell>
          <cell r="M12">
            <v>30</v>
          </cell>
          <cell r="N12">
            <v>30</v>
          </cell>
          <cell r="O12">
            <v>0</v>
          </cell>
          <cell r="U12" t="e">
            <v>#DIV/0!</v>
          </cell>
          <cell r="V12" t="e">
            <v>#DIV/0!</v>
          </cell>
          <cell r="W12">
            <v>7.2</v>
          </cell>
          <cell r="X12">
            <v>6.4</v>
          </cell>
          <cell r="Y12">
            <v>7.4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3</v>
          </cell>
          <cell r="D13">
            <v>42</v>
          </cell>
          <cell r="E13">
            <v>18</v>
          </cell>
          <cell r="F13">
            <v>24</v>
          </cell>
          <cell r="G13">
            <v>0.42</v>
          </cell>
          <cell r="H13">
            <v>35</v>
          </cell>
          <cell r="I13">
            <v>22</v>
          </cell>
          <cell r="J13">
            <v>-4</v>
          </cell>
          <cell r="K13">
            <v>18</v>
          </cell>
          <cell r="M13">
            <v>77.5</v>
          </cell>
          <cell r="N13">
            <v>77.5</v>
          </cell>
          <cell r="O13">
            <v>6</v>
          </cell>
          <cell r="U13">
            <v>29.833333333333332</v>
          </cell>
          <cell r="V13">
            <v>29.833333333333332</v>
          </cell>
          <cell r="W13">
            <v>14</v>
          </cell>
          <cell r="X13">
            <v>20.2</v>
          </cell>
          <cell r="Y13">
            <v>24.4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33</v>
          </cell>
          <cell r="D14">
            <v>48</v>
          </cell>
          <cell r="E14">
            <v>7</v>
          </cell>
          <cell r="F14">
            <v>48</v>
          </cell>
          <cell r="G14">
            <v>0.42</v>
          </cell>
          <cell r="H14">
            <v>35</v>
          </cell>
          <cell r="I14">
            <v>7</v>
          </cell>
          <cell r="J14">
            <v>0</v>
          </cell>
          <cell r="K14">
            <v>7</v>
          </cell>
          <cell r="M14">
            <v>30</v>
          </cell>
          <cell r="N14">
            <v>30</v>
          </cell>
          <cell r="O14">
            <v>2.3333333333333335</v>
          </cell>
          <cell r="U14">
            <v>46.285714285714285</v>
          </cell>
          <cell r="V14">
            <v>46.285714285714285</v>
          </cell>
          <cell r="W14">
            <v>20</v>
          </cell>
          <cell r="X14">
            <v>22.4</v>
          </cell>
          <cell r="Y14">
            <v>17.399999999999999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47</v>
          </cell>
          <cell r="E15">
            <v>13</v>
          </cell>
          <cell r="G15">
            <v>0.35</v>
          </cell>
          <cell r="H15">
            <v>45</v>
          </cell>
          <cell r="I15">
            <v>26</v>
          </cell>
          <cell r="J15">
            <v>-13</v>
          </cell>
          <cell r="K15">
            <v>13</v>
          </cell>
          <cell r="M15">
            <v>140</v>
          </cell>
          <cell r="N15">
            <v>140</v>
          </cell>
          <cell r="O15">
            <v>4.333333333333333</v>
          </cell>
          <cell r="U15">
            <v>64.615384615384613</v>
          </cell>
          <cell r="V15">
            <v>64.615384615384613</v>
          </cell>
          <cell r="W15">
            <v>25</v>
          </cell>
          <cell r="X15">
            <v>9</v>
          </cell>
          <cell r="Y15">
            <v>36.200000000000003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82</v>
          </cell>
          <cell r="E16">
            <v>38</v>
          </cell>
          <cell r="G16">
            <v>0.35</v>
          </cell>
          <cell r="H16">
            <v>45</v>
          </cell>
          <cell r="I16">
            <v>91</v>
          </cell>
          <cell r="J16">
            <v>-53</v>
          </cell>
          <cell r="K16">
            <v>38</v>
          </cell>
          <cell r="M16">
            <v>195</v>
          </cell>
          <cell r="N16">
            <v>195</v>
          </cell>
          <cell r="O16">
            <v>12.666666666666666</v>
          </cell>
          <cell r="U16">
            <v>30.789473684210527</v>
          </cell>
          <cell r="V16">
            <v>30.789473684210527</v>
          </cell>
          <cell r="W16">
            <v>34.4</v>
          </cell>
          <cell r="X16">
            <v>18.600000000000001</v>
          </cell>
          <cell r="Y16">
            <v>47.6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-0.192</v>
          </cell>
          <cell r="D17">
            <v>258.04199999999997</v>
          </cell>
          <cell r="E17">
            <v>178.166</v>
          </cell>
          <cell r="F17">
            <v>78.97</v>
          </cell>
          <cell r="G17">
            <v>1</v>
          </cell>
          <cell r="H17">
            <v>55</v>
          </cell>
          <cell r="I17">
            <v>112.6</v>
          </cell>
          <cell r="J17">
            <v>65.566000000000003</v>
          </cell>
          <cell r="K17">
            <v>120.226</v>
          </cell>
          <cell r="L17">
            <v>57.94</v>
          </cell>
          <cell r="M17">
            <v>255</v>
          </cell>
          <cell r="N17">
            <v>255</v>
          </cell>
          <cell r="O17">
            <v>40.075333333333333</v>
          </cell>
          <cell r="U17">
            <v>14.696571457089149</v>
          </cell>
          <cell r="V17">
            <v>14.696571457089149</v>
          </cell>
          <cell r="W17">
            <v>53.918800000000012</v>
          </cell>
          <cell r="X17">
            <v>55.866799999999998</v>
          </cell>
          <cell r="Y17">
            <v>64.457599999999999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414.83600000000001</v>
          </cell>
          <cell r="D18">
            <v>2412.8429999999998</v>
          </cell>
          <cell r="E18">
            <v>584.57100000000003</v>
          </cell>
          <cell r="F18">
            <v>1821.9</v>
          </cell>
          <cell r="G18">
            <v>1</v>
          </cell>
          <cell r="H18">
            <v>50</v>
          </cell>
          <cell r="I18">
            <v>773</v>
          </cell>
          <cell r="J18">
            <v>-188.42899999999997</v>
          </cell>
          <cell r="K18">
            <v>584.57100000000003</v>
          </cell>
          <cell r="M18">
            <v>2925</v>
          </cell>
          <cell r="N18">
            <v>2925</v>
          </cell>
          <cell r="O18">
            <v>194.857</v>
          </cell>
          <cell r="U18">
            <v>39.371949686180123</v>
          </cell>
          <cell r="V18">
            <v>39.371949686180123</v>
          </cell>
          <cell r="W18">
            <v>620.19820000000004</v>
          </cell>
          <cell r="X18">
            <v>628.19420000000002</v>
          </cell>
          <cell r="Y18">
            <v>789.52980000000002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112.44</v>
          </cell>
          <cell r="D19">
            <v>364</v>
          </cell>
          <cell r="E19">
            <v>355.23</v>
          </cell>
          <cell r="F19">
            <v>11.39</v>
          </cell>
          <cell r="G19">
            <v>1</v>
          </cell>
          <cell r="H19">
            <v>55</v>
          </cell>
          <cell r="I19">
            <v>198.8</v>
          </cell>
          <cell r="J19">
            <v>156.43</v>
          </cell>
          <cell r="K19">
            <v>149.58000000000001</v>
          </cell>
          <cell r="L19">
            <v>205.65</v>
          </cell>
          <cell r="M19">
            <v>365</v>
          </cell>
          <cell r="N19">
            <v>365</v>
          </cell>
          <cell r="O19">
            <v>49.860000000000007</v>
          </cell>
          <cell r="U19">
            <v>14.869434416365822</v>
          </cell>
          <cell r="V19">
            <v>14.869434416365822</v>
          </cell>
          <cell r="W19">
            <v>94.859000000000009</v>
          </cell>
          <cell r="X19">
            <v>78.202799999999982</v>
          </cell>
          <cell r="Y19">
            <v>90.52079999999998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2740.4050000000002</v>
          </cell>
          <cell r="D20">
            <v>4707.54</v>
          </cell>
          <cell r="E20">
            <v>3278.0450000000001</v>
          </cell>
          <cell r="F20">
            <v>2989.6</v>
          </cell>
          <cell r="G20">
            <v>1</v>
          </cell>
          <cell r="H20">
            <v>60</v>
          </cell>
          <cell r="I20">
            <v>3123</v>
          </cell>
          <cell r="J20">
            <v>155.04500000000007</v>
          </cell>
          <cell r="K20">
            <v>3278.0450000000001</v>
          </cell>
          <cell r="M20">
            <v>2600</v>
          </cell>
          <cell r="N20">
            <v>2600</v>
          </cell>
          <cell r="O20">
            <v>1092.6816666666666</v>
          </cell>
          <cell r="P20">
            <v>5800</v>
          </cell>
          <cell r="Q20">
            <v>2000</v>
          </cell>
          <cell r="R20">
            <v>3800</v>
          </cell>
          <cell r="U20">
            <v>12.802996908218162</v>
          </cell>
          <cell r="V20">
            <v>7.4949550723068175</v>
          </cell>
          <cell r="W20">
            <v>801.92740000000003</v>
          </cell>
          <cell r="X20">
            <v>970.44760000000008</v>
          </cell>
          <cell r="Y20">
            <v>1149.1717999999998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34.201999999999998</v>
          </cell>
          <cell r="D21">
            <v>79.489999999999995</v>
          </cell>
          <cell r="E21">
            <v>37.747999999999998</v>
          </cell>
          <cell r="F21">
            <v>54</v>
          </cell>
          <cell r="G21">
            <v>1</v>
          </cell>
          <cell r="H21">
            <v>50</v>
          </cell>
          <cell r="I21">
            <v>36.6</v>
          </cell>
          <cell r="J21">
            <v>1.1479999999999961</v>
          </cell>
          <cell r="K21">
            <v>37.747999999999998</v>
          </cell>
          <cell r="M21">
            <v>10</v>
          </cell>
          <cell r="O21">
            <v>12.582666666666666</v>
          </cell>
          <cell r="P21">
            <v>74.409333333333336</v>
          </cell>
          <cell r="R21">
            <v>74.409333333333336</v>
          </cell>
          <cell r="U21">
            <v>11</v>
          </cell>
          <cell r="V21">
            <v>5.086362191374378</v>
          </cell>
          <cell r="W21">
            <v>14.7964</v>
          </cell>
          <cell r="X21">
            <v>17.7256</v>
          </cell>
          <cell r="Y21">
            <v>11.200799999999997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32.305999999999997</v>
          </cell>
          <cell r="D22">
            <v>346.61399999999998</v>
          </cell>
          <cell r="E22">
            <v>337.63200000000001</v>
          </cell>
          <cell r="F22">
            <v>8.7899999999999991</v>
          </cell>
          <cell r="G22">
            <v>1</v>
          </cell>
          <cell r="H22">
            <v>55</v>
          </cell>
          <cell r="I22">
            <v>167.8</v>
          </cell>
          <cell r="J22">
            <v>169.83199999999999</v>
          </cell>
          <cell r="K22">
            <v>133.09200000000001</v>
          </cell>
          <cell r="L22">
            <v>204.54</v>
          </cell>
          <cell r="M22">
            <v>325</v>
          </cell>
          <cell r="N22">
            <v>325</v>
          </cell>
          <cell r="O22">
            <v>44.364000000000004</v>
          </cell>
          <cell r="U22">
            <v>14.849652871697771</v>
          </cell>
          <cell r="V22">
            <v>14.849652871697771</v>
          </cell>
          <cell r="W22">
            <v>68.344799999999992</v>
          </cell>
          <cell r="X22">
            <v>62.455200000000005</v>
          </cell>
          <cell r="Y22">
            <v>81.673200000000008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943.44399999999996</v>
          </cell>
          <cell r="D23">
            <v>1515.3530000000001</v>
          </cell>
          <cell r="E23">
            <v>873.27499999999998</v>
          </cell>
          <cell r="F23">
            <v>635.01</v>
          </cell>
          <cell r="G23">
            <v>1</v>
          </cell>
          <cell r="H23">
            <v>60</v>
          </cell>
          <cell r="I23">
            <v>1109.5</v>
          </cell>
          <cell r="J23">
            <v>-236.22500000000002</v>
          </cell>
          <cell r="K23">
            <v>873.27499999999998</v>
          </cell>
          <cell r="M23">
            <v>4175</v>
          </cell>
          <cell r="N23">
            <v>4175</v>
          </cell>
          <cell r="O23">
            <v>291.09166666666664</v>
          </cell>
          <cell r="P23">
            <v>800</v>
          </cell>
          <cell r="R23">
            <v>800</v>
          </cell>
          <cell r="U23">
            <v>33.614875039363319</v>
          </cell>
          <cell r="V23">
            <v>30.86659986831182</v>
          </cell>
          <cell r="W23">
            <v>957.63919999999996</v>
          </cell>
          <cell r="X23">
            <v>387.00720000000001</v>
          </cell>
          <cell r="Y23">
            <v>1078.8712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1617.9010000000001</v>
          </cell>
          <cell r="D24">
            <v>1110.7149999999999</v>
          </cell>
          <cell r="E24">
            <v>1103.0039999999999</v>
          </cell>
          <cell r="F24">
            <v>1074.655</v>
          </cell>
          <cell r="G24">
            <v>1</v>
          </cell>
          <cell r="H24">
            <v>60</v>
          </cell>
          <cell r="I24">
            <v>1082.5</v>
          </cell>
          <cell r="J24">
            <v>20.503999999999905</v>
          </cell>
          <cell r="K24">
            <v>1103.0039999999999</v>
          </cell>
          <cell r="M24">
            <v>1425</v>
          </cell>
          <cell r="N24">
            <v>1425</v>
          </cell>
          <cell r="O24">
            <v>367.66799999999995</v>
          </cell>
          <cell r="P24">
            <v>1500</v>
          </cell>
          <cell r="R24">
            <v>1500</v>
          </cell>
          <cell r="U24">
            <v>14.754221199560474</v>
          </cell>
          <cell r="V24">
            <v>10.674453583123906</v>
          </cell>
          <cell r="W24">
            <v>459.63479999999998</v>
          </cell>
          <cell r="X24">
            <v>490.69239999999991</v>
          </cell>
          <cell r="Y24">
            <v>509.12699999999995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51.165999999999997</v>
          </cell>
          <cell r="D25">
            <v>243.28700000000001</v>
          </cell>
          <cell r="E25">
            <v>242.55099999999999</v>
          </cell>
          <cell r="G25">
            <v>1</v>
          </cell>
          <cell r="H25">
            <v>60</v>
          </cell>
          <cell r="I25">
            <v>110.8</v>
          </cell>
          <cell r="J25">
            <v>131.75099999999998</v>
          </cell>
          <cell r="K25">
            <v>36.990999999999985</v>
          </cell>
          <cell r="L25">
            <v>205.56</v>
          </cell>
          <cell r="M25">
            <v>465</v>
          </cell>
          <cell r="N25">
            <v>465</v>
          </cell>
          <cell r="O25">
            <v>12.330333333333328</v>
          </cell>
          <cell r="U25">
            <v>75.423751723392201</v>
          </cell>
          <cell r="V25">
            <v>75.423751723392201</v>
          </cell>
          <cell r="W25">
            <v>77.950199999999995</v>
          </cell>
          <cell r="X25">
            <v>64.3</v>
          </cell>
          <cell r="Y25">
            <v>112.74920000000002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252.435</v>
          </cell>
          <cell r="D26">
            <v>101.432</v>
          </cell>
          <cell r="E26">
            <v>295.83699999999999</v>
          </cell>
          <cell r="F26">
            <v>3.52</v>
          </cell>
          <cell r="G26">
            <v>0</v>
          </cell>
          <cell r="H26" t="e">
            <v>#N/A</v>
          </cell>
          <cell r="I26">
            <v>173.65</v>
          </cell>
          <cell r="J26">
            <v>122.18699999999998</v>
          </cell>
          <cell r="K26">
            <v>196.08499999999998</v>
          </cell>
          <cell r="L26">
            <v>99.751999999999995</v>
          </cell>
          <cell r="O26">
            <v>65.361666666666665</v>
          </cell>
          <cell r="U26">
            <v>5.3854195884437871E-2</v>
          </cell>
          <cell r="V26">
            <v>5.3854195884437871E-2</v>
          </cell>
          <cell r="W26">
            <v>22.797599999999999</v>
          </cell>
          <cell r="X26">
            <v>-0.16000000000000228</v>
          </cell>
          <cell r="Y26">
            <v>103.31120000000001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78.176000000000002</v>
          </cell>
          <cell r="D27">
            <v>232.06</v>
          </cell>
          <cell r="E27">
            <v>175.60499999999999</v>
          </cell>
          <cell r="F27">
            <v>56.454999999999998</v>
          </cell>
          <cell r="G27">
            <v>1</v>
          </cell>
          <cell r="H27">
            <v>60</v>
          </cell>
          <cell r="I27">
            <v>128.19999999999999</v>
          </cell>
          <cell r="J27">
            <v>47.405000000000001</v>
          </cell>
          <cell r="K27">
            <v>75.356999999999985</v>
          </cell>
          <cell r="L27">
            <v>100.248</v>
          </cell>
          <cell r="M27">
            <v>275</v>
          </cell>
          <cell r="N27">
            <v>275</v>
          </cell>
          <cell r="O27">
            <v>25.118999999999996</v>
          </cell>
          <cell r="U27">
            <v>24.143277996735538</v>
          </cell>
          <cell r="V27">
            <v>24.143277996735538</v>
          </cell>
          <cell r="W27">
            <v>70.844399999999993</v>
          </cell>
          <cell r="X27">
            <v>59.124600000000001</v>
          </cell>
          <cell r="Y27">
            <v>67.746599999999987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C28">
            <v>35.872999999999998</v>
          </cell>
          <cell r="D28">
            <v>256.08499999999998</v>
          </cell>
          <cell r="E28">
            <v>254.166</v>
          </cell>
          <cell r="G28">
            <v>1</v>
          </cell>
          <cell r="H28">
            <v>35</v>
          </cell>
          <cell r="I28">
            <v>16.600000000000001</v>
          </cell>
          <cell r="J28">
            <v>237.566</v>
          </cell>
          <cell r="K28">
            <v>0</v>
          </cell>
          <cell r="L28">
            <v>254.166</v>
          </cell>
          <cell r="M28">
            <v>150</v>
          </cell>
          <cell r="N28">
            <v>150</v>
          </cell>
          <cell r="O28">
            <v>0</v>
          </cell>
          <cell r="U28" t="e">
            <v>#DIV/0!</v>
          </cell>
          <cell r="V28" t="e">
            <v>#DIV/0!</v>
          </cell>
          <cell r="W28">
            <v>44.153800000000004</v>
          </cell>
          <cell r="X28">
            <v>26.742200000000004</v>
          </cell>
          <cell r="Y28">
            <v>47.089600000000004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14.029</v>
          </cell>
          <cell r="D29">
            <v>222.738</v>
          </cell>
          <cell r="E29">
            <v>182.411</v>
          </cell>
          <cell r="F29">
            <v>48.69</v>
          </cell>
          <cell r="G29">
            <v>1</v>
          </cell>
          <cell r="H29">
            <v>40</v>
          </cell>
          <cell r="I29">
            <v>47.9</v>
          </cell>
          <cell r="J29">
            <v>134.511</v>
          </cell>
          <cell r="K29">
            <v>28.292000000000002</v>
          </cell>
          <cell r="L29">
            <v>154.119</v>
          </cell>
          <cell r="M29">
            <v>45</v>
          </cell>
          <cell r="N29">
            <v>45</v>
          </cell>
          <cell r="O29">
            <v>9.4306666666666672</v>
          </cell>
          <cell r="U29">
            <v>14.706277392902587</v>
          </cell>
          <cell r="V29">
            <v>14.706277392902587</v>
          </cell>
          <cell r="W29">
            <v>13.543199999999999</v>
          </cell>
          <cell r="X29">
            <v>15.081399999999999</v>
          </cell>
          <cell r="Y29">
            <v>15.283799999999999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115.426</v>
          </cell>
          <cell r="D30">
            <v>95.852000000000004</v>
          </cell>
          <cell r="E30">
            <v>118.08199999999999</v>
          </cell>
          <cell r="F30">
            <v>40.488</v>
          </cell>
          <cell r="G30">
            <v>1</v>
          </cell>
          <cell r="H30">
            <v>30</v>
          </cell>
          <cell r="I30">
            <v>135.30000000000001</v>
          </cell>
          <cell r="J30">
            <v>-17.218000000000018</v>
          </cell>
          <cell r="K30">
            <v>118.08199999999999</v>
          </cell>
          <cell r="M30">
            <v>180</v>
          </cell>
          <cell r="N30">
            <v>180</v>
          </cell>
          <cell r="O30">
            <v>39.360666666666667</v>
          </cell>
          <cell r="U30">
            <v>10.174827662133094</v>
          </cell>
          <cell r="V30">
            <v>10.174827662133094</v>
          </cell>
          <cell r="W30">
            <v>79.688200000000009</v>
          </cell>
          <cell r="X30">
            <v>67.148200000000017</v>
          </cell>
          <cell r="Y30">
            <v>69.367599999999996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86.125</v>
          </cell>
          <cell r="D31">
            <v>1.849</v>
          </cell>
          <cell r="E31">
            <v>27.048999999999999</v>
          </cell>
          <cell r="G31">
            <v>1</v>
          </cell>
          <cell r="H31">
            <v>30</v>
          </cell>
          <cell r="I31">
            <v>71.8</v>
          </cell>
          <cell r="J31">
            <v>-44.750999999999998</v>
          </cell>
          <cell r="K31">
            <v>27.048999999999999</v>
          </cell>
          <cell r="M31">
            <v>297.5</v>
          </cell>
          <cell r="N31">
            <v>297.5</v>
          </cell>
          <cell r="O31">
            <v>9.0163333333333338</v>
          </cell>
          <cell r="U31">
            <v>65.991349033235977</v>
          </cell>
          <cell r="V31">
            <v>65.991349033235977</v>
          </cell>
          <cell r="W31">
            <v>70.432600000000008</v>
          </cell>
          <cell r="X31">
            <v>58.165000000000006</v>
          </cell>
          <cell r="Y31">
            <v>96.462000000000018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D32">
            <v>150.16499999999999</v>
          </cell>
          <cell r="E32">
            <v>109.52</v>
          </cell>
          <cell r="F32">
            <v>39.4</v>
          </cell>
          <cell r="G32">
            <v>1</v>
          </cell>
          <cell r="H32">
            <v>30</v>
          </cell>
          <cell r="I32">
            <v>34.200000000000003</v>
          </cell>
          <cell r="J32">
            <v>75.319999999999993</v>
          </cell>
          <cell r="K32">
            <v>34.467999999999989</v>
          </cell>
          <cell r="L32">
            <v>75.052000000000007</v>
          </cell>
          <cell r="O32">
            <v>11.489333333333329</v>
          </cell>
          <cell r="P32">
            <v>52.514666666666635</v>
          </cell>
          <cell r="R32">
            <v>52.514666666666635</v>
          </cell>
          <cell r="U32">
            <v>8</v>
          </cell>
          <cell r="V32">
            <v>3.4292677265869802</v>
          </cell>
          <cell r="W32">
            <v>-0.3</v>
          </cell>
          <cell r="X32">
            <v>18.657799999999998</v>
          </cell>
          <cell r="Y32">
            <v>0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196.11799999999999</v>
          </cell>
          <cell r="D33">
            <v>2.9220000000000002</v>
          </cell>
          <cell r="E33">
            <v>102.42100000000001</v>
          </cell>
          <cell r="G33">
            <v>1</v>
          </cell>
          <cell r="H33">
            <v>40</v>
          </cell>
          <cell r="I33">
            <v>209.2</v>
          </cell>
          <cell r="J33">
            <v>-106.77899999999998</v>
          </cell>
          <cell r="K33">
            <v>102.42100000000001</v>
          </cell>
          <cell r="M33">
            <v>390</v>
          </cell>
          <cell r="N33">
            <v>390</v>
          </cell>
          <cell r="O33">
            <v>34.140333333333338</v>
          </cell>
          <cell r="U33">
            <v>22.846877105281141</v>
          </cell>
          <cell r="V33">
            <v>22.846877105281141</v>
          </cell>
          <cell r="W33">
            <v>144.38200000000001</v>
          </cell>
          <cell r="X33">
            <v>61.244399999999999</v>
          </cell>
          <cell r="Y33">
            <v>95.962000000000018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88.218000000000004</v>
          </cell>
          <cell r="D34">
            <v>185.602</v>
          </cell>
          <cell r="E34">
            <v>245.541</v>
          </cell>
          <cell r="G34">
            <v>1</v>
          </cell>
          <cell r="H34">
            <v>35</v>
          </cell>
          <cell r="I34">
            <v>136.19999999999999</v>
          </cell>
          <cell r="J34">
            <v>109.34100000000001</v>
          </cell>
          <cell r="K34">
            <v>86.277999999999992</v>
          </cell>
          <cell r="L34">
            <v>159.26300000000001</v>
          </cell>
          <cell r="M34">
            <v>50</v>
          </cell>
          <cell r="N34">
            <v>50</v>
          </cell>
          <cell r="O34">
            <v>28.759333333333331</v>
          </cell>
          <cell r="P34">
            <v>130.07466666666664</v>
          </cell>
          <cell r="R34">
            <v>130.07466666666664</v>
          </cell>
          <cell r="U34">
            <v>8</v>
          </cell>
          <cell r="V34">
            <v>3.4771320614756953</v>
          </cell>
          <cell r="W34">
            <v>51.315599999999996</v>
          </cell>
          <cell r="X34">
            <v>30.871800000000029</v>
          </cell>
          <cell r="Y34">
            <v>25.645800000000008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57.645000000000003</v>
          </cell>
          <cell r="E35">
            <v>12.644</v>
          </cell>
          <cell r="F35">
            <v>26</v>
          </cell>
          <cell r="G35">
            <v>1</v>
          </cell>
          <cell r="H35">
            <v>45</v>
          </cell>
          <cell r="I35">
            <v>12.9</v>
          </cell>
          <cell r="J35">
            <v>-0.25600000000000023</v>
          </cell>
          <cell r="K35">
            <v>12.644</v>
          </cell>
          <cell r="M35">
            <v>145</v>
          </cell>
          <cell r="N35">
            <v>145</v>
          </cell>
          <cell r="O35">
            <v>4.214666666666667</v>
          </cell>
          <cell r="U35">
            <v>74.976273331224291</v>
          </cell>
          <cell r="V35">
            <v>74.976273331224291</v>
          </cell>
          <cell r="W35">
            <v>23.993400000000001</v>
          </cell>
          <cell r="X35">
            <v>13.4168</v>
          </cell>
          <cell r="Y35">
            <v>38.998599999999996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192.79499999999999</v>
          </cell>
          <cell r="D36">
            <v>39.508000000000003</v>
          </cell>
          <cell r="E36">
            <v>69.045000000000002</v>
          </cell>
          <cell r="F36">
            <v>138.1</v>
          </cell>
          <cell r="G36">
            <v>1</v>
          </cell>
          <cell r="H36">
            <v>30</v>
          </cell>
          <cell r="I36">
            <v>39.4</v>
          </cell>
          <cell r="J36">
            <v>29.645000000000003</v>
          </cell>
          <cell r="K36">
            <v>29.536999999999999</v>
          </cell>
          <cell r="L36">
            <v>39.508000000000003</v>
          </cell>
          <cell r="O36">
            <v>9.8456666666666663</v>
          </cell>
          <cell r="U36">
            <v>14.026475268307546</v>
          </cell>
          <cell r="V36">
            <v>14.026475268307546</v>
          </cell>
          <cell r="W36">
            <v>35.037599999999998</v>
          </cell>
          <cell r="X36">
            <v>17.682799999999997</v>
          </cell>
          <cell r="Y36">
            <v>18.7318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D37">
            <v>824.01</v>
          </cell>
          <cell r="E37">
            <v>299.74799999999999</v>
          </cell>
          <cell r="F37">
            <v>506.21300000000002</v>
          </cell>
          <cell r="G37">
            <v>1</v>
          </cell>
          <cell r="H37">
            <v>45</v>
          </cell>
          <cell r="I37">
            <v>303.10000000000002</v>
          </cell>
          <cell r="J37">
            <v>-3.3520000000000323</v>
          </cell>
          <cell r="K37">
            <v>311.214</v>
          </cell>
          <cell r="L37">
            <v>-11.465999999999999</v>
          </cell>
          <cell r="O37">
            <v>103.738</v>
          </cell>
          <cell r="P37">
            <v>634.90499999999997</v>
          </cell>
          <cell r="R37">
            <v>634.90499999999997</v>
          </cell>
          <cell r="U37">
            <v>11</v>
          </cell>
          <cell r="V37">
            <v>4.8797258478089036</v>
          </cell>
          <cell r="W37">
            <v>79.125599999999991</v>
          </cell>
          <cell r="X37">
            <v>164.5652</v>
          </cell>
          <cell r="Y37">
            <v>14.996000000000004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-0.14199999999999999</v>
          </cell>
          <cell r="D38">
            <v>367.15499999999997</v>
          </cell>
          <cell r="E38">
            <v>144.727</v>
          </cell>
          <cell r="F38">
            <v>221.28899999999999</v>
          </cell>
          <cell r="G38">
            <v>1</v>
          </cell>
          <cell r="H38">
            <v>45</v>
          </cell>
          <cell r="I38">
            <v>142.6</v>
          </cell>
          <cell r="J38">
            <v>2.1270000000000095</v>
          </cell>
          <cell r="K38">
            <v>145.45699999999999</v>
          </cell>
          <cell r="L38">
            <v>-0.73</v>
          </cell>
          <cell r="M38">
            <v>420</v>
          </cell>
          <cell r="N38">
            <v>420</v>
          </cell>
          <cell r="O38">
            <v>48.485666666666667</v>
          </cell>
          <cell r="U38">
            <v>21.88871625291323</v>
          </cell>
          <cell r="V38">
            <v>21.88871625291323</v>
          </cell>
          <cell r="W38">
            <v>80.416800000000009</v>
          </cell>
          <cell r="X38">
            <v>95.490200000000002</v>
          </cell>
          <cell r="Y38">
            <v>109.0574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410.541</v>
          </cell>
          <cell r="E39">
            <v>192.529</v>
          </cell>
          <cell r="F39">
            <v>215.84</v>
          </cell>
          <cell r="G39">
            <v>1</v>
          </cell>
          <cell r="H39">
            <v>45</v>
          </cell>
          <cell r="I39">
            <v>86.3</v>
          </cell>
          <cell r="J39">
            <v>106.229</v>
          </cell>
          <cell r="K39">
            <v>89.417000000000002</v>
          </cell>
          <cell r="L39">
            <v>103.11199999999999</v>
          </cell>
          <cell r="M39">
            <v>37.5</v>
          </cell>
          <cell r="N39">
            <v>37.5</v>
          </cell>
          <cell r="O39">
            <v>29.805666666666667</v>
          </cell>
          <cell r="P39">
            <v>37.022333333333364</v>
          </cell>
          <cell r="R39">
            <v>37.022333333333364</v>
          </cell>
          <cell r="U39">
            <v>11.000000000000002</v>
          </cell>
          <cell r="V39">
            <v>9.7578760191015146</v>
          </cell>
          <cell r="W39">
            <v>14.6374</v>
          </cell>
          <cell r="X39">
            <v>64.792000000000002</v>
          </cell>
          <cell r="Y39">
            <v>34.386200000000002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209.208</v>
          </cell>
          <cell r="E40">
            <v>209.208</v>
          </cell>
          <cell r="G40">
            <v>0</v>
          </cell>
          <cell r="H40" t="e">
            <v>#N/A</v>
          </cell>
          <cell r="J40">
            <v>209.208</v>
          </cell>
          <cell r="K40">
            <v>0</v>
          </cell>
          <cell r="L40">
            <v>209.208</v>
          </cell>
          <cell r="O40">
            <v>0</v>
          </cell>
          <cell r="U40" t="e">
            <v>#DIV/0!</v>
          </cell>
          <cell r="V40" t="e">
            <v>#DIV/0!</v>
          </cell>
          <cell r="W40">
            <v>1.0007999999999995</v>
          </cell>
          <cell r="X40">
            <v>0</v>
          </cell>
          <cell r="Y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C41">
            <v>50.670999999999999</v>
          </cell>
          <cell r="D41">
            <v>0.41399999999999998</v>
          </cell>
          <cell r="E41">
            <v>22.273</v>
          </cell>
          <cell r="G41">
            <v>1</v>
          </cell>
          <cell r="H41">
            <v>35</v>
          </cell>
          <cell r="I41">
            <v>34.1</v>
          </cell>
          <cell r="J41">
            <v>-11.827000000000002</v>
          </cell>
          <cell r="K41">
            <v>22.273</v>
          </cell>
          <cell r="M41">
            <v>10</v>
          </cell>
          <cell r="O41">
            <v>7.4243333333333332</v>
          </cell>
          <cell r="P41">
            <v>34.545999999999999</v>
          </cell>
          <cell r="R41">
            <v>34.545999999999999</v>
          </cell>
          <cell r="U41">
            <v>6</v>
          </cell>
          <cell r="V41">
            <v>1.3469222825842948</v>
          </cell>
          <cell r="W41">
            <v>13.0168</v>
          </cell>
          <cell r="X41">
            <v>4.9735999999999994</v>
          </cell>
          <cell r="Y41">
            <v>7.7569999999999997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>
            <v>79</v>
          </cell>
          <cell r="D42">
            <v>27</v>
          </cell>
          <cell r="E42">
            <v>60</v>
          </cell>
          <cell r="G42">
            <v>0.4</v>
          </cell>
          <cell r="H42">
            <v>45</v>
          </cell>
          <cell r="I42">
            <v>169</v>
          </cell>
          <cell r="J42">
            <v>-109</v>
          </cell>
          <cell r="K42">
            <v>60</v>
          </cell>
          <cell r="M42">
            <v>55</v>
          </cell>
          <cell r="N42">
            <v>55</v>
          </cell>
          <cell r="O42">
            <v>20</v>
          </cell>
          <cell r="P42">
            <v>110</v>
          </cell>
          <cell r="R42">
            <v>110</v>
          </cell>
          <cell r="U42">
            <v>11</v>
          </cell>
          <cell r="V42">
            <v>5.5</v>
          </cell>
          <cell r="W42">
            <v>28.8</v>
          </cell>
          <cell r="X42">
            <v>0</v>
          </cell>
          <cell r="Y42">
            <v>19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D43">
            <v>58.908000000000001</v>
          </cell>
          <cell r="E43">
            <v>58.908000000000001</v>
          </cell>
          <cell r="G43">
            <v>0</v>
          </cell>
          <cell r="H43" t="e">
            <v>#N/A</v>
          </cell>
          <cell r="J43">
            <v>58.908000000000001</v>
          </cell>
          <cell r="K43">
            <v>0</v>
          </cell>
          <cell r="L43">
            <v>58.908000000000001</v>
          </cell>
          <cell r="O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C44">
            <v>209.84200000000001</v>
          </cell>
          <cell r="D44">
            <v>52.752000000000002</v>
          </cell>
          <cell r="E44">
            <v>176.03800000000001</v>
          </cell>
          <cell r="F44">
            <v>5.04</v>
          </cell>
          <cell r="G44">
            <v>1</v>
          </cell>
          <cell r="H44">
            <v>40</v>
          </cell>
          <cell r="I44">
            <v>196.8</v>
          </cell>
          <cell r="J44">
            <v>-20.762</v>
          </cell>
          <cell r="K44">
            <v>176.03800000000001</v>
          </cell>
          <cell r="M44">
            <v>130</v>
          </cell>
          <cell r="N44">
            <v>130</v>
          </cell>
          <cell r="O44">
            <v>58.679333333333339</v>
          </cell>
          <cell r="P44">
            <v>380.43266666666676</v>
          </cell>
          <cell r="R44">
            <v>380.43266666666676</v>
          </cell>
          <cell r="U44">
            <v>11</v>
          </cell>
          <cell r="V44">
            <v>4.5167520648950781</v>
          </cell>
          <cell r="W44">
            <v>65.29079999999999</v>
          </cell>
          <cell r="X44">
            <v>45.451800000000006</v>
          </cell>
          <cell r="Y44">
            <v>46.621800000000007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>
            <v>38</v>
          </cell>
          <cell r="G45">
            <v>0.4</v>
          </cell>
          <cell r="H45">
            <v>40</v>
          </cell>
          <cell r="I45">
            <v>15</v>
          </cell>
          <cell r="J45">
            <v>-15</v>
          </cell>
          <cell r="K45">
            <v>0</v>
          </cell>
          <cell r="M45">
            <v>67.5</v>
          </cell>
          <cell r="N45">
            <v>67.5</v>
          </cell>
          <cell r="O45">
            <v>0</v>
          </cell>
          <cell r="U45" t="e">
            <v>#DIV/0!</v>
          </cell>
          <cell r="V45" t="e">
            <v>#DIV/0!</v>
          </cell>
          <cell r="W45">
            <v>20.399999999999999</v>
          </cell>
          <cell r="X45">
            <v>9.6</v>
          </cell>
          <cell r="Y45">
            <v>17.2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>
            <v>716</v>
          </cell>
          <cell r="D46">
            <v>222</v>
          </cell>
          <cell r="E46">
            <v>430</v>
          </cell>
          <cell r="F46">
            <v>455</v>
          </cell>
          <cell r="G46">
            <v>0.4</v>
          </cell>
          <cell r="H46">
            <v>45</v>
          </cell>
          <cell r="I46">
            <v>365</v>
          </cell>
          <cell r="J46">
            <v>65</v>
          </cell>
          <cell r="K46">
            <v>370</v>
          </cell>
          <cell r="L46">
            <v>60</v>
          </cell>
          <cell r="O46">
            <v>123.33333333333333</v>
          </cell>
          <cell r="P46">
            <v>778.33333333333326</v>
          </cell>
          <cell r="R46">
            <v>778.33333333333326</v>
          </cell>
          <cell r="U46">
            <v>10</v>
          </cell>
          <cell r="V46">
            <v>3.6891891891891895</v>
          </cell>
          <cell r="W46">
            <v>158.19999999999999</v>
          </cell>
          <cell r="X46">
            <v>123</v>
          </cell>
          <cell r="Y46">
            <v>60.2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D47">
            <v>456</v>
          </cell>
          <cell r="E47">
            <v>196</v>
          </cell>
          <cell r="F47">
            <v>260</v>
          </cell>
          <cell r="G47">
            <v>0.4</v>
          </cell>
          <cell r="H47">
            <v>40</v>
          </cell>
          <cell r="I47">
            <v>150</v>
          </cell>
          <cell r="J47">
            <v>46</v>
          </cell>
          <cell r="K47">
            <v>136</v>
          </cell>
          <cell r="L47">
            <v>60</v>
          </cell>
          <cell r="M47">
            <v>430</v>
          </cell>
          <cell r="N47">
            <v>430</v>
          </cell>
          <cell r="O47">
            <v>45.333333333333336</v>
          </cell>
          <cell r="U47">
            <v>24.705882352941174</v>
          </cell>
          <cell r="V47">
            <v>24.705882352941174</v>
          </cell>
          <cell r="W47">
            <v>93.2</v>
          </cell>
          <cell r="X47">
            <v>108.8</v>
          </cell>
          <cell r="Y47">
            <v>114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>
            <v>21.675999999999998</v>
          </cell>
          <cell r="D48">
            <v>10.96</v>
          </cell>
          <cell r="E48">
            <v>10.96</v>
          </cell>
          <cell r="G48">
            <v>1</v>
          </cell>
          <cell r="H48">
            <v>50</v>
          </cell>
          <cell r="I48">
            <v>32</v>
          </cell>
          <cell r="J48">
            <v>-21.04</v>
          </cell>
          <cell r="K48">
            <v>10.96</v>
          </cell>
          <cell r="M48">
            <v>27.5</v>
          </cell>
          <cell r="N48">
            <v>27.5</v>
          </cell>
          <cell r="O48">
            <v>3.6533333333333338</v>
          </cell>
          <cell r="U48">
            <v>15.054744525547443</v>
          </cell>
          <cell r="V48">
            <v>15.054744525547443</v>
          </cell>
          <cell r="W48">
            <v>7.2983999999999991</v>
          </cell>
          <cell r="X48">
            <v>5.4159999999999995</v>
          </cell>
          <cell r="Y48">
            <v>7.3011999999999997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>
            <v>0.97199999999999998</v>
          </cell>
          <cell r="D49">
            <v>97.804000000000002</v>
          </cell>
          <cell r="E49">
            <v>81.225999999999999</v>
          </cell>
          <cell r="F49">
            <v>15.65</v>
          </cell>
          <cell r="G49">
            <v>1</v>
          </cell>
          <cell r="H49">
            <v>50</v>
          </cell>
          <cell r="I49">
            <v>74</v>
          </cell>
          <cell r="J49">
            <v>7.2259999999999991</v>
          </cell>
          <cell r="K49">
            <v>81.225999999999999</v>
          </cell>
          <cell r="M49">
            <v>100</v>
          </cell>
          <cell r="N49">
            <v>100</v>
          </cell>
          <cell r="O49">
            <v>27.075333333333333</v>
          </cell>
          <cell r="P49">
            <v>82.178666666666658</v>
          </cell>
          <cell r="R49">
            <v>82.178666666666658</v>
          </cell>
          <cell r="U49">
            <v>11</v>
          </cell>
          <cell r="V49">
            <v>7.9648142220471279</v>
          </cell>
          <cell r="W49">
            <v>18.218799999999998</v>
          </cell>
          <cell r="X49">
            <v>21.884599999999999</v>
          </cell>
          <cell r="Y49">
            <v>26.242799999999999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D50">
            <v>32.643000000000001</v>
          </cell>
          <cell r="E50">
            <v>32.643000000000001</v>
          </cell>
          <cell r="G50">
            <v>1</v>
          </cell>
          <cell r="H50">
            <v>55</v>
          </cell>
          <cell r="I50">
            <v>35.9</v>
          </cell>
          <cell r="J50">
            <v>-3.2569999999999979</v>
          </cell>
          <cell r="K50">
            <v>32.643000000000001</v>
          </cell>
          <cell r="O50">
            <v>10.881</v>
          </cell>
          <cell r="P50">
            <v>65.286000000000001</v>
          </cell>
          <cell r="R50">
            <v>65.286000000000001</v>
          </cell>
          <cell r="U50">
            <v>6</v>
          </cell>
          <cell r="V50">
            <v>0</v>
          </cell>
          <cell r="W50">
            <v>17.376799999999999</v>
          </cell>
          <cell r="X50">
            <v>4.4107999999999947</v>
          </cell>
          <cell r="Y50">
            <v>0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8.9719999999999995</v>
          </cell>
          <cell r="D51">
            <v>36.825000000000003</v>
          </cell>
          <cell r="F51">
            <v>36.75</v>
          </cell>
          <cell r="G51">
            <v>1</v>
          </cell>
          <cell r="H51">
            <v>50</v>
          </cell>
          <cell r="I51">
            <v>3</v>
          </cell>
          <cell r="J51">
            <v>-3</v>
          </cell>
          <cell r="K51">
            <v>0</v>
          </cell>
          <cell r="M51">
            <v>15</v>
          </cell>
          <cell r="O51">
            <v>0</v>
          </cell>
          <cell r="U51" t="e">
            <v>#DIV/0!</v>
          </cell>
          <cell r="V51" t="e">
            <v>#DIV/0!</v>
          </cell>
          <cell r="W51">
            <v>11.1174</v>
          </cell>
          <cell r="X51">
            <v>7.8223999999999929</v>
          </cell>
          <cell r="Y51">
            <v>4.5219999999999967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46.838999999999999</v>
          </cell>
          <cell r="D52">
            <v>197.84399999999999</v>
          </cell>
          <cell r="E52">
            <v>171.65100000000001</v>
          </cell>
          <cell r="F52">
            <v>34.72</v>
          </cell>
          <cell r="G52">
            <v>1</v>
          </cell>
          <cell r="H52">
            <v>40</v>
          </cell>
          <cell r="I52">
            <v>32.9</v>
          </cell>
          <cell r="J52">
            <v>138.751</v>
          </cell>
          <cell r="K52">
            <v>18.281000000000006</v>
          </cell>
          <cell r="L52">
            <v>153.37</v>
          </cell>
          <cell r="M52">
            <v>135</v>
          </cell>
          <cell r="N52">
            <v>135</v>
          </cell>
          <cell r="O52">
            <v>6.0936666666666683</v>
          </cell>
          <cell r="U52">
            <v>50.00601717630326</v>
          </cell>
          <cell r="V52">
            <v>50.00601717630326</v>
          </cell>
          <cell r="W52">
            <v>25.353000000000002</v>
          </cell>
          <cell r="X52">
            <v>22.935400000000001</v>
          </cell>
          <cell r="Y52">
            <v>32.116399999999999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18.425999999999998</v>
          </cell>
          <cell r="D53">
            <v>219.21700000000001</v>
          </cell>
          <cell r="E53">
            <v>128.73099999999999</v>
          </cell>
          <cell r="F53">
            <v>88.6</v>
          </cell>
          <cell r="G53">
            <v>1</v>
          </cell>
          <cell r="H53">
            <v>40</v>
          </cell>
          <cell r="I53">
            <v>31.9</v>
          </cell>
          <cell r="J53">
            <v>96.830999999999989</v>
          </cell>
          <cell r="K53">
            <v>24.780999999999992</v>
          </cell>
          <cell r="L53">
            <v>103.95</v>
          </cell>
          <cell r="M53">
            <v>200</v>
          </cell>
          <cell r="N53">
            <v>200</v>
          </cell>
          <cell r="O53">
            <v>8.26033333333333</v>
          </cell>
          <cell r="U53">
            <v>59.150155360962053</v>
          </cell>
          <cell r="V53">
            <v>59.150155360962053</v>
          </cell>
          <cell r="W53">
            <v>31.629399999999997</v>
          </cell>
          <cell r="X53">
            <v>32.495600000000003</v>
          </cell>
          <cell r="Y53">
            <v>47.862000000000002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D54">
            <v>410.97800000000001</v>
          </cell>
          <cell r="E54">
            <v>152.023</v>
          </cell>
          <cell r="F54">
            <v>258.41399999999999</v>
          </cell>
          <cell r="G54">
            <v>1</v>
          </cell>
          <cell r="H54">
            <v>40</v>
          </cell>
          <cell r="I54">
            <v>148.19999999999999</v>
          </cell>
          <cell r="J54">
            <v>3.8230000000000075</v>
          </cell>
          <cell r="K54">
            <v>152.023</v>
          </cell>
          <cell r="O54">
            <v>50.67433333333333</v>
          </cell>
          <cell r="P54">
            <v>299.00366666666662</v>
          </cell>
          <cell r="R54">
            <v>299.00366666666662</v>
          </cell>
          <cell r="U54">
            <v>11</v>
          </cell>
          <cell r="V54">
            <v>5.0995046802128625</v>
          </cell>
          <cell r="W54">
            <v>119.798</v>
          </cell>
          <cell r="X54">
            <v>0</v>
          </cell>
          <cell r="Y54">
            <v>0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>
            <v>331</v>
          </cell>
          <cell r="D55">
            <v>576</v>
          </cell>
          <cell r="E55">
            <v>338</v>
          </cell>
          <cell r="F55">
            <v>510</v>
          </cell>
          <cell r="G55">
            <v>0.4</v>
          </cell>
          <cell r="H55">
            <v>45</v>
          </cell>
          <cell r="I55">
            <v>234</v>
          </cell>
          <cell r="J55">
            <v>104</v>
          </cell>
          <cell r="K55">
            <v>242</v>
          </cell>
          <cell r="L55">
            <v>96</v>
          </cell>
          <cell r="N55">
            <v>30</v>
          </cell>
          <cell r="O55">
            <v>80.666666666666671</v>
          </cell>
          <cell r="P55">
            <v>347.33333333333337</v>
          </cell>
          <cell r="R55">
            <v>347.33333333333337</v>
          </cell>
          <cell r="U55">
            <v>11</v>
          </cell>
          <cell r="V55">
            <v>6.6942148760330573</v>
          </cell>
          <cell r="W55">
            <v>118.2</v>
          </cell>
          <cell r="X55">
            <v>126.2</v>
          </cell>
          <cell r="Y55">
            <v>83.4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56.414000000000001</v>
          </cell>
          <cell r="E56">
            <v>19.748000000000001</v>
          </cell>
          <cell r="F56">
            <v>31.05</v>
          </cell>
          <cell r="G56">
            <v>1</v>
          </cell>
          <cell r="H56">
            <v>40</v>
          </cell>
          <cell r="I56">
            <v>25</v>
          </cell>
          <cell r="J56">
            <v>-5.2519999999999989</v>
          </cell>
          <cell r="K56">
            <v>19.748000000000001</v>
          </cell>
          <cell r="N56">
            <v>70</v>
          </cell>
          <cell r="O56">
            <v>6.5826666666666673</v>
          </cell>
          <cell r="U56">
            <v>15.350921612315169</v>
          </cell>
          <cell r="V56">
            <v>15.350921612315169</v>
          </cell>
          <cell r="W56">
            <v>12.576800000000002</v>
          </cell>
          <cell r="X56">
            <v>9.5474000000000014</v>
          </cell>
          <cell r="Y56">
            <v>12.706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135.99199999999999</v>
          </cell>
          <cell r="D57">
            <v>213.012</v>
          </cell>
          <cell r="E57">
            <v>134.04400000000001</v>
          </cell>
          <cell r="F57">
            <v>154.33600000000001</v>
          </cell>
          <cell r="G57">
            <v>1</v>
          </cell>
          <cell r="H57">
            <v>40</v>
          </cell>
          <cell r="I57">
            <v>114.9</v>
          </cell>
          <cell r="J57">
            <v>19.144000000000005</v>
          </cell>
          <cell r="K57">
            <v>134.04400000000001</v>
          </cell>
          <cell r="M57">
            <v>160</v>
          </cell>
          <cell r="N57">
            <v>160</v>
          </cell>
          <cell r="O57">
            <v>44.681333333333335</v>
          </cell>
          <cell r="P57">
            <v>17.158666666666647</v>
          </cell>
          <cell r="R57">
            <v>17.158666666666647</v>
          </cell>
          <cell r="U57">
            <v>11</v>
          </cell>
          <cell r="V57">
            <v>10.615976843424548</v>
          </cell>
          <cell r="W57">
            <v>64.596000000000004</v>
          </cell>
          <cell r="X57">
            <v>64.67440000000002</v>
          </cell>
          <cell r="Y57">
            <v>65.986400000000003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D58">
            <v>366</v>
          </cell>
          <cell r="E58">
            <v>302</v>
          </cell>
          <cell r="F58">
            <v>63</v>
          </cell>
          <cell r="G58">
            <v>0.35</v>
          </cell>
          <cell r="H58">
            <v>45</v>
          </cell>
          <cell r="I58">
            <v>2</v>
          </cell>
          <cell r="J58">
            <v>300</v>
          </cell>
          <cell r="K58">
            <v>2</v>
          </cell>
          <cell r="L58">
            <v>300</v>
          </cell>
          <cell r="M58">
            <v>162.5</v>
          </cell>
          <cell r="N58">
            <v>162.5</v>
          </cell>
          <cell r="O58">
            <v>0.66666666666666663</v>
          </cell>
          <cell r="U58">
            <v>582</v>
          </cell>
          <cell r="V58">
            <v>582</v>
          </cell>
          <cell r="W58">
            <v>18.2</v>
          </cell>
          <cell r="X58">
            <v>26.2</v>
          </cell>
          <cell r="Y58">
            <v>38.4</v>
          </cell>
        </row>
        <row r="59">
          <cell r="A59" t="str">
            <v>352  Сардельки Сочинки с сыром 0,4 кг ТМ Стародворье   ПОКОМ</v>
          </cell>
          <cell r="B59" t="str">
            <v>шт</v>
          </cell>
          <cell r="C59">
            <v>169</v>
          </cell>
          <cell r="D59">
            <v>222</v>
          </cell>
          <cell r="E59">
            <v>317</v>
          </cell>
          <cell r="F59">
            <v>7</v>
          </cell>
          <cell r="G59">
            <v>0.4</v>
          </cell>
          <cell r="H59">
            <v>40</v>
          </cell>
          <cell r="I59">
            <v>208</v>
          </cell>
          <cell r="J59">
            <v>109</v>
          </cell>
          <cell r="K59">
            <v>215</v>
          </cell>
          <cell r="L59">
            <v>102</v>
          </cell>
          <cell r="M59">
            <v>192.5</v>
          </cell>
          <cell r="N59">
            <v>192.5</v>
          </cell>
          <cell r="O59">
            <v>71.666666666666671</v>
          </cell>
          <cell r="P59">
            <v>396.33333333333337</v>
          </cell>
          <cell r="R59">
            <v>396.33333333333337</v>
          </cell>
          <cell r="U59">
            <v>11</v>
          </cell>
          <cell r="V59">
            <v>5.4697674418604647</v>
          </cell>
          <cell r="W59">
            <v>53.8</v>
          </cell>
          <cell r="X59">
            <v>62.2</v>
          </cell>
          <cell r="Y59">
            <v>61.2</v>
          </cell>
        </row>
        <row r="60">
          <cell r="A60" t="str">
            <v>358 Колбаса Сервелат Мясорубский ТМ Стародворье с мелкорубленным окороком в вак упак  ПОКОМ</v>
          </cell>
          <cell r="B60" t="str">
            <v>кг</v>
          </cell>
          <cell r="D60">
            <v>109.535</v>
          </cell>
          <cell r="E60">
            <v>102.301</v>
          </cell>
          <cell r="F60">
            <v>5.7720000000000002</v>
          </cell>
          <cell r="G60">
            <v>0</v>
          </cell>
          <cell r="H60" t="e">
            <v>#N/A</v>
          </cell>
          <cell r="J60">
            <v>102.301</v>
          </cell>
          <cell r="K60">
            <v>0</v>
          </cell>
          <cell r="L60">
            <v>102.301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363 Сардельки Филейские Вязанка ТМ Вязанка в обол NDX  ПОКОМ</v>
          </cell>
          <cell r="B61" t="str">
            <v>кг</v>
          </cell>
          <cell r="C61">
            <v>11.871</v>
          </cell>
          <cell r="D61">
            <v>0.54100000000000004</v>
          </cell>
          <cell r="G61">
            <v>1</v>
          </cell>
          <cell r="H61">
            <v>30</v>
          </cell>
          <cell r="I61">
            <v>4</v>
          </cell>
          <cell r="J61">
            <v>-4</v>
          </cell>
          <cell r="K61">
            <v>0</v>
          </cell>
          <cell r="M61">
            <v>50</v>
          </cell>
          <cell r="N61">
            <v>50</v>
          </cell>
          <cell r="O61">
            <v>0</v>
          </cell>
          <cell r="U61" t="e">
            <v>#DIV/0!</v>
          </cell>
          <cell r="V61" t="e">
            <v>#DIV/0!</v>
          </cell>
          <cell r="W61">
            <v>14.9406</v>
          </cell>
          <cell r="X61">
            <v>0</v>
          </cell>
          <cell r="Y61">
            <v>15.479200000000001</v>
          </cell>
        </row>
        <row r="62">
          <cell r="A62" t="str">
            <v>366 Сосиски Сочинки по-баварски ТМ Стародворье в обол полиам  ПОКОМ</v>
          </cell>
          <cell r="B62" t="str">
            <v>кг</v>
          </cell>
          <cell r="D62">
            <v>55.87</v>
          </cell>
          <cell r="E62">
            <v>55.587000000000003</v>
          </cell>
          <cell r="F62">
            <v>0.28299999999999997</v>
          </cell>
          <cell r="G62">
            <v>0</v>
          </cell>
          <cell r="H62" t="e">
            <v>#N/A</v>
          </cell>
          <cell r="J62">
            <v>55.587000000000003</v>
          </cell>
          <cell r="K62">
            <v>0</v>
          </cell>
          <cell r="L62">
            <v>55.587000000000003</v>
          </cell>
          <cell r="O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>
            <v>2.93</v>
          </cell>
          <cell r="D63">
            <v>70.156999999999996</v>
          </cell>
          <cell r="E63">
            <v>59.61</v>
          </cell>
          <cell r="F63">
            <v>9.984</v>
          </cell>
          <cell r="G63">
            <v>1</v>
          </cell>
          <cell r="H63">
            <v>50</v>
          </cell>
          <cell r="I63">
            <v>50</v>
          </cell>
          <cell r="J63">
            <v>9.61</v>
          </cell>
          <cell r="K63">
            <v>59.61</v>
          </cell>
          <cell r="M63">
            <v>45</v>
          </cell>
          <cell r="N63">
            <v>45</v>
          </cell>
          <cell r="O63">
            <v>19.87</v>
          </cell>
          <cell r="P63">
            <v>118.58600000000003</v>
          </cell>
          <cell r="R63">
            <v>118.58600000000003</v>
          </cell>
          <cell r="U63">
            <v>11.000000000000002</v>
          </cell>
          <cell r="V63">
            <v>5.0319073980875695</v>
          </cell>
          <cell r="W63">
            <v>7.4956000000000005</v>
          </cell>
          <cell r="X63">
            <v>14.437200000000001</v>
          </cell>
          <cell r="Y63">
            <v>13.545199999999999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>
            <v>1.45</v>
          </cell>
          <cell r="D64">
            <v>21.875</v>
          </cell>
          <cell r="E64">
            <v>5.48</v>
          </cell>
          <cell r="F64">
            <v>16.100000000000001</v>
          </cell>
          <cell r="G64">
            <v>1</v>
          </cell>
          <cell r="H64">
            <v>50</v>
          </cell>
          <cell r="I64">
            <v>11.5</v>
          </cell>
          <cell r="J64">
            <v>-6.02</v>
          </cell>
          <cell r="K64">
            <v>5.48</v>
          </cell>
          <cell r="M64">
            <v>30</v>
          </cell>
          <cell r="N64">
            <v>30</v>
          </cell>
          <cell r="O64">
            <v>1.8266666666666669</v>
          </cell>
          <cell r="U64">
            <v>41.660583941605829</v>
          </cell>
          <cell r="V64">
            <v>41.660583941605829</v>
          </cell>
          <cell r="W64">
            <v>4.5956000000000001</v>
          </cell>
          <cell r="X64">
            <v>5.4185999999999996</v>
          </cell>
          <cell r="Y64">
            <v>6.8322000000000003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D65">
            <v>337</v>
          </cell>
          <cell r="E65">
            <v>140</v>
          </cell>
          <cell r="F65">
            <v>196</v>
          </cell>
          <cell r="G65">
            <v>0.4</v>
          </cell>
          <cell r="H65">
            <v>40</v>
          </cell>
          <cell r="I65">
            <v>80</v>
          </cell>
          <cell r="J65">
            <v>60</v>
          </cell>
          <cell r="K65">
            <v>80</v>
          </cell>
          <cell r="L65">
            <v>60</v>
          </cell>
          <cell r="M65">
            <v>215</v>
          </cell>
          <cell r="N65">
            <v>215</v>
          </cell>
          <cell r="O65">
            <v>26.666666666666668</v>
          </cell>
          <cell r="U65">
            <v>23.474999999999998</v>
          </cell>
          <cell r="V65">
            <v>23.474999999999998</v>
          </cell>
          <cell r="W65">
            <v>21.4</v>
          </cell>
          <cell r="X65">
            <v>77.400000000000006</v>
          </cell>
          <cell r="Y65">
            <v>70.2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>
            <v>4</v>
          </cell>
          <cell r="D66">
            <v>24</v>
          </cell>
          <cell r="E66">
            <v>18</v>
          </cell>
          <cell r="F66">
            <v>6</v>
          </cell>
          <cell r="G66">
            <v>0.4</v>
          </cell>
          <cell r="H66">
            <v>40</v>
          </cell>
          <cell r="I66">
            <v>30</v>
          </cell>
          <cell r="J66">
            <v>-12</v>
          </cell>
          <cell r="K66">
            <v>18</v>
          </cell>
          <cell r="M66">
            <v>75</v>
          </cell>
          <cell r="N66">
            <v>75</v>
          </cell>
          <cell r="O66">
            <v>6</v>
          </cell>
          <cell r="U66">
            <v>26</v>
          </cell>
          <cell r="V66">
            <v>26</v>
          </cell>
          <cell r="W66">
            <v>18.600000000000001</v>
          </cell>
          <cell r="X66">
            <v>0</v>
          </cell>
          <cell r="Y66">
            <v>22</v>
          </cell>
        </row>
        <row r="67">
          <cell r="A67" t="str">
            <v>380 Колбаски Балыкбургские с сыром ТМ Баварушка вес  Поком</v>
          </cell>
          <cell r="B67" t="str">
            <v>кг</v>
          </cell>
          <cell r="C67">
            <v>14.226000000000001</v>
          </cell>
          <cell r="D67">
            <v>49.652999999999999</v>
          </cell>
          <cell r="E67">
            <v>9.5</v>
          </cell>
          <cell r="F67">
            <v>42.758000000000003</v>
          </cell>
          <cell r="G67">
            <v>1</v>
          </cell>
          <cell r="H67">
            <v>40</v>
          </cell>
          <cell r="I67">
            <v>10</v>
          </cell>
          <cell r="J67">
            <v>-0.5</v>
          </cell>
          <cell r="K67">
            <v>9.5</v>
          </cell>
          <cell r="M67">
            <v>30</v>
          </cell>
          <cell r="N67">
            <v>30</v>
          </cell>
          <cell r="O67">
            <v>3.1666666666666665</v>
          </cell>
          <cell r="U67">
            <v>32.449894736842111</v>
          </cell>
          <cell r="V67">
            <v>32.449894736842111</v>
          </cell>
          <cell r="W67">
            <v>8.7932000000000006</v>
          </cell>
          <cell r="X67">
            <v>11.517199999999999</v>
          </cell>
          <cell r="Y67">
            <v>10.513400000000001</v>
          </cell>
        </row>
        <row r="68">
          <cell r="A68" t="str">
            <v>381  Сардельки Сочинки 0,4кг ТМ Стародворье  ПОКОМ</v>
          </cell>
          <cell r="B68" t="str">
            <v>шт</v>
          </cell>
          <cell r="C68">
            <v>289</v>
          </cell>
          <cell r="D68">
            <v>132</v>
          </cell>
          <cell r="E68">
            <v>221</v>
          </cell>
          <cell r="F68">
            <v>153</v>
          </cell>
          <cell r="G68">
            <v>0.4</v>
          </cell>
          <cell r="H68">
            <v>40</v>
          </cell>
          <cell r="I68">
            <v>155</v>
          </cell>
          <cell r="J68">
            <v>66</v>
          </cell>
          <cell r="K68">
            <v>161</v>
          </cell>
          <cell r="L68">
            <v>60</v>
          </cell>
          <cell r="M68">
            <v>105</v>
          </cell>
          <cell r="N68">
            <v>105</v>
          </cell>
          <cell r="O68">
            <v>53.666666666666664</v>
          </cell>
          <cell r="P68">
            <v>227.33333333333326</v>
          </cell>
          <cell r="R68">
            <v>227.33333333333326</v>
          </cell>
          <cell r="U68">
            <v>10.999999999999998</v>
          </cell>
          <cell r="V68">
            <v>6.7639751552795033</v>
          </cell>
          <cell r="W68">
            <v>53.4</v>
          </cell>
          <cell r="X68">
            <v>65.8</v>
          </cell>
          <cell r="Y68">
            <v>51.6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B69" t="str">
            <v>кг</v>
          </cell>
          <cell r="C69">
            <v>47.722000000000001</v>
          </cell>
          <cell r="D69">
            <v>156.36099999999999</v>
          </cell>
          <cell r="E69">
            <v>155.24100000000001</v>
          </cell>
          <cell r="G69">
            <v>1</v>
          </cell>
          <cell r="H69">
            <v>40</v>
          </cell>
          <cell r="I69">
            <v>15.5</v>
          </cell>
          <cell r="J69">
            <v>139.74100000000001</v>
          </cell>
          <cell r="K69">
            <v>0</v>
          </cell>
          <cell r="L69">
            <v>155.24100000000001</v>
          </cell>
          <cell r="M69">
            <v>52.5</v>
          </cell>
          <cell r="N69">
            <v>52.5</v>
          </cell>
          <cell r="O69">
            <v>0</v>
          </cell>
          <cell r="U69" t="e">
            <v>#DIV/0!</v>
          </cell>
          <cell r="V69" t="e">
            <v>#DIV/0!</v>
          </cell>
          <cell r="W69">
            <v>20.646999999999998</v>
          </cell>
          <cell r="X69">
            <v>4.9269999999999978</v>
          </cell>
          <cell r="Y69">
            <v>14.0054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B70" t="str">
            <v>кг</v>
          </cell>
          <cell r="C70">
            <v>50.832000000000001</v>
          </cell>
          <cell r="D70">
            <v>210.35499999999999</v>
          </cell>
          <cell r="E70">
            <v>210.36099999999999</v>
          </cell>
          <cell r="G70">
            <v>1</v>
          </cell>
          <cell r="H70">
            <v>40</v>
          </cell>
          <cell r="I70">
            <v>14.9</v>
          </cell>
          <cell r="J70">
            <v>195.46099999999998</v>
          </cell>
          <cell r="K70">
            <v>1.6219999999999857</v>
          </cell>
          <cell r="L70">
            <v>208.739</v>
          </cell>
          <cell r="M70">
            <v>45</v>
          </cell>
          <cell r="N70">
            <v>45</v>
          </cell>
          <cell r="O70">
            <v>0.54066666666666185</v>
          </cell>
          <cell r="U70">
            <v>166.46115906288682</v>
          </cell>
          <cell r="V70">
            <v>166.46115906288682</v>
          </cell>
          <cell r="W70">
            <v>20.588000000000001</v>
          </cell>
          <cell r="X70">
            <v>5.0230000000000015</v>
          </cell>
          <cell r="Y70">
            <v>12.9726</v>
          </cell>
        </row>
        <row r="71">
          <cell r="A71" t="str">
            <v>417 П/к колбасы «Сочинка рубленая с сочным окороком» Весовой фиброуз ТМ «Стародворье»  Поком</v>
          </cell>
          <cell r="B71" t="str">
            <v>кг</v>
          </cell>
          <cell r="D71">
            <v>106.056</v>
          </cell>
          <cell r="E71">
            <v>106.056</v>
          </cell>
          <cell r="G71">
            <v>0</v>
          </cell>
          <cell r="H71" t="e">
            <v>#N/A</v>
          </cell>
          <cell r="J71">
            <v>106.056</v>
          </cell>
          <cell r="K71">
            <v>0</v>
          </cell>
          <cell r="L71">
            <v>106.056</v>
          </cell>
          <cell r="O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445 Сосиски Стародворье Сочинки Молочные п/а вес  Поком</v>
          </cell>
          <cell r="B72" t="str">
            <v>кг</v>
          </cell>
          <cell r="D72">
            <v>56.966000000000001</v>
          </cell>
          <cell r="E72">
            <v>56.966000000000001</v>
          </cell>
          <cell r="G72">
            <v>0</v>
          </cell>
          <cell r="H72" t="e">
            <v>#N/A</v>
          </cell>
          <cell r="J72">
            <v>56.966000000000001</v>
          </cell>
          <cell r="K72">
            <v>0</v>
          </cell>
          <cell r="L72">
            <v>56.966000000000001</v>
          </cell>
          <cell r="O72">
            <v>0</v>
          </cell>
          <cell r="U72" t="e">
            <v>#DIV/0!</v>
          </cell>
          <cell r="V72" t="e">
            <v>#DIV/0!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451 Сосиски «Баварские» Фикс.вес 0,35 П/а ТМ «Стародворье»  Поком</v>
          </cell>
          <cell r="B73" t="str">
            <v>шт</v>
          </cell>
          <cell r="C73">
            <v>43</v>
          </cell>
          <cell r="E73">
            <v>41</v>
          </cell>
          <cell r="G73">
            <v>0.35</v>
          </cell>
          <cell r="H73">
            <v>45</v>
          </cell>
          <cell r="I73">
            <v>45</v>
          </cell>
          <cell r="J73">
            <v>-4</v>
          </cell>
          <cell r="K73">
            <v>41</v>
          </cell>
          <cell r="M73">
            <v>115</v>
          </cell>
          <cell r="N73">
            <v>115</v>
          </cell>
          <cell r="O73">
            <v>13.666666666666666</v>
          </cell>
          <cell r="U73">
            <v>16.829268292682926</v>
          </cell>
          <cell r="V73">
            <v>16.829268292682926</v>
          </cell>
          <cell r="W73">
            <v>9.6</v>
          </cell>
          <cell r="X73">
            <v>4.2</v>
          </cell>
          <cell r="Y73">
            <v>29.2</v>
          </cell>
        </row>
        <row r="74">
          <cell r="A74" t="str">
            <v>452 Колбаса Сочинка зернистая с сочной грудинкой  ТМ Стародворье в оболочке ф  Поком</v>
          </cell>
          <cell r="B74" t="str">
            <v>кг</v>
          </cell>
          <cell r="D74">
            <v>106.88200000000001</v>
          </cell>
          <cell r="E74">
            <v>106.88200000000001</v>
          </cell>
          <cell r="G74">
            <v>0</v>
          </cell>
          <cell r="H74" t="e">
            <v>#N/A</v>
          </cell>
          <cell r="J74">
            <v>106.88200000000001</v>
          </cell>
          <cell r="K74">
            <v>0</v>
          </cell>
          <cell r="L74">
            <v>106.88200000000001</v>
          </cell>
          <cell r="O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455 Колбаса Салями Мясорубская ТМ Стародворье с рубленым шпиком в оболочке фиброуз в ваку  Поком</v>
          </cell>
          <cell r="B75" t="str">
            <v>кг</v>
          </cell>
          <cell r="D75">
            <v>103.706</v>
          </cell>
          <cell r="E75">
            <v>103.706</v>
          </cell>
          <cell r="G75">
            <v>0</v>
          </cell>
          <cell r="H75" t="e">
            <v>#N/A</v>
          </cell>
          <cell r="J75">
            <v>103.706</v>
          </cell>
          <cell r="K75">
            <v>0</v>
          </cell>
          <cell r="L75">
            <v>103.706</v>
          </cell>
          <cell r="O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Вареные колбасы «Любительская ГОСТ» Весовой п/а ТМ «Вязанка»</v>
          </cell>
          <cell r="B76" t="str">
            <v>кг</v>
          </cell>
          <cell r="G76">
            <v>1</v>
          </cell>
          <cell r="H76">
            <v>50</v>
          </cell>
          <cell r="J76">
            <v>0</v>
          </cell>
          <cell r="K76">
            <v>0</v>
          </cell>
          <cell r="M76">
            <v>10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 отчета: 04.01.2024 - 10.01.2024</v>
          </cell>
        </row>
        <row r="3">
          <cell r="A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B5" t="str">
            <v>по заказам</v>
          </cell>
        </row>
        <row r="6">
          <cell r="B6" t="str">
            <v>Заказано</v>
          </cell>
        </row>
        <row r="57">
          <cell r="B57">
            <v>27986.667000000001</v>
          </cell>
        </row>
        <row r="58">
          <cell r="B58">
            <v>27986.667000000001</v>
          </cell>
        </row>
        <row r="59">
          <cell r="B59">
            <v>1628.413</v>
          </cell>
        </row>
        <row r="60">
          <cell r="A60" t="str">
            <v>005  Колбаса Докторская ГОСТ, Вязанка вектор,ВЕС. ПОКОМ</v>
          </cell>
          <cell r="B60">
            <v>49.75</v>
          </cell>
        </row>
        <row r="61">
          <cell r="A61" t="str">
            <v>016  Сосиски Вязанка Молочные, Вязанка вискофан  ВЕС.ПОКОМ</v>
          </cell>
          <cell r="B61">
            <v>207.8</v>
          </cell>
        </row>
        <row r="62">
          <cell r="A62" t="str">
            <v>017  Сосиски Вязанка Сливочные, Вязанка амицел ВЕС.ПОКОМ</v>
          </cell>
          <cell r="B62">
            <v>577.46299999999997</v>
          </cell>
        </row>
        <row r="63">
          <cell r="A63" t="str">
            <v>018  Сосиски Рубленые, Вязанка вискофан  ВЕС.ПОКОМ</v>
          </cell>
          <cell r="B63">
            <v>85.9</v>
          </cell>
        </row>
        <row r="64">
          <cell r="A64" t="str">
            <v>312  Ветчина Филейская ТМ Вязанка ТС Столичная ВЕС  ПОКОМ</v>
          </cell>
          <cell r="B64">
            <v>56.45</v>
          </cell>
        </row>
        <row r="65">
          <cell r="A65" t="str">
            <v>313 Колбаса вареная Молокуша ТМ Вязанка в оболочке полиамид. ВЕС  ПОКОМ</v>
          </cell>
          <cell r="B65">
            <v>129.85</v>
          </cell>
        </row>
        <row r="66">
          <cell r="A66" t="str">
            <v>314 Колбаса вареная Филейская ТМ Вязанка ТС Классическая в оболочке полиамид.  ПОКОМ</v>
          </cell>
          <cell r="B66">
            <v>278.64999999999998</v>
          </cell>
        </row>
        <row r="67">
          <cell r="A67" t="str">
            <v>363 Сардельки Филейские Вязанка ТМ Вязанка в обол NDX  ПОКОМ</v>
          </cell>
          <cell r="B67">
            <v>106</v>
          </cell>
        </row>
        <row r="68">
          <cell r="A68" t="str">
            <v>369 Колбаса Сливушка ТМ Вязанка в оболочке полиамид вес.  ПОКОМ</v>
          </cell>
          <cell r="B68">
            <v>91.8</v>
          </cell>
        </row>
        <row r="69">
          <cell r="A69" t="str">
            <v>370 Ветчина Сливушка с индейкой ТМ Вязанка в оболочке полиамид.</v>
          </cell>
          <cell r="B69">
            <v>34.700000000000003</v>
          </cell>
        </row>
        <row r="70">
          <cell r="A70" t="str">
            <v>470 Колбаса Любительская ТМ Вязанка в оболочке полиамид.Мясной продукт категории А.  Поком</v>
          </cell>
          <cell r="B70">
            <v>10.050000000000001</v>
          </cell>
        </row>
        <row r="71">
          <cell r="A71" t="str">
            <v>Вязанка Логистический Партнер(Шт)</v>
          </cell>
          <cell r="B71">
            <v>84</v>
          </cell>
        </row>
        <row r="72">
          <cell r="A72" t="str">
            <v>032  Сосиски Вязанка Сливочные, Вязанка амицел МГС, 0.45кг, ПОКОМ</v>
          </cell>
          <cell r="B72">
            <v>84</v>
          </cell>
        </row>
        <row r="73">
          <cell r="A73" t="str">
            <v>Логистический Партнер кг</v>
          </cell>
          <cell r="B73">
            <v>23595.754000000001</v>
          </cell>
        </row>
        <row r="74">
          <cell r="A74" t="str">
            <v>200  Ветчина Дугушка ТМ Стародворье, вектор в/у    ПОКОМ</v>
          </cell>
          <cell r="B74">
            <v>223.43</v>
          </cell>
        </row>
        <row r="75">
          <cell r="A75" t="str">
            <v>201  Ветчина Нежная ТМ Особый рецепт, (2,5кг), ПОКОМ</v>
          </cell>
          <cell r="B75">
            <v>2132.5</v>
          </cell>
        </row>
        <row r="76">
          <cell r="A76" t="str">
            <v>217  Колбаса Докторская Дугушка, ВЕС, НЕ ГОСТ, ТМ Стародворье ПОКОМ</v>
          </cell>
          <cell r="B76">
            <v>692.6</v>
          </cell>
        </row>
        <row r="77">
          <cell r="A77" t="str">
            <v>219  Колбаса Докторская Особая ТМ Особый рецепт, ВЕС  ПОКОМ</v>
          </cell>
          <cell r="B77">
            <v>4518.8950000000004</v>
          </cell>
        </row>
        <row r="78">
          <cell r="A78" t="str">
            <v>225  Колбаса Дугушка со шпиком, ВЕС, ТМ Стародворье   ПОКОМ</v>
          </cell>
          <cell r="B78">
            <v>55.95</v>
          </cell>
        </row>
        <row r="79">
          <cell r="A79" t="str">
            <v>229  Колбаса Молочная Дугушка, в/у, ВЕС, ТМ Стародворье   ПОКОМ</v>
          </cell>
          <cell r="B79">
            <v>284.89999999999998</v>
          </cell>
        </row>
        <row r="80">
          <cell r="A80" t="str">
            <v>230  Колбаса Молочная Особая ТМ Особый рецепт, п/а, ВЕС. ПОКОМ</v>
          </cell>
          <cell r="B80">
            <v>7963.1549999999997</v>
          </cell>
        </row>
        <row r="81">
          <cell r="A81" t="str">
            <v>235  Колбаса Особая ТМ Особый рецепт, ВЕС, ТМ Стародворье ПОКОМ</v>
          </cell>
          <cell r="B81">
            <v>1352.5</v>
          </cell>
        </row>
        <row r="82">
          <cell r="A82" t="str">
            <v>236  Колбаса Рубленая ЗАПЕЧ. Дугушка ТМ Стародворье, вектор, в/к    ПОКОМ</v>
          </cell>
          <cell r="B82">
            <v>180.95</v>
          </cell>
        </row>
        <row r="83">
          <cell r="A83" t="str">
            <v>239  Колбаса Салями запеч Дугушка, оболочка вектор, ВЕС, ТМ Стародворье  ПОКОМ</v>
          </cell>
          <cell r="B83">
            <v>12.6</v>
          </cell>
        </row>
        <row r="84">
          <cell r="A84" t="str">
            <v>242  Колбаса Сервелат ЗАПЕЧ.Дугушка ТМ Стародворье, вектор, в/к     ПОКОМ</v>
          </cell>
          <cell r="B84">
            <v>198.15</v>
          </cell>
        </row>
        <row r="85">
          <cell r="A85" t="str">
            <v>243  Колбаса Сервелат Зернистый, ВЕС.  ПОКОМ</v>
          </cell>
          <cell r="B85">
            <v>188.51599999999999</v>
          </cell>
        </row>
        <row r="86">
          <cell r="A86" t="str">
            <v>244  Колбаса Сервелат Кремлевский, ВЕС. ПОКОМ</v>
          </cell>
          <cell r="B86">
            <v>70.599999999999994</v>
          </cell>
        </row>
        <row r="87">
          <cell r="A87" t="str">
            <v>247  Сардельки Нежные, ВЕС.  ПОКОМ</v>
          </cell>
          <cell r="B87">
            <v>198.9</v>
          </cell>
        </row>
        <row r="88">
          <cell r="A88" t="str">
            <v>248  Сардельки Сочные ТМ Особый рецепт,   ПОКОМ</v>
          </cell>
          <cell r="B88">
            <v>469.90600000000001</v>
          </cell>
        </row>
        <row r="89">
          <cell r="A89" t="str">
            <v>250  Сардельки стародворские с говядиной в обол. NDX, ВЕС. ПОКОМ</v>
          </cell>
          <cell r="B89">
            <v>64.2</v>
          </cell>
        </row>
        <row r="90">
          <cell r="A90" t="str">
            <v>255  Сосиски Молочные для завтрака ТМ Особый рецепт, п/а МГС, ВЕС, ТМ Стародворье  ПОКОМ</v>
          </cell>
          <cell r="B90">
            <v>624.43200000000002</v>
          </cell>
        </row>
        <row r="91">
          <cell r="A91" t="str">
            <v>257  Сосиски Молочные оригинальные ТМ Особый рецепт, ВЕС.   ПОКОМ</v>
          </cell>
          <cell r="B91">
            <v>262.53500000000003</v>
          </cell>
        </row>
        <row r="92">
          <cell r="A92" t="str">
            <v>259  Сосиски Сливочные Дугушка, ВЕС.   ПОКОМ</v>
          </cell>
          <cell r="B92">
            <v>82.8</v>
          </cell>
        </row>
        <row r="93">
          <cell r="A93" t="str">
            <v>263  Шпикачки Стародворские, ВЕС.  ПОКОМ</v>
          </cell>
          <cell r="B93">
            <v>23.4</v>
          </cell>
        </row>
        <row r="94">
          <cell r="A94" t="str">
            <v>265  Колбаса Балыкбургская, ВЕС, ТМ Баварушка  ПОКОМ</v>
          </cell>
          <cell r="B94">
            <v>411.8</v>
          </cell>
        </row>
        <row r="95">
          <cell r="A95" t="str">
            <v>266  Колбаса Филейбургская с сочным окороком, ВЕС, ТМ Баварушка  ПОКОМ</v>
          </cell>
          <cell r="B95">
            <v>327.9</v>
          </cell>
        </row>
        <row r="96">
          <cell r="A96" t="str">
            <v>267  Колбаса Салями Филейбургская зернистая, оболочка фиброуз, ВЕС, ТМ Баварушка  ПОКОМ</v>
          </cell>
          <cell r="B96">
            <v>178.2</v>
          </cell>
        </row>
        <row r="97">
          <cell r="A97" t="str">
            <v>268  Сосиски Филейбургские с филе сочного окорока, ВЕС, ТМ Баварушка  ПОКОМ</v>
          </cell>
          <cell r="B97">
            <v>157.096</v>
          </cell>
        </row>
        <row r="98">
          <cell r="A98" t="str">
            <v>271  Колбаса Сервелат Левантский ТМ Особый Рецепт, ВЕС. ПОКОМ</v>
          </cell>
          <cell r="B98">
            <v>84.349000000000004</v>
          </cell>
        </row>
        <row r="99">
          <cell r="A99" t="str">
            <v>297  Колбаса Мясорубская с рубленой грудинкой ВЕС ТМ Стародворье  ПОКОМ</v>
          </cell>
          <cell r="B99">
            <v>141.9</v>
          </cell>
        </row>
        <row r="100">
          <cell r="A100" t="str">
            <v>315 Колбаса Нежная ТМ Зареченские ТС Зареченские продукты в оболочкНТУ.  изделие вар  ПОКОМ</v>
          </cell>
          <cell r="B100">
            <v>104.73</v>
          </cell>
        </row>
        <row r="101">
          <cell r="A101" t="str">
            <v>316 Колбаса варенокоиз мяса птицы Сервелат Пражский ТМ Зареченские ТС Зареченские  ПОКОМ</v>
          </cell>
          <cell r="B101">
            <v>108</v>
          </cell>
        </row>
        <row r="102">
          <cell r="A102" t="str">
            <v>317 Колбаса Сервелат Рижский ТМ Зареченские ТС Зареченские  фиброуз в вакуумной у  ПОКОМ</v>
          </cell>
          <cell r="B102">
            <v>132.69999999999999</v>
          </cell>
        </row>
        <row r="103">
          <cell r="A103" t="str">
            <v>318 Сосиски Датские ТМ Зареченские колбасы ТС Зареченские п полиамид в модифициров  ПОКОМ</v>
          </cell>
          <cell r="B103">
            <v>1790.56</v>
          </cell>
        </row>
        <row r="104">
          <cell r="A104" t="str">
            <v>321 Сосиски Сочинки по-баварски с сыром ТМ Стародворье в оболочке  ПОКОМ</v>
          </cell>
          <cell r="B104">
            <v>34</v>
          </cell>
        </row>
        <row r="105">
          <cell r="A105" t="str">
            <v>322 Сосиски Сочинки с сыром ТМ Стародворье в оболочке  ПОКОМ</v>
          </cell>
          <cell r="B105">
            <v>208.8</v>
          </cell>
        </row>
        <row r="106">
          <cell r="A106" t="str">
            <v>358 Колбаса Сервелат Мясорубский ТМ Стародворье с мелкорубленным окороком в вак упак  ПОКОМ</v>
          </cell>
          <cell r="B106">
            <v>10.6</v>
          </cell>
        </row>
        <row r="107">
          <cell r="A107" t="str">
            <v>366 Сосиски Сочинки по-баварски ТМ Стародворье в обол полиам  ПОКОМ</v>
          </cell>
          <cell r="B107">
            <v>2</v>
          </cell>
        </row>
        <row r="108">
          <cell r="A108" t="str">
            <v>380 Колбаски Балыкбургские с сыром ТМ Баварушка вес  Поком</v>
          </cell>
          <cell r="B108">
            <v>44</v>
          </cell>
        </row>
        <row r="109">
          <cell r="A109" t="str">
            <v>383 Колбаса Сочинка по-европейски с сочной грудиной ТМ Стародворье в оболочке фиброуз в ва  Поком</v>
          </cell>
          <cell r="B109">
            <v>87.6</v>
          </cell>
        </row>
        <row r="110">
          <cell r="A110" t="str">
            <v>384  Колбаса Сочинка по-фински с сочным окороком ТМ Стародворье в оболочке фиброуз в ва  Поком</v>
          </cell>
          <cell r="B110">
            <v>71.8</v>
          </cell>
        </row>
        <row r="111">
          <cell r="A111" t="str">
            <v>У_263  Шпикачки Стародворские, ВЕС.  ПОКОМ</v>
          </cell>
          <cell r="B111">
            <v>98.8</v>
          </cell>
        </row>
        <row r="112">
          <cell r="A112" t="str">
            <v>Логистический Партнер Шт</v>
          </cell>
          <cell r="B112">
            <v>2618.5</v>
          </cell>
        </row>
        <row r="113">
          <cell r="A113" t="str">
            <v>058  Колбаса Докторская Особая ТМ Особый рецепт,  0,5кг, ПОКОМ</v>
          </cell>
          <cell r="B113">
            <v>46</v>
          </cell>
        </row>
        <row r="114">
          <cell r="A114" t="str">
            <v>083  Колбаса Швейцарская 0,17 кг., ШТ., сырокопченая   ПОКОМ</v>
          </cell>
          <cell r="B114">
            <v>18</v>
          </cell>
        </row>
        <row r="115">
          <cell r="A115" t="str">
            <v>103  Сосиски Классические, 0.42кг,ядрена копотьПОКОМ</v>
          </cell>
          <cell r="B115">
            <v>71</v>
          </cell>
        </row>
        <row r="116">
          <cell r="A116" t="str">
            <v>108  Сосиски С сыром,  0.42кг,ядрена копоть ПОКОМ</v>
          </cell>
          <cell r="B116">
            <v>62</v>
          </cell>
        </row>
        <row r="117">
          <cell r="A117" t="str">
            <v>117  Колбаса Сервелат Филейбургский с ароматными пряностями, в/у 0,35 кг срез, БАВАРУШКА ПОКОМ</v>
          </cell>
          <cell r="B117">
            <v>96</v>
          </cell>
        </row>
        <row r="118">
          <cell r="A118" t="str">
            <v>118  Колбаса Сервелат Филейбургский с филе сочного окорока, в/у 0,35 кг срез, БАВАРУШКА ПОКОМ</v>
          </cell>
          <cell r="B118">
            <v>98</v>
          </cell>
        </row>
        <row r="119">
          <cell r="A119" t="str">
            <v>273  Сосиски Сочинки с сочной грудинкой, МГС 0.4кг,   ПОКОМ</v>
          </cell>
          <cell r="B119">
            <v>129</v>
          </cell>
        </row>
        <row r="120">
          <cell r="A120" t="str">
            <v>301  Сосиски Сочинки по-баварски с сыром,  0.4кг, ТМ Стародворье  ПОКОМ</v>
          </cell>
          <cell r="B120">
            <v>152.5</v>
          </cell>
        </row>
        <row r="121">
          <cell r="A121" t="str">
            <v>302  Сосиски Сочинки по-баварски,  0.4кг, ТМ Стародворье  ПОКОМ</v>
          </cell>
          <cell r="B121">
            <v>200</v>
          </cell>
        </row>
        <row r="122">
          <cell r="A122" t="str">
            <v>309  Сосиски Сочинки с сыром 0,4 кг ТМ Стародворье  ПОКОМ</v>
          </cell>
          <cell r="B122">
            <v>368</v>
          </cell>
        </row>
        <row r="123">
          <cell r="A123" t="str">
            <v>320  Сосиски Сочинки с сочным окороком 0,4 кг ТМ Стародворье  ПОКОМ</v>
          </cell>
          <cell r="B123">
            <v>331</v>
          </cell>
        </row>
        <row r="124">
          <cell r="A124" t="str">
            <v>323 Колбаса варенокопченая Балыкбургская рубленая ТМ Баварушка срез 0,35 кг   ПОКОМ</v>
          </cell>
          <cell r="B124">
            <v>109</v>
          </cell>
        </row>
        <row r="125">
          <cell r="A125" t="str">
            <v>352  Сардельки Сочинки с сыром 0,4 кг ТМ Стародворье   ПОКОМ</v>
          </cell>
          <cell r="B125">
            <v>179</v>
          </cell>
        </row>
        <row r="126">
          <cell r="A126" t="str">
            <v>371  Сосиски Сочинки Молочные 0,4 кг ТМ Стародворье  ПОКОМ</v>
          </cell>
          <cell r="B126">
            <v>354</v>
          </cell>
        </row>
        <row r="127">
          <cell r="A127" t="str">
            <v>372  Сосиски Сочинки Сливочные 0,4 кг ТМ Стародворье  ПОКОМ</v>
          </cell>
          <cell r="B127">
            <v>165</v>
          </cell>
        </row>
        <row r="128">
          <cell r="A128" t="str">
            <v>381  Сардельки Сочинки 0,4кг ТМ Стародворье  ПОКОМ</v>
          </cell>
          <cell r="B128">
            <v>211</v>
          </cell>
        </row>
        <row r="129">
          <cell r="A129" t="str">
            <v>451 Сосиски «Баварские» Фикс.вес 0,35 П/а ТМ «Стародворье»  Поком</v>
          </cell>
          <cell r="B129">
            <v>14</v>
          </cell>
        </row>
        <row r="130">
          <cell r="A130" t="str">
            <v>460  Сосиски Баварские ТМ Стародворье 0,35 кг ПОКОМ</v>
          </cell>
          <cell r="B130">
            <v>15</v>
          </cell>
        </row>
        <row r="131">
          <cell r="A131" t="str">
            <v>ПОКОМ Логистический Партнер Заморозка</v>
          </cell>
          <cell r="B131">
            <v>60</v>
          </cell>
        </row>
        <row r="132">
          <cell r="A132" t="str">
            <v>Готовые чебупели сочные с мясом ТМ Горячая штучка  0,3кг зам  ПОКОМ</v>
          </cell>
          <cell r="B132">
            <v>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9913.7790000000005</v>
          </cell>
          <cell r="G7">
            <v>9913.1290000000008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627.11300000000006</v>
          </cell>
          <cell r="G8">
            <v>627.11300000000006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358.46300000000002</v>
          </cell>
          <cell r="G9">
            <v>358.46300000000002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 t="str">
            <v>00-00008056</v>
          </cell>
          <cell r="F10">
            <v>268.64999999999998</v>
          </cell>
          <cell r="G10">
            <v>268.64999999999998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9287.0159999999996</v>
          </cell>
          <cell r="G11">
            <v>9287.0159999999996</v>
          </cell>
        </row>
        <row r="12">
          <cell r="A12" t="str">
            <v>217  Колбаса Докторская Дугушка, ВЕС, НЕ ГОСТ, ТМ Стародворье ПОКОМ</v>
          </cell>
          <cell r="D12" t="str">
            <v>00-00005646</v>
          </cell>
          <cell r="F12">
            <v>366.85</v>
          </cell>
          <cell r="G12">
            <v>366.85</v>
          </cell>
        </row>
        <row r="13">
          <cell r="A13" t="str">
            <v>219  Колбаса Докторская Особая ТМ Особый рецепт, ВЕС  ПОКОМ</v>
          </cell>
          <cell r="D13" t="str">
            <v>00-00005821</v>
          </cell>
          <cell r="F13">
            <v>1499.8150000000001</v>
          </cell>
          <cell r="G13">
            <v>1499.8150000000001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4999.8050000000003</v>
          </cell>
          <cell r="G14">
            <v>4999.8050000000003</v>
          </cell>
        </row>
        <row r="15">
          <cell r="A15" t="str">
            <v>248  Сардельки Сочные ТМ Особый рецепт,   ПОКОМ</v>
          </cell>
          <cell r="D15" t="str">
            <v>00-00006239</v>
          </cell>
          <cell r="F15">
            <v>307.00599999999997</v>
          </cell>
          <cell r="G15">
            <v>307.00599999999997</v>
          </cell>
        </row>
        <row r="16">
          <cell r="A16" t="str">
            <v>250  Сардельки стародворские с говядиной в обол. NDX, ВЕС. ПОКОМ</v>
          </cell>
          <cell r="D16" t="str">
            <v>00-00006052</v>
          </cell>
          <cell r="F16">
            <v>-1.3180000000000001</v>
          </cell>
          <cell r="G16">
            <v>-1.3180000000000001</v>
          </cell>
        </row>
        <row r="17">
          <cell r="A17" t="str">
            <v>255  Сосиски Молочные для завтрака ТМ Особый рецепт, п/а МГС, ВЕС, ТМ Стародворье  ПОКОМ</v>
          </cell>
          <cell r="D17" t="str">
            <v>00-00006302</v>
          </cell>
          <cell r="F17">
            <v>160.63200000000001</v>
          </cell>
          <cell r="G17">
            <v>160.63200000000001</v>
          </cell>
        </row>
        <row r="18">
          <cell r="A18" t="str">
            <v>257  Сосиски Молочные оригинальные ТМ Особый рецепт, ВЕС.   ПОКОМ</v>
          </cell>
          <cell r="D18" t="str">
            <v>00-00005822</v>
          </cell>
          <cell r="F18">
            <v>159.13499999999999</v>
          </cell>
          <cell r="G18">
            <v>159.13499999999999</v>
          </cell>
        </row>
        <row r="19">
          <cell r="A19" t="str">
            <v>268  Сосиски Филейбургские с филе сочного окорока, ВЕС, ТМ Баварушка  ПОКОМ</v>
          </cell>
          <cell r="D19" t="str">
            <v>00-00006987</v>
          </cell>
          <cell r="F19">
            <v>157.096</v>
          </cell>
          <cell r="G19">
            <v>157.096</v>
          </cell>
        </row>
        <row r="20">
          <cell r="A20" t="str">
            <v>271  Колбаса Сервелат Левантский ТМ Особый Рецепт, ВЕС. ПОКОМ</v>
          </cell>
          <cell r="D20" t="str">
            <v>00-00006990</v>
          </cell>
          <cell r="F20">
            <v>55.749000000000002</v>
          </cell>
          <cell r="G20">
            <v>55.749000000000002</v>
          </cell>
        </row>
        <row r="21">
          <cell r="A21" t="str">
            <v>297  Колбаса Мясорубская с рубленой грудинкой ВЕС ТМ Стародворье  ПОКОМ</v>
          </cell>
          <cell r="D21" t="str">
            <v>00-00007882</v>
          </cell>
          <cell r="F21">
            <v>-1.444</v>
          </cell>
          <cell r="G21">
            <v>-1.444</v>
          </cell>
        </row>
        <row r="22">
          <cell r="A22" t="str">
            <v>315 Колбаса Нежная ТМ Зареченские ТС Зареченские продукты в оболочкНТУ.  изделие вар  ПОКОМ</v>
          </cell>
          <cell r="D22" t="str">
            <v>00-00008105</v>
          </cell>
          <cell r="F22">
            <v>71.73</v>
          </cell>
          <cell r="G22">
            <v>71.73</v>
          </cell>
        </row>
        <row r="23">
          <cell r="A23" t="str">
            <v>318 Сосиски Датские ТМ Зареченские колбасы ТС Зареченские п полиамид в модифициров  ПОКОМ</v>
          </cell>
          <cell r="D23" t="str">
            <v>00-00008108</v>
          </cell>
          <cell r="F23">
            <v>1511.96</v>
          </cell>
          <cell r="G23">
            <v>1511.96</v>
          </cell>
        </row>
        <row r="24">
          <cell r="A24" t="str">
            <v>Логистический Партнер Шт</v>
          </cell>
          <cell r="D24" t="str">
            <v>00-00000935</v>
          </cell>
          <cell r="F24">
            <v>-0.35</v>
          </cell>
          <cell r="G24">
            <v>-1</v>
          </cell>
        </row>
        <row r="25">
          <cell r="A25" t="str">
            <v>323 Колбаса варенокопченая Балыкбургская рубленая ТМ Баварушка срез 0,35 кг   ПОКОМ</v>
          </cell>
          <cell r="D25" t="str">
            <v>00-00008170</v>
          </cell>
          <cell r="F25">
            <v>-0.35</v>
          </cell>
          <cell r="G25">
            <v>-1</v>
          </cell>
        </row>
        <row r="26">
          <cell r="A26" t="str">
            <v>Итого</v>
          </cell>
          <cell r="F26">
            <v>9913.7790000000005</v>
          </cell>
          <cell r="G26">
            <v>9913.1290000000008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8"/>
  <sheetViews>
    <sheetView tabSelected="1" workbookViewId="0">
      <pane ySplit="5" topLeftCell="A24" activePane="bottomLeft" state="frozen"/>
      <selection pane="bottomLeft" activeCell="X30" sqref="X30"/>
    </sheetView>
  </sheetViews>
  <sheetFormatPr defaultColWidth="10.5" defaultRowHeight="11.45" customHeight="1" outlineLevelRow="1" x14ac:dyDescent="0.2"/>
  <cols>
    <col min="1" max="1" width="63.6640625" style="1" customWidth="1"/>
    <col min="2" max="2" width="4" style="1" customWidth="1"/>
    <col min="3" max="6" width="8" style="1" customWidth="1"/>
    <col min="7" max="7" width="4.6640625" style="24" customWidth="1"/>
    <col min="8" max="8" width="5.1640625" style="2" customWidth="1"/>
    <col min="9" max="12" width="7.5" style="2" customWidth="1"/>
    <col min="13" max="14" width="9.33203125" style="2" customWidth="1"/>
    <col min="15" max="17" width="7.5" style="2" customWidth="1"/>
    <col min="18" max="18" width="20.83203125" style="2" customWidth="1"/>
    <col min="19" max="20" width="5.33203125" style="2" customWidth="1"/>
    <col min="21" max="23" width="6.83203125" style="2" customWidth="1"/>
    <col min="24" max="24" width="39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83</v>
      </c>
      <c r="H3" s="12" t="s">
        <v>84</v>
      </c>
      <c r="I3" s="13" t="s">
        <v>85</v>
      </c>
      <c r="J3" s="13" t="s">
        <v>86</v>
      </c>
      <c r="K3" s="13" t="s">
        <v>87</v>
      </c>
      <c r="L3" s="13" t="s">
        <v>88</v>
      </c>
      <c r="M3" s="14" t="s">
        <v>89</v>
      </c>
      <c r="N3" s="14" t="s">
        <v>89</v>
      </c>
      <c r="O3" s="13" t="s">
        <v>90</v>
      </c>
      <c r="P3" s="14" t="s">
        <v>91</v>
      </c>
      <c r="Q3" s="15" t="s">
        <v>92</v>
      </c>
      <c r="R3" s="16"/>
      <c r="S3" s="13" t="s">
        <v>93</v>
      </c>
      <c r="T3" s="13" t="s">
        <v>94</v>
      </c>
      <c r="U3" s="13" t="s">
        <v>90</v>
      </c>
      <c r="V3" s="13" t="s">
        <v>90</v>
      </c>
      <c r="W3" s="13" t="s">
        <v>90</v>
      </c>
      <c r="X3" s="13" t="s">
        <v>95</v>
      </c>
      <c r="Y3" s="13" t="s">
        <v>96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84</v>
      </c>
      <c r="I4" s="13"/>
      <c r="J4" s="13"/>
      <c r="K4" s="13"/>
      <c r="L4" s="13"/>
      <c r="M4" s="17" t="s">
        <v>107</v>
      </c>
      <c r="N4" s="17" t="s">
        <v>108</v>
      </c>
      <c r="O4" s="14" t="s">
        <v>102</v>
      </c>
      <c r="P4" s="14" t="s">
        <v>109</v>
      </c>
      <c r="Q4" s="15" t="s">
        <v>98</v>
      </c>
      <c r="R4" s="16" t="s">
        <v>99</v>
      </c>
      <c r="S4" s="13"/>
      <c r="T4" s="13"/>
      <c r="U4" s="14" t="s">
        <v>100</v>
      </c>
      <c r="V4" s="14" t="s">
        <v>101</v>
      </c>
      <c r="W4" s="14" t="s">
        <v>97</v>
      </c>
      <c r="X4" s="13"/>
      <c r="Y4" s="14" t="s">
        <v>109</v>
      </c>
    </row>
    <row r="5" spans="1:25" ht="10.5" customHeight="1" x14ac:dyDescent="0.2">
      <c r="A5" s="6"/>
      <c r="B5" s="7"/>
      <c r="C5" s="5"/>
      <c r="D5" s="5"/>
      <c r="E5" s="19">
        <f t="shared" ref="E5" si="0">SUM(E6:E200)</f>
        <v>28314.123999999993</v>
      </c>
      <c r="F5" s="19">
        <f t="shared" ref="F5" si="1">SUM(F6:F200)</f>
        <v>30039.450000000004</v>
      </c>
      <c r="G5" s="11"/>
      <c r="H5" s="18"/>
      <c r="I5" s="19">
        <f t="shared" ref="I5:Q5" si="2">SUM(I6:I200)</f>
        <v>27926.667000000001</v>
      </c>
      <c r="J5" s="19">
        <f t="shared" si="2"/>
        <v>387.45699999999988</v>
      </c>
      <c r="K5" s="19">
        <f t="shared" si="2"/>
        <v>18400.994999999999</v>
      </c>
      <c r="L5" s="19">
        <f t="shared" si="2"/>
        <v>9913.1290000000008</v>
      </c>
      <c r="M5" s="19">
        <f t="shared" si="2"/>
        <v>2000</v>
      </c>
      <c r="N5" s="19">
        <f t="shared" si="2"/>
        <v>10062.654666666669</v>
      </c>
      <c r="O5" s="19">
        <f t="shared" si="2"/>
        <v>3680.1989999999996</v>
      </c>
      <c r="P5" s="20">
        <f t="shared" si="2"/>
        <v>7851.3058000000019</v>
      </c>
      <c r="Q5" s="21">
        <f t="shared" si="2"/>
        <v>0</v>
      </c>
      <c r="R5" s="22"/>
      <c r="S5" s="13"/>
      <c r="T5" s="13"/>
      <c r="U5" s="19">
        <f t="shared" ref="U5:W5" si="3">SUM(U6:U200)</f>
        <v>4650.8356000000003</v>
      </c>
      <c r="V5" s="19">
        <f t="shared" si="3"/>
        <v>5921.6767999999984</v>
      </c>
      <c r="W5" s="19">
        <f t="shared" si="3"/>
        <v>3379.5036666666656</v>
      </c>
      <c r="X5" s="13"/>
      <c r="Y5" s="19">
        <f>SUM(Y6:Y200)</f>
        <v>6723.1198000000013</v>
      </c>
    </row>
    <row r="6" spans="1:25" ht="11.1" customHeight="1" x14ac:dyDescent="0.2">
      <c r="A6" s="8" t="s">
        <v>8</v>
      </c>
      <c r="B6" s="8" t="s">
        <v>9</v>
      </c>
      <c r="C6" s="9">
        <v>48.8</v>
      </c>
      <c r="D6" s="9">
        <v>0.88400000000000001</v>
      </c>
      <c r="E6" s="9">
        <v>43.247</v>
      </c>
      <c r="F6" s="9"/>
      <c r="G6" s="24">
        <f>VLOOKUP(A6,[1]TDSheet!$A:$G,7,0)</f>
        <v>1</v>
      </c>
      <c r="H6" s="2">
        <f>VLOOKUP(A6,[1]TDSheet!$A:$H,8,0)</f>
        <v>50</v>
      </c>
      <c r="I6" s="2">
        <f>VLOOKUP(A6,[2]TDSheet!$A:$B,2,0)</f>
        <v>49.75</v>
      </c>
      <c r="J6" s="2">
        <f>E6-I6</f>
        <v>-6.5030000000000001</v>
      </c>
      <c r="K6" s="2">
        <f>E6-L6</f>
        <v>43.247</v>
      </c>
      <c r="N6" s="2">
        <f>VLOOKUP(A6,[1]TDSheet!$A:$R,18,0)</f>
        <v>103.53700000000001</v>
      </c>
      <c r="O6" s="2">
        <f>K6/5</f>
        <v>8.6494</v>
      </c>
      <c r="P6" s="23"/>
      <c r="Q6" s="23"/>
      <c r="S6" s="2">
        <f>(F6+M6+N6+P6)/O6</f>
        <v>11.970425694267812</v>
      </c>
      <c r="T6" s="2">
        <f>(F6+M6+N6)/O6</f>
        <v>11.970425694267812</v>
      </c>
      <c r="U6" s="2">
        <f>VLOOKUP(A6,[1]TDSheet!$A:$X,24,0)</f>
        <v>15.155199999999999</v>
      </c>
      <c r="V6" s="2">
        <f>VLOOKUP(A6,[1]TDSheet!$A:$Y,25,0)</f>
        <v>4.9763999999999999</v>
      </c>
      <c r="W6" s="2">
        <f>VLOOKUP(A6,[1]TDSheet!$A:$O,15,0)</f>
        <v>16.294333333333334</v>
      </c>
      <c r="Y6" s="2">
        <f>P6*G6</f>
        <v>0</v>
      </c>
    </row>
    <row r="7" spans="1:25" ht="11.1" customHeight="1" x14ac:dyDescent="0.2">
      <c r="A7" s="8" t="s">
        <v>10</v>
      </c>
      <c r="B7" s="8" t="s">
        <v>9</v>
      </c>
      <c r="C7" s="9">
        <v>257.8</v>
      </c>
      <c r="D7" s="9">
        <v>578.72900000000004</v>
      </c>
      <c r="E7" s="9">
        <v>239.446</v>
      </c>
      <c r="F7" s="9">
        <v>514.59500000000003</v>
      </c>
      <c r="G7" s="24">
        <f>VLOOKUP(A7,[1]TDSheet!$A:$G,7,0)</f>
        <v>1</v>
      </c>
      <c r="H7" s="2">
        <f>VLOOKUP(A7,[1]TDSheet!$A:$H,8,0)</f>
        <v>45</v>
      </c>
      <c r="I7" s="2">
        <f>VLOOKUP(A7,[2]TDSheet!$A:$B,2,0)</f>
        <v>207.8</v>
      </c>
      <c r="J7" s="2">
        <f t="shared" ref="J7:J70" si="4">E7-I7</f>
        <v>31.645999999999987</v>
      </c>
      <c r="K7" s="2">
        <f t="shared" ref="K7:K70" si="5">E7-L7</f>
        <v>239.446</v>
      </c>
      <c r="O7" s="2">
        <f t="shared" ref="O7:O70" si="6">K7/5</f>
        <v>47.889200000000002</v>
      </c>
      <c r="P7" s="23">
        <f t="shared" ref="P7:P68" si="7">12*O7-N7-M7-F7</f>
        <v>60.075399999999945</v>
      </c>
      <c r="Q7" s="23"/>
      <c r="S7" s="2">
        <f t="shared" ref="S7:S70" si="8">(F7+M7+N7+P7)/O7</f>
        <v>11.999999999999998</v>
      </c>
      <c r="T7" s="2">
        <f t="shared" ref="T7:T70" si="9">(F7+M7+N7)/O7</f>
        <v>10.74553343968995</v>
      </c>
      <c r="U7" s="2">
        <f>VLOOKUP(A7,[1]TDSheet!$A:$X,24,0)</f>
        <v>76.608199999999997</v>
      </c>
      <c r="V7" s="2">
        <f>VLOOKUP(A7,[1]TDSheet!$A:$Y,25,0)</f>
        <v>78.904199999999989</v>
      </c>
      <c r="W7" s="2">
        <f>VLOOKUP(A7,[1]TDSheet!$A:$O,15,0)</f>
        <v>30.399666666666661</v>
      </c>
      <c r="Y7" s="2">
        <f t="shared" ref="Y7:Y70" si="10">P7*G7</f>
        <v>60.075399999999945</v>
      </c>
    </row>
    <row r="8" spans="1:25" ht="11.1" customHeight="1" x14ac:dyDescent="0.2">
      <c r="A8" s="8" t="s">
        <v>11</v>
      </c>
      <c r="B8" s="8" t="s">
        <v>9</v>
      </c>
      <c r="C8" s="9">
        <v>253.7</v>
      </c>
      <c r="D8" s="9">
        <v>1432.0550000000001</v>
      </c>
      <c r="E8" s="9">
        <v>614.58799999999997</v>
      </c>
      <c r="F8" s="9">
        <v>869.93700000000001</v>
      </c>
      <c r="G8" s="24">
        <f>VLOOKUP(A8,[1]TDSheet!$A:$G,7,0)</f>
        <v>1</v>
      </c>
      <c r="H8" s="2">
        <f>VLOOKUP(A8,[1]TDSheet!$A:$H,8,0)</f>
        <v>45</v>
      </c>
      <c r="I8" s="2">
        <f>VLOOKUP(A8,[2]TDSheet!$A:$B,2,0)</f>
        <v>577.46299999999997</v>
      </c>
      <c r="J8" s="2">
        <f t="shared" si="4"/>
        <v>37.125</v>
      </c>
      <c r="K8" s="2">
        <f t="shared" si="5"/>
        <v>256.12499999999994</v>
      </c>
      <c r="L8" s="2">
        <f>VLOOKUP(A8,[3]TDSheet!$A:$O,7,0)</f>
        <v>358.46300000000002</v>
      </c>
      <c r="O8" s="2">
        <f t="shared" si="6"/>
        <v>51.224999999999987</v>
      </c>
      <c r="P8" s="23"/>
      <c r="Q8" s="23"/>
      <c r="S8" s="2">
        <f t="shared" si="8"/>
        <v>16.982664714494881</v>
      </c>
      <c r="T8" s="2">
        <f t="shared" si="9"/>
        <v>16.982664714494881</v>
      </c>
      <c r="U8" s="2">
        <f>VLOOKUP(A8,[1]TDSheet!$A:$X,24,0)</f>
        <v>99.413399999999982</v>
      </c>
      <c r="V8" s="2">
        <f>VLOOKUP(A8,[1]TDSheet!$A:$Y,25,0)</f>
        <v>110.79619999999997</v>
      </c>
      <c r="W8" s="2">
        <f>VLOOKUP(A8,[1]TDSheet!$A:$O,15,0)</f>
        <v>48.224666666666671</v>
      </c>
      <c r="Y8" s="2">
        <f t="shared" si="10"/>
        <v>0</v>
      </c>
    </row>
    <row r="9" spans="1:25" ht="11.1" customHeight="1" x14ac:dyDescent="0.2">
      <c r="A9" s="8" t="s">
        <v>12</v>
      </c>
      <c r="B9" s="8" t="s">
        <v>9</v>
      </c>
      <c r="C9" s="9">
        <v>175.8</v>
      </c>
      <c r="D9" s="9">
        <v>262.39400000000001</v>
      </c>
      <c r="E9" s="9">
        <v>87.762</v>
      </c>
      <c r="F9" s="9">
        <v>240.376</v>
      </c>
      <c r="G9" s="24">
        <f>VLOOKUP(A9,[1]TDSheet!$A:$G,7,0)</f>
        <v>1</v>
      </c>
      <c r="H9" s="2">
        <f>VLOOKUP(A9,[1]TDSheet!$A:$H,8,0)</f>
        <v>40</v>
      </c>
      <c r="I9" s="2">
        <f>VLOOKUP(A9,[2]TDSheet!$A:$B,2,0)</f>
        <v>85.9</v>
      </c>
      <c r="J9" s="2">
        <f t="shared" si="4"/>
        <v>1.8619999999999948</v>
      </c>
      <c r="K9" s="2">
        <f t="shared" si="5"/>
        <v>87.762</v>
      </c>
      <c r="O9" s="2">
        <f t="shared" si="6"/>
        <v>17.552399999999999</v>
      </c>
      <c r="P9" s="23"/>
      <c r="Q9" s="23"/>
      <c r="S9" s="2">
        <f t="shared" si="8"/>
        <v>13.694765388209021</v>
      </c>
      <c r="T9" s="2">
        <f t="shared" si="9"/>
        <v>13.694765388209021</v>
      </c>
      <c r="U9" s="2">
        <f>VLOOKUP(A9,[1]TDSheet!$A:$X,24,0)</f>
        <v>43.6096</v>
      </c>
      <c r="V9" s="2">
        <f>VLOOKUP(A9,[1]TDSheet!$A:$Y,25,0)</f>
        <v>37.518000000000001</v>
      </c>
      <c r="W9" s="2">
        <f>VLOOKUP(A9,[1]TDSheet!$A:$O,15,0)</f>
        <v>27.897666666666662</v>
      </c>
      <c r="Y9" s="2">
        <f t="shared" si="10"/>
        <v>0</v>
      </c>
    </row>
    <row r="10" spans="1:25" ht="11.1" customHeight="1" x14ac:dyDescent="0.2">
      <c r="A10" s="8" t="s">
        <v>13</v>
      </c>
      <c r="B10" s="8" t="s">
        <v>14</v>
      </c>
      <c r="C10" s="10"/>
      <c r="D10" s="9">
        <v>294</v>
      </c>
      <c r="E10" s="9">
        <v>84</v>
      </c>
      <c r="F10" s="9">
        <v>210</v>
      </c>
      <c r="G10" s="24">
        <f>VLOOKUP(A10,[1]TDSheet!$A:$G,7,0)</f>
        <v>0.45</v>
      </c>
      <c r="H10" s="2">
        <f>VLOOKUP(A10,[1]TDSheet!$A:$H,8,0)</f>
        <v>45</v>
      </c>
      <c r="I10" s="2">
        <f>VLOOKUP(A10,[2]TDSheet!$A:$B,2,0)</f>
        <v>84</v>
      </c>
      <c r="J10" s="2">
        <f t="shared" si="4"/>
        <v>0</v>
      </c>
      <c r="K10" s="2">
        <f t="shared" si="5"/>
        <v>84</v>
      </c>
      <c r="O10" s="2">
        <f t="shared" si="6"/>
        <v>16.8</v>
      </c>
      <c r="P10" s="23"/>
      <c r="Q10" s="23"/>
      <c r="S10" s="2">
        <f t="shared" si="8"/>
        <v>12.5</v>
      </c>
      <c r="T10" s="2">
        <f t="shared" si="9"/>
        <v>12.5</v>
      </c>
      <c r="U10" s="2">
        <f>VLOOKUP(A10,[1]TDSheet!$A:$X,24,0)</f>
        <v>19.399999999999999</v>
      </c>
      <c r="V10" s="2">
        <f>VLOOKUP(A10,[1]TDSheet!$A:$Y,25,0)</f>
        <v>34.278399999999998</v>
      </c>
      <c r="W10" s="2">
        <f>VLOOKUP(A10,[1]TDSheet!$A:$O,15,0)</f>
        <v>4.333333333333333</v>
      </c>
      <c r="Y10" s="2">
        <f t="shared" si="10"/>
        <v>0</v>
      </c>
    </row>
    <row r="11" spans="1:25" ht="11.1" customHeight="1" x14ac:dyDescent="0.2">
      <c r="A11" s="8" t="s">
        <v>15</v>
      </c>
      <c r="B11" s="8" t="s">
        <v>14</v>
      </c>
      <c r="C11" s="9">
        <v>13</v>
      </c>
      <c r="D11" s="9">
        <v>30</v>
      </c>
      <c r="E11" s="9">
        <v>33</v>
      </c>
      <c r="F11" s="9">
        <v>10</v>
      </c>
      <c r="G11" s="24">
        <f>VLOOKUP(A11,[1]TDSheet!$A:$G,7,0)</f>
        <v>0.5</v>
      </c>
      <c r="H11" s="2">
        <f>VLOOKUP(A11,[1]TDSheet!$A:$H,8,0)</f>
        <v>60</v>
      </c>
      <c r="I11" s="2">
        <f>VLOOKUP(A11,[2]TDSheet!$A:$B,2,0)</f>
        <v>46</v>
      </c>
      <c r="J11" s="2">
        <f t="shared" si="4"/>
        <v>-13</v>
      </c>
      <c r="K11" s="2">
        <f t="shared" si="5"/>
        <v>33</v>
      </c>
      <c r="N11" s="2">
        <f>VLOOKUP(A11,[1]TDSheet!$A:$R,18,0)</f>
        <v>73.666666666666657</v>
      </c>
      <c r="O11" s="2">
        <f t="shared" si="6"/>
        <v>6.6</v>
      </c>
      <c r="P11" s="23"/>
      <c r="Q11" s="23"/>
      <c r="S11" s="2">
        <f t="shared" si="8"/>
        <v>12.676767676767676</v>
      </c>
      <c r="T11" s="2">
        <f t="shared" si="9"/>
        <v>12.676767676767676</v>
      </c>
      <c r="U11" s="2">
        <f>VLOOKUP(A11,[1]TDSheet!$A:$X,24,0)</f>
        <v>8</v>
      </c>
      <c r="V11" s="2">
        <f>VLOOKUP(A11,[1]TDSheet!$A:$Y,25,0)</f>
        <v>7</v>
      </c>
      <c r="W11" s="2">
        <f>VLOOKUP(A11,[1]TDSheet!$A:$O,15,0)</f>
        <v>11.666666666666666</v>
      </c>
      <c r="Y11" s="2">
        <f t="shared" si="10"/>
        <v>0</v>
      </c>
    </row>
    <row r="12" spans="1:25" ht="11.1" customHeight="1" x14ac:dyDescent="0.2">
      <c r="A12" s="8" t="s">
        <v>16</v>
      </c>
      <c r="B12" s="8" t="s">
        <v>14</v>
      </c>
      <c r="C12" s="9">
        <v>15</v>
      </c>
      <c r="D12" s="9">
        <v>60</v>
      </c>
      <c r="E12" s="9">
        <v>18</v>
      </c>
      <c r="F12" s="9">
        <v>57</v>
      </c>
      <c r="G12" s="24">
        <f>VLOOKUP(A12,[1]TDSheet!$A:$G,7,0)</f>
        <v>0.17</v>
      </c>
      <c r="H12" s="2">
        <f>VLOOKUP(A12,[1]TDSheet!$A:$H,8,0)</f>
        <v>120</v>
      </c>
      <c r="I12" s="2">
        <f>VLOOKUP(A12,[2]TDSheet!$A:$B,2,0)</f>
        <v>18</v>
      </c>
      <c r="J12" s="2">
        <f t="shared" si="4"/>
        <v>0</v>
      </c>
      <c r="K12" s="2">
        <f t="shared" si="5"/>
        <v>18</v>
      </c>
      <c r="O12" s="2">
        <f t="shared" si="6"/>
        <v>3.6</v>
      </c>
      <c r="P12" s="23"/>
      <c r="Q12" s="23"/>
      <c r="S12" s="2">
        <f t="shared" si="8"/>
        <v>15.833333333333332</v>
      </c>
      <c r="T12" s="2">
        <f t="shared" si="9"/>
        <v>15.833333333333332</v>
      </c>
      <c r="U12" s="2">
        <f>VLOOKUP(A12,[1]TDSheet!$A:$X,24,0)</f>
        <v>6.4</v>
      </c>
      <c r="V12" s="2">
        <f>VLOOKUP(A12,[1]TDSheet!$A:$Y,25,0)</f>
        <v>7.4</v>
      </c>
      <c r="W12" s="2">
        <f>VLOOKUP(A12,[1]TDSheet!$A:$O,15,0)</f>
        <v>0</v>
      </c>
      <c r="Y12" s="2">
        <f t="shared" si="10"/>
        <v>0</v>
      </c>
    </row>
    <row r="13" spans="1:25" ht="11.1" customHeight="1" x14ac:dyDescent="0.2">
      <c r="A13" s="8" t="s">
        <v>17</v>
      </c>
      <c r="B13" s="8" t="s">
        <v>14</v>
      </c>
      <c r="C13" s="9">
        <v>24</v>
      </c>
      <c r="D13" s="9">
        <v>78</v>
      </c>
      <c r="E13" s="9">
        <v>52</v>
      </c>
      <c r="F13" s="9">
        <v>48</v>
      </c>
      <c r="G13" s="24">
        <f>VLOOKUP(A13,[1]TDSheet!$A:$G,7,0)</f>
        <v>0.42</v>
      </c>
      <c r="H13" s="2">
        <f>VLOOKUP(A13,[1]TDSheet!$A:$H,8,0)</f>
        <v>35</v>
      </c>
      <c r="I13" s="2">
        <f>VLOOKUP(A13,[2]TDSheet!$A:$B,2,0)</f>
        <v>71</v>
      </c>
      <c r="J13" s="2">
        <f t="shared" si="4"/>
        <v>-19</v>
      </c>
      <c r="K13" s="2">
        <f t="shared" si="5"/>
        <v>52</v>
      </c>
      <c r="O13" s="2">
        <f t="shared" si="6"/>
        <v>10.4</v>
      </c>
      <c r="P13" s="23">
        <f t="shared" si="7"/>
        <v>76.800000000000011</v>
      </c>
      <c r="Q13" s="23"/>
      <c r="S13" s="2">
        <f t="shared" si="8"/>
        <v>12</v>
      </c>
      <c r="T13" s="2">
        <f t="shared" si="9"/>
        <v>4.615384615384615</v>
      </c>
      <c r="U13" s="2">
        <f>VLOOKUP(A13,[1]TDSheet!$A:$X,24,0)</f>
        <v>20.2</v>
      </c>
      <c r="V13" s="2">
        <f>VLOOKUP(A13,[1]TDSheet!$A:$Y,25,0)</f>
        <v>24.4</v>
      </c>
      <c r="W13" s="2">
        <f>VLOOKUP(A13,[1]TDSheet!$A:$O,15,0)</f>
        <v>6</v>
      </c>
      <c r="Y13" s="2">
        <f t="shared" si="10"/>
        <v>32.256</v>
      </c>
    </row>
    <row r="14" spans="1:25" ht="11.1" customHeight="1" x14ac:dyDescent="0.2">
      <c r="A14" s="8" t="s">
        <v>18</v>
      </c>
      <c r="B14" s="8" t="s">
        <v>14</v>
      </c>
      <c r="C14" s="9">
        <v>48</v>
      </c>
      <c r="D14" s="9">
        <v>60</v>
      </c>
      <c r="E14" s="9">
        <v>57</v>
      </c>
      <c r="F14" s="9">
        <v>49</v>
      </c>
      <c r="G14" s="24">
        <f>VLOOKUP(A14,[1]TDSheet!$A:$G,7,0)</f>
        <v>0.42</v>
      </c>
      <c r="H14" s="2">
        <f>VLOOKUP(A14,[1]TDSheet!$A:$H,8,0)</f>
        <v>35</v>
      </c>
      <c r="I14" s="2">
        <f>VLOOKUP(A14,[2]TDSheet!$A:$B,2,0)</f>
        <v>62</v>
      </c>
      <c r="J14" s="2">
        <f t="shared" si="4"/>
        <v>-5</v>
      </c>
      <c r="K14" s="2">
        <f t="shared" si="5"/>
        <v>57</v>
      </c>
      <c r="O14" s="2">
        <f t="shared" si="6"/>
        <v>11.4</v>
      </c>
      <c r="P14" s="23">
        <f>11*O14-N14-M14-F14</f>
        <v>76.400000000000006</v>
      </c>
      <c r="Q14" s="23"/>
      <c r="S14" s="2">
        <f t="shared" si="8"/>
        <v>11</v>
      </c>
      <c r="T14" s="2">
        <f t="shared" si="9"/>
        <v>4.2982456140350873</v>
      </c>
      <c r="U14" s="2">
        <f>VLOOKUP(A14,[1]TDSheet!$A:$X,24,0)</f>
        <v>22.4</v>
      </c>
      <c r="V14" s="2">
        <f>VLOOKUP(A14,[1]TDSheet!$A:$Y,25,0)</f>
        <v>17.399999999999999</v>
      </c>
      <c r="W14" s="2">
        <f>VLOOKUP(A14,[1]TDSheet!$A:$O,15,0)</f>
        <v>2.3333333333333335</v>
      </c>
      <c r="Y14" s="2">
        <f t="shared" si="10"/>
        <v>32.088000000000001</v>
      </c>
    </row>
    <row r="15" spans="1:25" ht="21.95" customHeight="1" x14ac:dyDescent="0.2">
      <c r="A15" s="8" t="s">
        <v>19</v>
      </c>
      <c r="B15" s="8" t="s">
        <v>14</v>
      </c>
      <c r="C15" s="10"/>
      <c r="D15" s="9">
        <v>288</v>
      </c>
      <c r="E15" s="9">
        <v>108</v>
      </c>
      <c r="F15" s="9">
        <v>179</v>
      </c>
      <c r="G15" s="24">
        <f>VLOOKUP(A15,[1]TDSheet!$A:$G,7,0)</f>
        <v>0.35</v>
      </c>
      <c r="H15" s="2">
        <f>VLOOKUP(A15,[1]TDSheet!$A:$H,8,0)</f>
        <v>45</v>
      </c>
      <c r="I15" s="2">
        <f>VLOOKUP(A15,[2]TDSheet!$A:$B,2,0)</f>
        <v>96</v>
      </c>
      <c r="J15" s="2">
        <f t="shared" si="4"/>
        <v>12</v>
      </c>
      <c r="K15" s="2">
        <f t="shared" si="5"/>
        <v>108</v>
      </c>
      <c r="O15" s="2">
        <f t="shared" si="6"/>
        <v>21.6</v>
      </c>
      <c r="P15" s="23">
        <f t="shared" si="7"/>
        <v>80.200000000000045</v>
      </c>
      <c r="Q15" s="23"/>
      <c r="S15" s="2">
        <f t="shared" si="8"/>
        <v>12.000000000000002</v>
      </c>
      <c r="T15" s="2">
        <f t="shared" si="9"/>
        <v>8.2870370370370363</v>
      </c>
      <c r="U15" s="2">
        <f>VLOOKUP(A15,[1]TDSheet!$A:$X,24,0)</f>
        <v>9</v>
      </c>
      <c r="V15" s="2">
        <f>VLOOKUP(A15,[1]TDSheet!$A:$Y,25,0)</f>
        <v>36.200000000000003</v>
      </c>
      <c r="W15" s="2">
        <f>VLOOKUP(A15,[1]TDSheet!$A:$O,15,0)</f>
        <v>4.333333333333333</v>
      </c>
      <c r="Y15" s="2">
        <f t="shared" si="10"/>
        <v>28.070000000000014</v>
      </c>
    </row>
    <row r="16" spans="1:25" ht="21.95" customHeight="1" x14ac:dyDescent="0.2">
      <c r="A16" s="8" t="s">
        <v>20</v>
      </c>
      <c r="B16" s="8" t="s">
        <v>14</v>
      </c>
      <c r="C16" s="10"/>
      <c r="D16" s="9">
        <v>396</v>
      </c>
      <c r="E16" s="9">
        <v>105</v>
      </c>
      <c r="F16" s="9">
        <v>288</v>
      </c>
      <c r="G16" s="24">
        <f>VLOOKUP(A16,[1]TDSheet!$A:$G,7,0)</f>
        <v>0.35</v>
      </c>
      <c r="H16" s="2">
        <f>VLOOKUP(A16,[1]TDSheet!$A:$H,8,0)</f>
        <v>45</v>
      </c>
      <c r="I16" s="2">
        <f>VLOOKUP(A16,[2]TDSheet!$A:$B,2,0)</f>
        <v>98</v>
      </c>
      <c r="J16" s="2">
        <f t="shared" si="4"/>
        <v>7</v>
      </c>
      <c r="K16" s="2">
        <f t="shared" si="5"/>
        <v>105</v>
      </c>
      <c r="O16" s="2">
        <f t="shared" si="6"/>
        <v>21</v>
      </c>
      <c r="P16" s="23"/>
      <c r="Q16" s="23"/>
      <c r="S16" s="2">
        <f t="shared" si="8"/>
        <v>13.714285714285714</v>
      </c>
      <c r="T16" s="2">
        <f t="shared" si="9"/>
        <v>13.714285714285714</v>
      </c>
      <c r="U16" s="2">
        <f>VLOOKUP(A16,[1]TDSheet!$A:$X,24,0)</f>
        <v>18.600000000000001</v>
      </c>
      <c r="V16" s="2">
        <f>VLOOKUP(A16,[1]TDSheet!$A:$Y,25,0)</f>
        <v>47.6</v>
      </c>
      <c r="W16" s="2">
        <f>VLOOKUP(A16,[1]TDSheet!$A:$O,15,0)</f>
        <v>12.666666666666666</v>
      </c>
      <c r="Y16" s="2">
        <f t="shared" si="10"/>
        <v>0</v>
      </c>
    </row>
    <row r="17" spans="1:25" ht="11.1" customHeight="1" x14ac:dyDescent="0.2">
      <c r="A17" s="8" t="s">
        <v>21</v>
      </c>
      <c r="B17" s="8" t="s">
        <v>9</v>
      </c>
      <c r="C17" s="9">
        <v>115.74</v>
      </c>
      <c r="D17" s="9">
        <v>583.37900000000002</v>
      </c>
      <c r="E17" s="9">
        <v>229.976</v>
      </c>
      <c r="F17" s="9">
        <v>374.18</v>
      </c>
      <c r="G17" s="24">
        <f>VLOOKUP(A17,[1]TDSheet!$A:$G,7,0)</f>
        <v>1</v>
      </c>
      <c r="H17" s="2">
        <f>VLOOKUP(A17,[1]TDSheet!$A:$H,8,0)</f>
        <v>55</v>
      </c>
      <c r="I17" s="2">
        <f>VLOOKUP(A17,[2]TDSheet!$A:$B,2,0)</f>
        <v>223.43</v>
      </c>
      <c r="J17" s="2">
        <f t="shared" si="4"/>
        <v>6.5459999999999923</v>
      </c>
      <c r="K17" s="2">
        <f t="shared" si="5"/>
        <v>229.976</v>
      </c>
      <c r="O17" s="2">
        <f t="shared" si="6"/>
        <v>45.995199999999997</v>
      </c>
      <c r="P17" s="23">
        <f t="shared" si="7"/>
        <v>177.7623999999999</v>
      </c>
      <c r="Q17" s="23"/>
      <c r="S17" s="2">
        <f t="shared" si="8"/>
        <v>11.999999999999998</v>
      </c>
      <c r="T17" s="2">
        <f t="shared" si="9"/>
        <v>8.135196716179081</v>
      </c>
      <c r="U17" s="2">
        <f>VLOOKUP(A17,[1]TDSheet!$A:$X,24,0)</f>
        <v>55.866799999999998</v>
      </c>
      <c r="V17" s="2">
        <f>VLOOKUP(A17,[1]TDSheet!$A:$Y,25,0)</f>
        <v>64.457599999999999</v>
      </c>
      <c r="W17" s="2">
        <f>VLOOKUP(A17,[1]TDSheet!$A:$O,15,0)</f>
        <v>40.075333333333333</v>
      </c>
      <c r="Y17" s="2">
        <f t="shared" si="10"/>
        <v>177.7623999999999</v>
      </c>
    </row>
    <row r="18" spans="1:25" ht="11.1" customHeight="1" x14ac:dyDescent="0.2">
      <c r="A18" s="8" t="s">
        <v>22</v>
      </c>
      <c r="B18" s="8" t="s">
        <v>9</v>
      </c>
      <c r="C18" s="9">
        <v>1988.5</v>
      </c>
      <c r="D18" s="9">
        <v>5864.7730000000001</v>
      </c>
      <c r="E18" s="9">
        <v>2131.348</v>
      </c>
      <c r="F18" s="9">
        <v>5549.201</v>
      </c>
      <c r="G18" s="24">
        <f>VLOOKUP(A18,[1]TDSheet!$A:$G,7,0)</f>
        <v>1</v>
      </c>
      <c r="H18" s="2">
        <f>VLOOKUP(A18,[1]TDSheet!$A:$H,8,0)</f>
        <v>50</v>
      </c>
      <c r="I18" s="2">
        <f>VLOOKUP(A18,[2]TDSheet!$A:$B,2,0)</f>
        <v>2132.5</v>
      </c>
      <c r="J18" s="2">
        <f t="shared" si="4"/>
        <v>-1.1520000000000437</v>
      </c>
      <c r="K18" s="2">
        <f t="shared" si="5"/>
        <v>2131.348</v>
      </c>
      <c r="O18" s="2">
        <f t="shared" si="6"/>
        <v>426.26959999999997</v>
      </c>
      <c r="P18" s="23"/>
      <c r="Q18" s="23"/>
      <c r="S18" s="2">
        <f t="shared" si="8"/>
        <v>13.018054770971236</v>
      </c>
      <c r="T18" s="2">
        <f t="shared" si="9"/>
        <v>13.018054770971236</v>
      </c>
      <c r="U18" s="2">
        <f>VLOOKUP(A18,[1]TDSheet!$A:$X,24,0)</f>
        <v>628.19420000000002</v>
      </c>
      <c r="V18" s="2">
        <f>VLOOKUP(A18,[1]TDSheet!$A:$Y,25,0)</f>
        <v>789.52980000000002</v>
      </c>
      <c r="W18" s="2">
        <f>VLOOKUP(A18,[1]TDSheet!$A:$O,15,0)</f>
        <v>194.857</v>
      </c>
      <c r="Y18" s="2">
        <f t="shared" si="10"/>
        <v>0</v>
      </c>
    </row>
    <row r="19" spans="1:25" ht="11.1" customHeight="1" x14ac:dyDescent="0.2">
      <c r="A19" s="8" t="s">
        <v>23</v>
      </c>
      <c r="B19" s="8" t="s">
        <v>9</v>
      </c>
      <c r="C19" s="9">
        <v>32.47</v>
      </c>
      <c r="D19" s="9">
        <v>1315.8240000000001</v>
      </c>
      <c r="E19" s="9">
        <v>691.52200000000005</v>
      </c>
      <c r="F19" s="9">
        <v>430.04199999999997</v>
      </c>
      <c r="G19" s="24">
        <f>VLOOKUP(A19,[1]TDSheet!$A:$G,7,0)</f>
        <v>1</v>
      </c>
      <c r="H19" s="2">
        <f>VLOOKUP(A19,[1]TDSheet!$A:$H,8,0)</f>
        <v>55</v>
      </c>
      <c r="I19" s="2">
        <f>VLOOKUP(A19,[2]TDSheet!$A:$B,2,0)</f>
        <v>692.6</v>
      </c>
      <c r="J19" s="2">
        <f t="shared" si="4"/>
        <v>-1.0779999999999745</v>
      </c>
      <c r="K19" s="2">
        <f t="shared" si="5"/>
        <v>324.67200000000003</v>
      </c>
      <c r="L19" s="2">
        <f>VLOOKUP(A19,[3]TDSheet!$A:$O,7,0)</f>
        <v>366.85</v>
      </c>
      <c r="O19" s="2">
        <f t="shared" si="6"/>
        <v>64.934400000000011</v>
      </c>
      <c r="P19" s="23">
        <f t="shared" si="7"/>
        <v>349.17080000000016</v>
      </c>
      <c r="Q19" s="23"/>
      <c r="S19" s="2">
        <f t="shared" si="8"/>
        <v>12</v>
      </c>
      <c r="T19" s="2">
        <f t="shared" si="9"/>
        <v>6.6227146165976727</v>
      </c>
      <c r="U19" s="2">
        <f>VLOOKUP(A19,[1]TDSheet!$A:$X,24,0)</f>
        <v>78.202799999999982</v>
      </c>
      <c r="V19" s="2">
        <f>VLOOKUP(A19,[1]TDSheet!$A:$Y,25,0)</f>
        <v>90.52079999999998</v>
      </c>
      <c r="W19" s="2">
        <f>VLOOKUP(A19,[1]TDSheet!$A:$O,15,0)</f>
        <v>49.860000000000007</v>
      </c>
      <c r="Y19" s="2">
        <f t="shared" si="10"/>
        <v>349.17080000000016</v>
      </c>
    </row>
    <row r="20" spans="1:25" ht="11.1" customHeight="1" x14ac:dyDescent="0.2">
      <c r="A20" s="8" t="s">
        <v>24</v>
      </c>
      <c r="B20" s="8" t="s">
        <v>9</v>
      </c>
      <c r="C20" s="9">
        <v>3150</v>
      </c>
      <c r="D20" s="9">
        <v>6734.4650000000001</v>
      </c>
      <c r="E20" s="9">
        <v>4666.0060000000003</v>
      </c>
      <c r="F20" s="9">
        <v>5054.9059999999999</v>
      </c>
      <c r="G20" s="24">
        <f>VLOOKUP(A20,[1]TDSheet!$A:$G,7,0)</f>
        <v>1</v>
      </c>
      <c r="H20" s="2">
        <f>VLOOKUP(A20,[1]TDSheet!$A:$H,8,0)</f>
        <v>60</v>
      </c>
      <c r="I20" s="2">
        <f>VLOOKUP(A20,[2]TDSheet!$A:$B,2,0)</f>
        <v>4518.8950000000004</v>
      </c>
      <c r="J20" s="2">
        <f t="shared" si="4"/>
        <v>147.11099999999988</v>
      </c>
      <c r="K20" s="2">
        <f t="shared" si="5"/>
        <v>3166.1910000000003</v>
      </c>
      <c r="L20" s="2">
        <f>VLOOKUP(A20,[3]TDSheet!$A:$O,7,0)</f>
        <v>1499.8150000000001</v>
      </c>
      <c r="M20" s="2">
        <f>VLOOKUP(A20,[1]TDSheet!$A:$Q,17,0)</f>
        <v>2000</v>
      </c>
      <c r="N20" s="2">
        <f>VLOOKUP(A20,[1]TDSheet!$A:$R,18,0)</f>
        <v>3800</v>
      </c>
      <c r="O20" s="2">
        <f t="shared" si="6"/>
        <v>633.23820000000001</v>
      </c>
      <c r="P20" s="23"/>
      <c r="Q20" s="23"/>
      <c r="S20" s="2">
        <f t="shared" si="8"/>
        <v>17.141900157002528</v>
      </c>
      <c r="T20" s="2">
        <f t="shared" si="9"/>
        <v>17.141900157002528</v>
      </c>
      <c r="U20" s="2">
        <f>VLOOKUP(A20,[1]TDSheet!$A:$X,24,0)</f>
        <v>970.44760000000008</v>
      </c>
      <c r="V20" s="2">
        <f>VLOOKUP(A20,[1]TDSheet!$A:$Y,25,0)</f>
        <v>1149.1717999999998</v>
      </c>
      <c r="W20" s="2">
        <f>VLOOKUP(A20,[1]TDSheet!$A:$O,15,0)</f>
        <v>1092.6816666666666</v>
      </c>
      <c r="Y20" s="2">
        <f t="shared" si="10"/>
        <v>0</v>
      </c>
    </row>
    <row r="21" spans="1:25" ht="11.1" customHeight="1" x14ac:dyDescent="0.2">
      <c r="A21" s="8" t="s">
        <v>25</v>
      </c>
      <c r="B21" s="8" t="s">
        <v>9</v>
      </c>
      <c r="C21" s="9">
        <v>54</v>
      </c>
      <c r="D21" s="9">
        <v>10.61</v>
      </c>
      <c r="E21" s="9">
        <v>57.475000000000001</v>
      </c>
      <c r="F21" s="9">
        <v>5.4550000000000001</v>
      </c>
      <c r="G21" s="24">
        <f>VLOOKUP(A21,[1]TDSheet!$A:$G,7,0)</f>
        <v>1</v>
      </c>
      <c r="H21" s="2">
        <f>VLOOKUP(A21,[1]TDSheet!$A:$H,8,0)</f>
        <v>50</v>
      </c>
      <c r="I21" s="2">
        <f>VLOOKUP(A21,[2]TDSheet!$A:$B,2,0)</f>
        <v>55.95</v>
      </c>
      <c r="J21" s="2">
        <f t="shared" si="4"/>
        <v>1.5249999999999986</v>
      </c>
      <c r="K21" s="2">
        <f t="shared" si="5"/>
        <v>57.475000000000001</v>
      </c>
      <c r="N21" s="2">
        <f>VLOOKUP(A21,[1]TDSheet!$A:$R,18,0)</f>
        <v>74.409333333333336</v>
      </c>
      <c r="O21" s="2">
        <f t="shared" si="6"/>
        <v>11.495000000000001</v>
      </c>
      <c r="P21" s="23">
        <f t="shared" si="7"/>
        <v>58.075666666666663</v>
      </c>
      <c r="Q21" s="23"/>
      <c r="S21" s="2">
        <f t="shared" si="8"/>
        <v>11.999999999999998</v>
      </c>
      <c r="T21" s="2">
        <f t="shared" si="9"/>
        <v>6.947745396549224</v>
      </c>
      <c r="U21" s="2">
        <f>VLOOKUP(A21,[1]TDSheet!$A:$X,24,0)</f>
        <v>17.7256</v>
      </c>
      <c r="V21" s="2">
        <f>VLOOKUP(A21,[1]TDSheet!$A:$Y,25,0)</f>
        <v>11.200799999999997</v>
      </c>
      <c r="W21" s="2">
        <f>VLOOKUP(A21,[1]TDSheet!$A:$O,15,0)</f>
        <v>12.582666666666666</v>
      </c>
      <c r="Y21" s="2">
        <f t="shared" si="10"/>
        <v>58.075666666666663</v>
      </c>
    </row>
    <row r="22" spans="1:25" ht="11.1" customHeight="1" x14ac:dyDescent="0.2">
      <c r="A22" s="8" t="s">
        <v>26</v>
      </c>
      <c r="B22" s="8" t="s">
        <v>9</v>
      </c>
      <c r="C22" s="9">
        <v>29.8</v>
      </c>
      <c r="D22" s="9">
        <v>865.678</v>
      </c>
      <c r="E22" s="9">
        <v>288.57600000000002</v>
      </c>
      <c r="F22" s="9">
        <v>381.35199999999998</v>
      </c>
      <c r="G22" s="24">
        <f>VLOOKUP(A22,[1]TDSheet!$A:$G,7,0)</f>
        <v>1</v>
      </c>
      <c r="H22" s="2">
        <f>VLOOKUP(A22,[1]TDSheet!$A:$H,8,0)</f>
        <v>55</v>
      </c>
      <c r="I22" s="2">
        <f>VLOOKUP(A22,[2]TDSheet!$A:$B,2,0)</f>
        <v>284.89999999999998</v>
      </c>
      <c r="J22" s="2">
        <f t="shared" si="4"/>
        <v>3.6760000000000446</v>
      </c>
      <c r="K22" s="2">
        <f t="shared" si="5"/>
        <v>288.57600000000002</v>
      </c>
      <c r="O22" s="2">
        <f t="shared" si="6"/>
        <v>57.715200000000003</v>
      </c>
      <c r="P22" s="23">
        <f t="shared" si="7"/>
        <v>311.23040000000003</v>
      </c>
      <c r="Q22" s="23"/>
      <c r="S22" s="2">
        <f t="shared" si="8"/>
        <v>12</v>
      </c>
      <c r="T22" s="2">
        <f t="shared" si="9"/>
        <v>6.6074794854734966</v>
      </c>
      <c r="U22" s="2">
        <f>VLOOKUP(A22,[1]TDSheet!$A:$X,24,0)</f>
        <v>62.455200000000005</v>
      </c>
      <c r="V22" s="2">
        <f>VLOOKUP(A22,[1]TDSheet!$A:$Y,25,0)</f>
        <v>81.673200000000008</v>
      </c>
      <c r="W22" s="2">
        <f>VLOOKUP(A22,[1]TDSheet!$A:$O,15,0)</f>
        <v>44.364000000000004</v>
      </c>
      <c r="Y22" s="2">
        <f t="shared" si="10"/>
        <v>311.23040000000003</v>
      </c>
    </row>
    <row r="23" spans="1:25" ht="11.1" customHeight="1" x14ac:dyDescent="0.2">
      <c r="A23" s="8" t="s">
        <v>27</v>
      </c>
      <c r="B23" s="8" t="s">
        <v>9</v>
      </c>
      <c r="C23" s="9">
        <v>805.22</v>
      </c>
      <c r="D23" s="9">
        <v>13353.141</v>
      </c>
      <c r="E23" s="9">
        <v>8045.6189999999997</v>
      </c>
      <c r="F23" s="9">
        <v>5937.5110000000004</v>
      </c>
      <c r="G23" s="24">
        <f>VLOOKUP(A23,[1]TDSheet!$A:$G,7,0)</f>
        <v>1</v>
      </c>
      <c r="H23" s="2">
        <f>VLOOKUP(A23,[1]TDSheet!$A:$H,8,0)</f>
        <v>60</v>
      </c>
      <c r="I23" s="2">
        <f>VLOOKUP(A23,[2]TDSheet!$A:$B,2,0)</f>
        <v>7963.1549999999997</v>
      </c>
      <c r="J23" s="2">
        <f t="shared" si="4"/>
        <v>82.463999999999942</v>
      </c>
      <c r="K23" s="2">
        <f t="shared" si="5"/>
        <v>3045.8139999999994</v>
      </c>
      <c r="L23" s="2">
        <f>VLOOKUP(A23,[3]TDSheet!$A:$O,7,0)</f>
        <v>4999.8050000000003</v>
      </c>
      <c r="N23" s="2">
        <f>VLOOKUP(A23,[1]TDSheet!$A:$R,18,0)</f>
        <v>800</v>
      </c>
      <c r="O23" s="2">
        <f t="shared" si="6"/>
        <v>609.16279999999983</v>
      </c>
      <c r="P23" s="23">
        <v>800</v>
      </c>
      <c r="Q23" s="23"/>
      <c r="S23" s="2">
        <f t="shared" si="8"/>
        <v>12.373557610543523</v>
      </c>
      <c r="T23" s="2">
        <f t="shared" si="9"/>
        <v>11.060279780708871</v>
      </c>
      <c r="U23" s="2">
        <f>VLOOKUP(A23,[1]TDSheet!$A:$X,24,0)</f>
        <v>387.00720000000001</v>
      </c>
      <c r="V23" s="2">
        <f>VLOOKUP(A23,[1]TDSheet!$A:$Y,25,0)</f>
        <v>1078.8712</v>
      </c>
      <c r="W23" s="2">
        <f>VLOOKUP(A23,[1]TDSheet!$A:$O,15,0)</f>
        <v>291.09166666666664</v>
      </c>
      <c r="Y23" s="2">
        <f t="shared" si="10"/>
        <v>800</v>
      </c>
    </row>
    <row r="24" spans="1:25" ht="11.1" customHeight="1" x14ac:dyDescent="0.2">
      <c r="A24" s="8" t="s">
        <v>28</v>
      </c>
      <c r="B24" s="8" t="s">
        <v>9</v>
      </c>
      <c r="C24" s="9">
        <v>1151.5999999999999</v>
      </c>
      <c r="D24" s="9">
        <v>2860.21</v>
      </c>
      <c r="E24" s="9">
        <v>1401.463</v>
      </c>
      <c r="F24" s="9">
        <v>2533.402</v>
      </c>
      <c r="G24" s="24">
        <f>VLOOKUP(A24,[1]TDSheet!$A:$G,7,0)</f>
        <v>1</v>
      </c>
      <c r="H24" s="2">
        <f>VLOOKUP(A24,[1]TDSheet!$A:$H,8,0)</f>
        <v>60</v>
      </c>
      <c r="I24" s="2">
        <f>VLOOKUP(A24,[2]TDSheet!$A:$B,2,0)</f>
        <v>1352.5</v>
      </c>
      <c r="J24" s="2">
        <f t="shared" si="4"/>
        <v>48.962999999999965</v>
      </c>
      <c r="K24" s="2">
        <f t="shared" si="5"/>
        <v>1401.463</v>
      </c>
      <c r="N24" s="2">
        <f>VLOOKUP(A24,[1]TDSheet!$A:$R,18,0)</f>
        <v>1500</v>
      </c>
      <c r="O24" s="2">
        <f t="shared" si="6"/>
        <v>280.29259999999999</v>
      </c>
      <c r="P24" s="23">
        <v>300</v>
      </c>
      <c r="Q24" s="23"/>
      <c r="S24" s="2">
        <f t="shared" si="8"/>
        <v>15.460279721976249</v>
      </c>
      <c r="T24" s="2">
        <f t="shared" si="9"/>
        <v>14.389969624599438</v>
      </c>
      <c r="U24" s="2">
        <f>VLOOKUP(A24,[1]TDSheet!$A:$X,24,0)</f>
        <v>490.69239999999991</v>
      </c>
      <c r="V24" s="2">
        <f>VLOOKUP(A24,[1]TDSheet!$A:$Y,25,0)</f>
        <v>509.12699999999995</v>
      </c>
      <c r="W24" s="2">
        <f>VLOOKUP(A24,[1]TDSheet!$A:$O,15,0)</f>
        <v>367.66799999999995</v>
      </c>
      <c r="Y24" s="2">
        <f t="shared" si="10"/>
        <v>300</v>
      </c>
    </row>
    <row r="25" spans="1:25" ht="11.1" customHeight="1" x14ac:dyDescent="0.2">
      <c r="A25" s="8" t="s">
        <v>29</v>
      </c>
      <c r="B25" s="8" t="s">
        <v>9</v>
      </c>
      <c r="C25" s="10"/>
      <c r="D25" s="9">
        <v>1145.1569999999999</v>
      </c>
      <c r="E25" s="9">
        <v>193.608</v>
      </c>
      <c r="F25" s="9">
        <v>745.98900000000003</v>
      </c>
      <c r="G25" s="24">
        <f>VLOOKUP(A25,[1]TDSheet!$A:$G,7,0)</f>
        <v>1</v>
      </c>
      <c r="H25" s="2">
        <f>VLOOKUP(A25,[1]TDSheet!$A:$H,8,0)</f>
        <v>60</v>
      </c>
      <c r="I25" s="2">
        <f>VLOOKUP(A25,[2]TDSheet!$A:$B,2,0)</f>
        <v>180.95</v>
      </c>
      <c r="J25" s="2">
        <f t="shared" si="4"/>
        <v>12.658000000000015</v>
      </c>
      <c r="K25" s="2">
        <f t="shared" si="5"/>
        <v>193.608</v>
      </c>
      <c r="O25" s="2">
        <f t="shared" si="6"/>
        <v>38.721600000000002</v>
      </c>
      <c r="P25" s="23"/>
      <c r="Q25" s="23"/>
      <c r="S25" s="2">
        <f t="shared" si="8"/>
        <v>19.26544874178753</v>
      </c>
      <c r="T25" s="2">
        <f t="shared" si="9"/>
        <v>19.26544874178753</v>
      </c>
      <c r="U25" s="2">
        <f>VLOOKUP(A25,[1]TDSheet!$A:$X,24,0)</f>
        <v>64.3</v>
      </c>
      <c r="V25" s="2">
        <f>VLOOKUP(A25,[1]TDSheet!$A:$Y,25,0)</f>
        <v>112.74920000000002</v>
      </c>
      <c r="W25" s="2">
        <f>VLOOKUP(A25,[1]TDSheet!$A:$O,15,0)</f>
        <v>12.330333333333328</v>
      </c>
      <c r="Y25" s="2">
        <f t="shared" si="10"/>
        <v>0</v>
      </c>
    </row>
    <row r="26" spans="1:25" ht="11.1" customHeight="1" x14ac:dyDescent="0.2">
      <c r="A26" s="8" t="s">
        <v>30</v>
      </c>
      <c r="B26" s="8" t="s">
        <v>9</v>
      </c>
      <c r="C26" s="9">
        <v>3.52</v>
      </c>
      <c r="D26" s="9">
        <v>99.751999999999995</v>
      </c>
      <c r="E26" s="9">
        <v>3.468</v>
      </c>
      <c r="F26" s="9"/>
      <c r="G26" s="24">
        <f>VLOOKUP(A26,[1]TDSheet!$A:$G,7,0)</f>
        <v>0</v>
      </c>
      <c r="H26" s="2" t="e">
        <f>VLOOKUP(A26,[1]TDSheet!$A:$H,8,0)</f>
        <v>#N/A</v>
      </c>
      <c r="I26" s="2">
        <f>VLOOKUP(A26,[2]TDSheet!$A:$B,2,0)</f>
        <v>12.6</v>
      </c>
      <c r="J26" s="2">
        <f t="shared" si="4"/>
        <v>-9.1319999999999997</v>
      </c>
      <c r="K26" s="2">
        <f t="shared" si="5"/>
        <v>3.468</v>
      </c>
      <c r="O26" s="2">
        <f t="shared" si="6"/>
        <v>0.69359999999999999</v>
      </c>
      <c r="P26" s="23"/>
      <c r="Q26" s="23"/>
      <c r="S26" s="2">
        <f t="shared" si="8"/>
        <v>0</v>
      </c>
      <c r="T26" s="2">
        <f t="shared" si="9"/>
        <v>0</v>
      </c>
      <c r="U26" s="2">
        <f>VLOOKUP(A26,[1]TDSheet!$A:$X,24,0)</f>
        <v>-0.16000000000000228</v>
      </c>
      <c r="V26" s="2">
        <f>VLOOKUP(A26,[1]TDSheet!$A:$Y,25,0)</f>
        <v>103.31120000000001</v>
      </c>
      <c r="W26" s="2">
        <f>VLOOKUP(A26,[1]TDSheet!$A:$O,15,0)</f>
        <v>65.361666666666665</v>
      </c>
      <c r="Y26" s="2">
        <f t="shared" si="10"/>
        <v>0</v>
      </c>
    </row>
    <row r="27" spans="1:25" ht="11.1" customHeight="1" x14ac:dyDescent="0.2">
      <c r="A27" s="8" t="s">
        <v>31</v>
      </c>
      <c r="B27" s="8" t="s">
        <v>9</v>
      </c>
      <c r="C27" s="9">
        <v>61.69</v>
      </c>
      <c r="D27" s="9">
        <v>669.25</v>
      </c>
      <c r="E27" s="9">
        <v>207.34399999999999</v>
      </c>
      <c r="F27" s="9">
        <v>417.31299999999999</v>
      </c>
      <c r="G27" s="24">
        <f>VLOOKUP(A27,[1]TDSheet!$A:$G,7,0)</f>
        <v>1</v>
      </c>
      <c r="H27" s="2">
        <f>VLOOKUP(A27,[1]TDSheet!$A:$H,8,0)</f>
        <v>60</v>
      </c>
      <c r="I27" s="2">
        <f>VLOOKUP(A27,[2]TDSheet!$A:$B,2,0)</f>
        <v>198.15</v>
      </c>
      <c r="J27" s="2">
        <f t="shared" si="4"/>
        <v>9.1939999999999884</v>
      </c>
      <c r="K27" s="2">
        <f t="shared" si="5"/>
        <v>207.34399999999999</v>
      </c>
      <c r="O27" s="2">
        <f t="shared" si="6"/>
        <v>41.468800000000002</v>
      </c>
      <c r="P27" s="23">
        <v>100</v>
      </c>
      <c r="Q27" s="23"/>
      <c r="S27" s="2">
        <f t="shared" si="8"/>
        <v>12.474752102785708</v>
      </c>
      <c r="T27" s="2">
        <f t="shared" si="9"/>
        <v>10.063300601898295</v>
      </c>
      <c r="U27" s="2">
        <f>VLOOKUP(A27,[1]TDSheet!$A:$X,24,0)</f>
        <v>59.124600000000001</v>
      </c>
      <c r="V27" s="2">
        <f>VLOOKUP(A27,[1]TDSheet!$A:$Y,25,0)</f>
        <v>67.746599999999987</v>
      </c>
      <c r="W27" s="2">
        <f>VLOOKUP(A27,[1]TDSheet!$A:$O,15,0)</f>
        <v>25.118999999999996</v>
      </c>
      <c r="Y27" s="2">
        <f t="shared" si="10"/>
        <v>100</v>
      </c>
    </row>
    <row r="28" spans="1:25" ht="11.1" customHeight="1" x14ac:dyDescent="0.2">
      <c r="A28" s="8" t="s">
        <v>32</v>
      </c>
      <c r="B28" s="8" t="s">
        <v>9</v>
      </c>
      <c r="C28" s="10"/>
      <c r="D28" s="9">
        <v>564.43600000000004</v>
      </c>
      <c r="E28" s="9">
        <v>185.965</v>
      </c>
      <c r="F28" s="9">
        <v>122.801</v>
      </c>
      <c r="G28" s="24">
        <f>VLOOKUP(A28,[1]TDSheet!$A:$G,7,0)</f>
        <v>1</v>
      </c>
      <c r="H28" s="2">
        <f>VLOOKUP(A28,[1]TDSheet!$A:$H,8,0)</f>
        <v>35</v>
      </c>
      <c r="I28" s="2">
        <f>VLOOKUP(A28,[2]TDSheet!$A:$B,2,0)</f>
        <v>188.51599999999999</v>
      </c>
      <c r="J28" s="2">
        <f t="shared" si="4"/>
        <v>-2.5509999999999877</v>
      </c>
      <c r="K28" s="2">
        <f t="shared" si="5"/>
        <v>185.965</v>
      </c>
      <c r="O28" s="2">
        <f t="shared" si="6"/>
        <v>37.192999999999998</v>
      </c>
      <c r="P28" s="23">
        <f>10*O28-N28-M28-F28</f>
        <v>249.12899999999996</v>
      </c>
      <c r="Q28" s="23"/>
      <c r="S28" s="2">
        <f t="shared" si="8"/>
        <v>10</v>
      </c>
      <c r="T28" s="2">
        <f t="shared" si="9"/>
        <v>3.301723442583282</v>
      </c>
      <c r="U28" s="2">
        <f>VLOOKUP(A28,[1]TDSheet!$A:$X,24,0)</f>
        <v>26.742200000000004</v>
      </c>
      <c r="V28" s="2">
        <f>VLOOKUP(A28,[1]TDSheet!$A:$Y,25,0)</f>
        <v>47.089600000000004</v>
      </c>
      <c r="W28" s="2">
        <f>VLOOKUP(A28,[1]TDSheet!$A:$O,15,0)</f>
        <v>0</v>
      </c>
      <c r="Y28" s="2">
        <f t="shared" si="10"/>
        <v>249.12899999999996</v>
      </c>
    </row>
    <row r="29" spans="1:25" ht="11.1" customHeight="1" x14ac:dyDescent="0.2">
      <c r="A29" s="8" t="s">
        <v>33</v>
      </c>
      <c r="B29" s="8" t="s">
        <v>9</v>
      </c>
      <c r="C29" s="9">
        <v>48.69</v>
      </c>
      <c r="D29" s="9">
        <v>242.19300000000001</v>
      </c>
      <c r="E29" s="9">
        <v>76.265000000000001</v>
      </c>
      <c r="F29" s="9">
        <v>60.499000000000002</v>
      </c>
      <c r="G29" s="24">
        <f>VLOOKUP(A29,[1]TDSheet!$A:$G,7,0)</f>
        <v>1</v>
      </c>
      <c r="H29" s="2">
        <f>VLOOKUP(A29,[1]TDSheet!$A:$H,8,0)</f>
        <v>40</v>
      </c>
      <c r="I29" s="2">
        <f>VLOOKUP(A29,[2]TDSheet!$A:$B,2,0)</f>
        <v>70.599999999999994</v>
      </c>
      <c r="J29" s="2">
        <f t="shared" si="4"/>
        <v>5.6650000000000063</v>
      </c>
      <c r="K29" s="2">
        <f t="shared" si="5"/>
        <v>76.265000000000001</v>
      </c>
      <c r="O29" s="2">
        <f t="shared" si="6"/>
        <v>15.253</v>
      </c>
      <c r="P29" s="23">
        <f t="shared" ref="P29:P30" si="11">11*O29-N29-M29-F29</f>
        <v>107.28400000000002</v>
      </c>
      <c r="Q29" s="23"/>
      <c r="S29" s="2">
        <f t="shared" si="8"/>
        <v>11.000000000000002</v>
      </c>
      <c r="T29" s="2">
        <f t="shared" si="9"/>
        <v>3.9663672720120635</v>
      </c>
      <c r="U29" s="2">
        <f>VLOOKUP(A29,[1]TDSheet!$A:$X,24,0)</f>
        <v>15.081399999999999</v>
      </c>
      <c r="V29" s="2">
        <f>VLOOKUP(A29,[1]TDSheet!$A:$Y,25,0)</f>
        <v>15.283799999999999</v>
      </c>
      <c r="W29" s="2">
        <f>VLOOKUP(A29,[1]TDSheet!$A:$O,15,0)</f>
        <v>9.4306666666666672</v>
      </c>
      <c r="Y29" s="2">
        <f t="shared" si="10"/>
        <v>107.28400000000002</v>
      </c>
    </row>
    <row r="30" spans="1:25" ht="11.1" customHeight="1" x14ac:dyDescent="0.2">
      <c r="A30" s="8" t="s">
        <v>34</v>
      </c>
      <c r="B30" s="8" t="s">
        <v>9</v>
      </c>
      <c r="C30" s="9">
        <v>43.3</v>
      </c>
      <c r="D30" s="9">
        <v>374.29899999999998</v>
      </c>
      <c r="E30" s="9">
        <v>217.333</v>
      </c>
      <c r="F30" s="9">
        <v>185.00299999999999</v>
      </c>
      <c r="G30" s="24">
        <f>VLOOKUP(A30,[1]TDSheet!$A:$G,7,0)</f>
        <v>1</v>
      </c>
      <c r="H30" s="2">
        <f>VLOOKUP(A30,[1]TDSheet!$A:$H,8,0)</f>
        <v>30</v>
      </c>
      <c r="I30" s="2">
        <f>VLOOKUP(A30,[2]TDSheet!$A:$B,2,0)</f>
        <v>198.9</v>
      </c>
      <c r="J30" s="2">
        <f t="shared" si="4"/>
        <v>18.432999999999993</v>
      </c>
      <c r="K30" s="2">
        <f t="shared" si="5"/>
        <v>217.333</v>
      </c>
      <c r="O30" s="2">
        <f t="shared" si="6"/>
        <v>43.4666</v>
      </c>
      <c r="P30" s="23">
        <f t="shared" si="11"/>
        <v>293.12960000000004</v>
      </c>
      <c r="Q30" s="23"/>
      <c r="S30" s="2">
        <f t="shared" si="8"/>
        <v>11</v>
      </c>
      <c r="T30" s="2">
        <f t="shared" si="9"/>
        <v>4.2562105156602996</v>
      </c>
      <c r="U30" s="2">
        <f>VLOOKUP(A30,[1]TDSheet!$A:$X,24,0)</f>
        <v>67.148200000000017</v>
      </c>
      <c r="V30" s="2">
        <f>VLOOKUP(A30,[1]TDSheet!$A:$Y,25,0)</f>
        <v>69.367599999999996</v>
      </c>
      <c r="W30" s="2">
        <f>VLOOKUP(A30,[1]TDSheet!$A:$O,15,0)</f>
        <v>39.360666666666667</v>
      </c>
      <c r="Y30" s="2">
        <f t="shared" si="10"/>
        <v>293.12960000000004</v>
      </c>
    </row>
    <row r="31" spans="1:25" ht="11.1" customHeight="1" x14ac:dyDescent="0.2">
      <c r="A31" s="8" t="s">
        <v>35</v>
      </c>
      <c r="B31" s="8" t="s">
        <v>9</v>
      </c>
      <c r="C31" s="10"/>
      <c r="D31" s="9">
        <v>920.20399999999995</v>
      </c>
      <c r="E31" s="9">
        <v>480.57100000000003</v>
      </c>
      <c r="F31" s="9">
        <v>439.63299999999998</v>
      </c>
      <c r="G31" s="24">
        <f>VLOOKUP(A31,[1]TDSheet!$A:$G,7,0)</f>
        <v>1</v>
      </c>
      <c r="H31" s="2">
        <f>VLOOKUP(A31,[1]TDSheet!$A:$H,8,0)</f>
        <v>30</v>
      </c>
      <c r="I31" s="2">
        <f>VLOOKUP(A31,[2]TDSheet!$A:$B,2,0)</f>
        <v>469.90600000000001</v>
      </c>
      <c r="J31" s="2">
        <f t="shared" si="4"/>
        <v>10.66500000000002</v>
      </c>
      <c r="K31" s="2">
        <f t="shared" si="5"/>
        <v>173.56500000000005</v>
      </c>
      <c r="L31" s="2">
        <f>VLOOKUP(A31,[3]TDSheet!$A:$O,7,0)</f>
        <v>307.00599999999997</v>
      </c>
      <c r="O31" s="2">
        <f t="shared" si="6"/>
        <v>34.713000000000008</v>
      </c>
      <c r="P31" s="30">
        <v>70</v>
      </c>
      <c r="Q31" s="23"/>
      <c r="S31" s="2">
        <f t="shared" si="8"/>
        <v>14.681329761184566</v>
      </c>
      <c r="T31" s="2">
        <f t="shared" si="9"/>
        <v>12.664794169331371</v>
      </c>
      <c r="U31" s="2">
        <f>VLOOKUP(A31,[1]TDSheet!$A:$X,24,0)</f>
        <v>58.165000000000006</v>
      </c>
      <c r="V31" s="2">
        <f>VLOOKUP(A31,[1]TDSheet!$A:$Y,25,0)</f>
        <v>96.462000000000018</v>
      </c>
      <c r="W31" s="2">
        <f>VLOOKUP(A31,[1]TDSheet!$A:$O,15,0)</f>
        <v>9.0163333333333338</v>
      </c>
      <c r="Y31" s="2">
        <f t="shared" si="10"/>
        <v>70</v>
      </c>
    </row>
    <row r="32" spans="1:25" ht="11.1" customHeight="1" x14ac:dyDescent="0.2">
      <c r="A32" s="8" t="s">
        <v>36</v>
      </c>
      <c r="B32" s="8" t="s">
        <v>9</v>
      </c>
      <c r="C32" s="9">
        <v>39.4</v>
      </c>
      <c r="D32" s="9">
        <v>76.108000000000004</v>
      </c>
      <c r="E32" s="9">
        <v>37.814</v>
      </c>
      <c r="F32" s="9"/>
      <c r="G32" s="24">
        <f>VLOOKUP(A32,[1]TDSheet!$A:$G,7,0)</f>
        <v>1</v>
      </c>
      <c r="H32" s="2">
        <f>VLOOKUP(A32,[1]TDSheet!$A:$H,8,0)</f>
        <v>30</v>
      </c>
      <c r="I32" s="2">
        <f>VLOOKUP(A32,[2]TDSheet!$A:$B,2,0)</f>
        <v>64.2</v>
      </c>
      <c r="J32" s="2">
        <f t="shared" si="4"/>
        <v>-26.386000000000003</v>
      </c>
      <c r="K32" s="2">
        <f t="shared" si="5"/>
        <v>39.131999999999998</v>
      </c>
      <c r="L32" s="2">
        <f>VLOOKUP(A32,[3]TDSheet!$A:$O,7,0)</f>
        <v>-1.3180000000000001</v>
      </c>
      <c r="N32" s="2">
        <f>VLOOKUP(A32,[1]TDSheet!$A:$R,18,0)</f>
        <v>52.514666666666635</v>
      </c>
      <c r="O32" s="2">
        <f t="shared" si="6"/>
        <v>7.8263999999999996</v>
      </c>
      <c r="P32" s="23">
        <f>14*O32-N32-M32-F32</f>
        <v>57.054933333333359</v>
      </c>
      <c r="Q32" s="23"/>
      <c r="S32" s="2">
        <f t="shared" si="8"/>
        <v>14</v>
      </c>
      <c r="T32" s="2">
        <f t="shared" si="9"/>
        <v>6.7099390098470097</v>
      </c>
      <c r="U32" s="2">
        <f>VLOOKUP(A32,[1]TDSheet!$A:$X,24,0)</f>
        <v>18.657799999999998</v>
      </c>
      <c r="V32" s="2">
        <f>VLOOKUP(A32,[1]TDSheet!$A:$Y,25,0)</f>
        <v>0</v>
      </c>
      <c r="W32" s="2">
        <f>VLOOKUP(A32,[1]TDSheet!$A:$O,15,0)</f>
        <v>11.489333333333329</v>
      </c>
      <c r="Y32" s="2">
        <f t="shared" si="10"/>
        <v>57.054933333333359</v>
      </c>
    </row>
    <row r="33" spans="1:25" ht="21.95" customHeight="1" x14ac:dyDescent="0.2">
      <c r="A33" s="8" t="s">
        <v>37</v>
      </c>
      <c r="B33" s="8" t="s">
        <v>9</v>
      </c>
      <c r="C33" s="10"/>
      <c r="D33" s="9">
        <v>948.85400000000004</v>
      </c>
      <c r="E33" s="9">
        <v>639.82299999999998</v>
      </c>
      <c r="F33" s="9">
        <v>309.03100000000001</v>
      </c>
      <c r="G33" s="24">
        <f>VLOOKUP(A33,[1]TDSheet!$A:$G,7,0)</f>
        <v>1</v>
      </c>
      <c r="H33" s="2">
        <f>VLOOKUP(A33,[1]TDSheet!$A:$H,8,0)</f>
        <v>40</v>
      </c>
      <c r="I33" s="2">
        <f>VLOOKUP(A33,[2]TDSheet!$A:$B,2,0)</f>
        <v>624.43200000000002</v>
      </c>
      <c r="J33" s="2">
        <f t="shared" si="4"/>
        <v>15.390999999999963</v>
      </c>
      <c r="K33" s="2">
        <f t="shared" si="5"/>
        <v>479.19099999999997</v>
      </c>
      <c r="L33" s="2">
        <f>VLOOKUP(A33,[3]TDSheet!$A:$O,7,0)</f>
        <v>160.63200000000001</v>
      </c>
      <c r="O33" s="2">
        <f t="shared" si="6"/>
        <v>95.838200000000001</v>
      </c>
      <c r="P33" s="23">
        <f>10*O33-N33-M33-F33</f>
        <v>649.35100000000011</v>
      </c>
      <c r="Q33" s="23"/>
      <c r="S33" s="2">
        <f t="shared" si="8"/>
        <v>10</v>
      </c>
      <c r="T33" s="2">
        <f t="shared" si="9"/>
        <v>3.2245075554424019</v>
      </c>
      <c r="U33" s="2">
        <f>VLOOKUP(A33,[1]TDSheet!$A:$X,24,0)</f>
        <v>61.244399999999999</v>
      </c>
      <c r="V33" s="2">
        <f>VLOOKUP(A33,[1]TDSheet!$A:$Y,25,0)</f>
        <v>95.962000000000018</v>
      </c>
      <c r="W33" s="2">
        <f>VLOOKUP(A33,[1]TDSheet!$A:$O,15,0)</f>
        <v>34.140333333333338</v>
      </c>
      <c r="Y33" s="2">
        <f t="shared" si="10"/>
        <v>649.35100000000011</v>
      </c>
    </row>
    <row r="34" spans="1:25" ht="11.1" customHeight="1" x14ac:dyDescent="0.2">
      <c r="A34" s="8" t="s">
        <v>38</v>
      </c>
      <c r="B34" s="8" t="s">
        <v>9</v>
      </c>
      <c r="C34" s="10"/>
      <c r="D34" s="9">
        <v>439.15899999999999</v>
      </c>
      <c r="E34" s="9">
        <v>269.19900000000001</v>
      </c>
      <c r="F34" s="9">
        <v>10.696999999999999</v>
      </c>
      <c r="G34" s="24">
        <f>VLOOKUP(A34,[1]TDSheet!$A:$G,7,0)</f>
        <v>1</v>
      </c>
      <c r="H34" s="2">
        <f>VLOOKUP(A34,[1]TDSheet!$A:$H,8,0)</f>
        <v>35</v>
      </c>
      <c r="I34" s="2">
        <f>VLOOKUP(A34,[2]TDSheet!$A:$B,2,0)</f>
        <v>262.53500000000003</v>
      </c>
      <c r="J34" s="2">
        <f t="shared" si="4"/>
        <v>6.6639999999999873</v>
      </c>
      <c r="K34" s="2">
        <f t="shared" si="5"/>
        <v>110.06400000000002</v>
      </c>
      <c r="L34" s="2">
        <f>VLOOKUP(A34,[3]TDSheet!$A:$O,7,0)</f>
        <v>159.13499999999999</v>
      </c>
      <c r="N34" s="2">
        <f>VLOOKUP(A34,[1]TDSheet!$A:$R,18,0)</f>
        <v>130.07466666666664</v>
      </c>
      <c r="O34" s="2">
        <f t="shared" si="6"/>
        <v>22.012800000000006</v>
      </c>
      <c r="P34" s="23">
        <v>150</v>
      </c>
      <c r="Q34" s="23"/>
      <c r="S34" s="2">
        <f t="shared" si="8"/>
        <v>13.209208581673689</v>
      </c>
      <c r="T34" s="2">
        <f t="shared" si="9"/>
        <v>6.3949913989436427</v>
      </c>
      <c r="U34" s="2">
        <f>VLOOKUP(A34,[1]TDSheet!$A:$X,24,0)</f>
        <v>30.871800000000029</v>
      </c>
      <c r="V34" s="2">
        <f>VLOOKUP(A34,[1]TDSheet!$A:$Y,25,0)</f>
        <v>25.645800000000008</v>
      </c>
      <c r="W34" s="2">
        <f>VLOOKUP(A34,[1]TDSheet!$A:$O,15,0)</f>
        <v>28.759333333333331</v>
      </c>
      <c r="Y34" s="2">
        <f t="shared" si="10"/>
        <v>150</v>
      </c>
    </row>
    <row r="35" spans="1:25" ht="11.1" customHeight="1" x14ac:dyDescent="0.2">
      <c r="A35" s="8" t="s">
        <v>39</v>
      </c>
      <c r="B35" s="8" t="s">
        <v>9</v>
      </c>
      <c r="C35" s="9">
        <v>26</v>
      </c>
      <c r="D35" s="9">
        <v>302.34800000000001</v>
      </c>
      <c r="E35" s="9">
        <v>89.457999999999998</v>
      </c>
      <c r="F35" s="9">
        <v>238.89</v>
      </c>
      <c r="G35" s="24">
        <f>VLOOKUP(A35,[1]TDSheet!$A:$G,7,0)</f>
        <v>1</v>
      </c>
      <c r="H35" s="2">
        <f>VLOOKUP(A35,[1]TDSheet!$A:$H,8,0)</f>
        <v>45</v>
      </c>
      <c r="I35" s="2">
        <f>VLOOKUP(A35,[2]TDSheet!$A:$B,2,0)</f>
        <v>82.8</v>
      </c>
      <c r="J35" s="2">
        <f t="shared" si="4"/>
        <v>6.6580000000000013</v>
      </c>
      <c r="K35" s="2">
        <f t="shared" si="5"/>
        <v>89.457999999999998</v>
      </c>
      <c r="O35" s="2">
        <f t="shared" si="6"/>
        <v>17.8916</v>
      </c>
      <c r="P35" s="23"/>
      <c r="Q35" s="23"/>
      <c r="S35" s="2">
        <f t="shared" si="8"/>
        <v>13.352075834469806</v>
      </c>
      <c r="T35" s="2">
        <f t="shared" si="9"/>
        <v>13.352075834469806</v>
      </c>
      <c r="U35" s="2">
        <f>VLOOKUP(A35,[1]TDSheet!$A:$X,24,0)</f>
        <v>13.4168</v>
      </c>
      <c r="V35" s="2">
        <f>VLOOKUP(A35,[1]TDSheet!$A:$Y,25,0)</f>
        <v>38.998599999999996</v>
      </c>
      <c r="W35" s="2">
        <f>VLOOKUP(A35,[1]TDSheet!$A:$O,15,0)</f>
        <v>4.214666666666667</v>
      </c>
      <c r="Y35" s="2">
        <f t="shared" si="10"/>
        <v>0</v>
      </c>
    </row>
    <row r="36" spans="1:25" ht="11.1" customHeight="1" x14ac:dyDescent="0.2">
      <c r="A36" s="8" t="s">
        <v>40</v>
      </c>
      <c r="B36" s="8" t="s">
        <v>9</v>
      </c>
      <c r="C36" s="9">
        <v>138.1</v>
      </c>
      <c r="D36" s="9">
        <v>40.944000000000003</v>
      </c>
      <c r="E36" s="9">
        <v>21.731999999999999</v>
      </c>
      <c r="F36" s="9"/>
      <c r="G36" s="24">
        <f>VLOOKUP(A36,[1]TDSheet!$A:$G,7,0)</f>
        <v>1</v>
      </c>
      <c r="H36" s="2">
        <f>VLOOKUP(A36,[1]TDSheet!$A:$H,8,0)</f>
        <v>30</v>
      </c>
      <c r="I36" s="2">
        <f>VLOOKUP(A36,[2]TDSheet!$A:$B,2,0)</f>
        <v>23.4</v>
      </c>
      <c r="J36" s="2">
        <f t="shared" si="4"/>
        <v>-1.6679999999999993</v>
      </c>
      <c r="K36" s="2">
        <f t="shared" si="5"/>
        <v>21.731999999999999</v>
      </c>
      <c r="O36" s="2">
        <f t="shared" si="6"/>
        <v>4.3464</v>
      </c>
      <c r="P36" s="23">
        <f>7*O36-N36-M36-F36</f>
        <v>30.424800000000001</v>
      </c>
      <c r="Q36" s="23"/>
      <c r="S36" s="2">
        <f t="shared" si="8"/>
        <v>7</v>
      </c>
      <c r="T36" s="2">
        <f t="shared" si="9"/>
        <v>0</v>
      </c>
      <c r="U36" s="2">
        <f>VLOOKUP(A36,[1]TDSheet!$A:$X,24,0)</f>
        <v>17.682799999999997</v>
      </c>
      <c r="V36" s="2">
        <f>VLOOKUP(A36,[1]TDSheet!$A:$Y,25,0)</f>
        <v>18.7318</v>
      </c>
      <c r="W36" s="2">
        <f>VLOOKUP(A36,[1]TDSheet!$A:$O,15,0)</f>
        <v>9.8456666666666663</v>
      </c>
      <c r="Y36" s="2">
        <f t="shared" si="10"/>
        <v>30.424800000000001</v>
      </c>
    </row>
    <row r="37" spans="1:25" ht="11.1" customHeight="1" x14ac:dyDescent="0.2">
      <c r="A37" s="8" t="s">
        <v>41</v>
      </c>
      <c r="B37" s="8" t="s">
        <v>9</v>
      </c>
      <c r="C37" s="9">
        <v>510.5</v>
      </c>
      <c r="D37" s="9"/>
      <c r="E37" s="9">
        <v>417.83699999999999</v>
      </c>
      <c r="F37" s="9">
        <v>86.05</v>
      </c>
      <c r="G37" s="24">
        <f>VLOOKUP(A37,[1]TDSheet!$A:$G,7,0)</f>
        <v>1</v>
      </c>
      <c r="H37" s="2">
        <f>VLOOKUP(A37,[1]TDSheet!$A:$H,8,0)</f>
        <v>45</v>
      </c>
      <c r="I37" s="2">
        <f>VLOOKUP(A37,[2]TDSheet!$A:$B,2,0)</f>
        <v>411.8</v>
      </c>
      <c r="J37" s="2">
        <f t="shared" si="4"/>
        <v>6.0369999999999777</v>
      </c>
      <c r="K37" s="2">
        <f t="shared" si="5"/>
        <v>417.83699999999999</v>
      </c>
      <c r="N37" s="2">
        <f>VLOOKUP(A37,[1]TDSheet!$A:$R,18,0)</f>
        <v>634.90499999999997</v>
      </c>
      <c r="O37" s="2">
        <f t="shared" si="6"/>
        <v>83.567399999999992</v>
      </c>
      <c r="P37" s="23">
        <f t="shared" si="7"/>
        <v>281.85379999999992</v>
      </c>
      <c r="Q37" s="23"/>
      <c r="S37" s="2">
        <f t="shared" si="8"/>
        <v>11.999999999999998</v>
      </c>
      <c r="T37" s="2">
        <f t="shared" si="9"/>
        <v>8.6272278424361648</v>
      </c>
      <c r="U37" s="2">
        <f>VLOOKUP(A37,[1]TDSheet!$A:$X,24,0)</f>
        <v>164.5652</v>
      </c>
      <c r="V37" s="2">
        <f>VLOOKUP(A37,[1]TDSheet!$A:$Y,25,0)</f>
        <v>14.996000000000004</v>
      </c>
      <c r="W37" s="2">
        <f>VLOOKUP(A37,[1]TDSheet!$A:$O,15,0)</f>
        <v>103.738</v>
      </c>
      <c r="Y37" s="2">
        <f t="shared" si="10"/>
        <v>281.85379999999992</v>
      </c>
    </row>
    <row r="38" spans="1:25" ht="11.1" customHeight="1" x14ac:dyDescent="0.2">
      <c r="A38" s="8" t="s">
        <v>42</v>
      </c>
      <c r="B38" s="8" t="s">
        <v>9</v>
      </c>
      <c r="C38" s="9">
        <v>238.35</v>
      </c>
      <c r="D38" s="9">
        <v>845.78399999999999</v>
      </c>
      <c r="E38" s="9">
        <v>350.47800000000001</v>
      </c>
      <c r="F38" s="9">
        <v>714.995</v>
      </c>
      <c r="G38" s="24">
        <f>VLOOKUP(A38,[1]TDSheet!$A:$G,7,0)</f>
        <v>1</v>
      </c>
      <c r="H38" s="2">
        <f>VLOOKUP(A38,[1]TDSheet!$A:$H,8,0)</f>
        <v>45</v>
      </c>
      <c r="I38" s="2">
        <f>VLOOKUP(A38,[2]TDSheet!$A:$B,2,0)</f>
        <v>327.9</v>
      </c>
      <c r="J38" s="2">
        <f t="shared" si="4"/>
        <v>22.578000000000031</v>
      </c>
      <c r="K38" s="2">
        <f t="shared" si="5"/>
        <v>350.47800000000001</v>
      </c>
      <c r="O38" s="2">
        <f t="shared" si="6"/>
        <v>70.095600000000005</v>
      </c>
      <c r="P38" s="23">
        <f t="shared" si="7"/>
        <v>126.15220000000011</v>
      </c>
      <c r="Q38" s="23"/>
      <c r="S38" s="2">
        <f t="shared" si="8"/>
        <v>12</v>
      </c>
      <c r="T38" s="2">
        <f t="shared" si="9"/>
        <v>10.20028361266613</v>
      </c>
      <c r="U38" s="2">
        <f>VLOOKUP(A38,[1]TDSheet!$A:$X,24,0)</f>
        <v>95.490200000000002</v>
      </c>
      <c r="V38" s="2">
        <f>VLOOKUP(A38,[1]TDSheet!$A:$Y,25,0)</f>
        <v>109.0574</v>
      </c>
      <c r="W38" s="2">
        <f>VLOOKUP(A38,[1]TDSheet!$A:$O,15,0)</f>
        <v>48.485666666666667</v>
      </c>
      <c r="Y38" s="2">
        <f t="shared" si="10"/>
        <v>126.15220000000011</v>
      </c>
    </row>
    <row r="39" spans="1:25" ht="21.95" customHeight="1" x14ac:dyDescent="0.2">
      <c r="A39" s="8" t="s">
        <v>43</v>
      </c>
      <c r="B39" s="8" t="s">
        <v>9</v>
      </c>
      <c r="C39" s="9">
        <v>215.84</v>
      </c>
      <c r="D39" s="9">
        <v>180.42500000000001</v>
      </c>
      <c r="E39" s="9">
        <v>187.29599999999999</v>
      </c>
      <c r="F39" s="9">
        <v>105.857</v>
      </c>
      <c r="G39" s="24">
        <f>VLOOKUP(A39,[1]TDSheet!$A:$G,7,0)</f>
        <v>1</v>
      </c>
      <c r="H39" s="2">
        <f>VLOOKUP(A39,[1]TDSheet!$A:$H,8,0)</f>
        <v>45</v>
      </c>
      <c r="I39" s="2">
        <f>VLOOKUP(A39,[2]TDSheet!$A:$B,2,0)</f>
        <v>178.2</v>
      </c>
      <c r="J39" s="2">
        <f t="shared" si="4"/>
        <v>9.0960000000000036</v>
      </c>
      <c r="K39" s="2">
        <f t="shared" si="5"/>
        <v>187.29599999999999</v>
      </c>
      <c r="N39" s="2">
        <f>VLOOKUP(A39,[1]TDSheet!$A:$R,18,0)</f>
        <v>37.022333333333364</v>
      </c>
      <c r="O39" s="2">
        <f t="shared" si="6"/>
        <v>37.459199999999996</v>
      </c>
      <c r="P39" s="23">
        <f>11*O39-N39-M39-F39</f>
        <v>269.17186666666657</v>
      </c>
      <c r="Q39" s="23"/>
      <c r="S39" s="2">
        <f t="shared" si="8"/>
        <v>11</v>
      </c>
      <c r="T39" s="2">
        <f t="shared" si="9"/>
        <v>3.8142654763938735</v>
      </c>
      <c r="U39" s="2">
        <f>VLOOKUP(A39,[1]TDSheet!$A:$X,24,0)</f>
        <v>64.792000000000002</v>
      </c>
      <c r="V39" s="2">
        <f>VLOOKUP(A39,[1]TDSheet!$A:$Y,25,0)</f>
        <v>34.386200000000002</v>
      </c>
      <c r="W39" s="2">
        <f>VLOOKUP(A39,[1]TDSheet!$A:$O,15,0)</f>
        <v>29.805666666666667</v>
      </c>
      <c r="Y39" s="2">
        <f t="shared" si="10"/>
        <v>269.17186666666657</v>
      </c>
    </row>
    <row r="40" spans="1:25" ht="11.1" customHeight="1" x14ac:dyDescent="0.2">
      <c r="A40" s="8" t="s">
        <v>44</v>
      </c>
      <c r="B40" s="8" t="s">
        <v>9</v>
      </c>
      <c r="C40" s="10"/>
      <c r="D40" s="9">
        <v>366.30399999999997</v>
      </c>
      <c r="E40" s="9">
        <v>157.096</v>
      </c>
      <c r="F40" s="9"/>
      <c r="G40" s="24">
        <f>VLOOKUP(A40,[1]TDSheet!$A:$G,7,0)</f>
        <v>0</v>
      </c>
      <c r="H40" s="2" t="e">
        <f>VLOOKUP(A40,[1]TDSheet!$A:$H,8,0)</f>
        <v>#N/A</v>
      </c>
      <c r="I40" s="2">
        <f>VLOOKUP(A40,[2]TDSheet!$A:$B,2,0)</f>
        <v>157.096</v>
      </c>
      <c r="J40" s="2">
        <f t="shared" si="4"/>
        <v>0</v>
      </c>
      <c r="K40" s="2">
        <f t="shared" si="5"/>
        <v>0</v>
      </c>
      <c r="L40" s="2">
        <f>VLOOKUP(A40,[3]TDSheet!$A:$O,7,0)</f>
        <v>157.096</v>
      </c>
      <c r="O40" s="2">
        <f t="shared" si="6"/>
        <v>0</v>
      </c>
      <c r="P40" s="23"/>
      <c r="Q40" s="23"/>
      <c r="S40" s="2" t="e">
        <f t="shared" si="8"/>
        <v>#DIV/0!</v>
      </c>
      <c r="T40" s="2" t="e">
        <f t="shared" si="9"/>
        <v>#DIV/0!</v>
      </c>
      <c r="U40" s="2">
        <f>VLOOKUP(A40,[1]TDSheet!$A:$X,24,0)</f>
        <v>0</v>
      </c>
      <c r="V40" s="2">
        <f>VLOOKUP(A40,[1]TDSheet!$A:$Y,25,0)</f>
        <v>0</v>
      </c>
      <c r="W40" s="2">
        <f>VLOOKUP(A40,[1]TDSheet!$A:$O,15,0)</f>
        <v>0</v>
      </c>
      <c r="Y40" s="2">
        <f t="shared" si="10"/>
        <v>0</v>
      </c>
    </row>
    <row r="41" spans="1:25" ht="11.1" customHeight="1" x14ac:dyDescent="0.2">
      <c r="A41" s="8" t="s">
        <v>45</v>
      </c>
      <c r="B41" s="8" t="s">
        <v>9</v>
      </c>
      <c r="C41" s="10"/>
      <c r="D41" s="9">
        <v>73.003</v>
      </c>
      <c r="E41" s="9">
        <v>68.709999999999994</v>
      </c>
      <c r="F41" s="9">
        <v>4.2930000000000001</v>
      </c>
      <c r="G41" s="24">
        <f>VLOOKUP(A41,[1]TDSheet!$A:$G,7,0)</f>
        <v>1</v>
      </c>
      <c r="H41" s="2">
        <f>VLOOKUP(A41,[1]TDSheet!$A:$H,8,0)</f>
        <v>35</v>
      </c>
      <c r="I41" s="2">
        <f>VLOOKUP(A41,[2]TDSheet!$A:$B,2,0)</f>
        <v>84.349000000000004</v>
      </c>
      <c r="J41" s="2">
        <f t="shared" si="4"/>
        <v>-15.63900000000001</v>
      </c>
      <c r="K41" s="2">
        <f t="shared" si="5"/>
        <v>12.960999999999991</v>
      </c>
      <c r="L41" s="2">
        <f>VLOOKUP(A41,[3]TDSheet!$A:$O,7,0)</f>
        <v>55.749000000000002</v>
      </c>
      <c r="N41" s="2">
        <f>VLOOKUP(A41,[1]TDSheet!$A:$R,18,0)</f>
        <v>34.545999999999999</v>
      </c>
      <c r="O41" s="2">
        <f t="shared" si="6"/>
        <v>2.5921999999999983</v>
      </c>
      <c r="P41" s="30">
        <v>15</v>
      </c>
      <c r="Q41" s="23"/>
      <c r="S41" s="2">
        <f t="shared" si="8"/>
        <v>20.769616541933505</v>
      </c>
      <c r="T41" s="2">
        <f t="shared" si="9"/>
        <v>14.983026001080173</v>
      </c>
      <c r="U41" s="2">
        <f>VLOOKUP(A41,[1]TDSheet!$A:$X,24,0)</f>
        <v>4.9735999999999994</v>
      </c>
      <c r="V41" s="2">
        <f>VLOOKUP(A41,[1]TDSheet!$A:$Y,25,0)</f>
        <v>7.7569999999999997</v>
      </c>
      <c r="W41" s="2">
        <f>VLOOKUP(A41,[1]TDSheet!$A:$O,15,0)</f>
        <v>7.4243333333333332</v>
      </c>
      <c r="Y41" s="2">
        <f t="shared" si="10"/>
        <v>15</v>
      </c>
    </row>
    <row r="42" spans="1:25" ht="11.1" customHeight="1" x14ac:dyDescent="0.2">
      <c r="A42" s="8" t="s">
        <v>46</v>
      </c>
      <c r="B42" s="8" t="s">
        <v>14</v>
      </c>
      <c r="C42" s="10"/>
      <c r="D42" s="9">
        <v>120</v>
      </c>
      <c r="E42" s="9">
        <v>120</v>
      </c>
      <c r="F42" s="9"/>
      <c r="G42" s="24">
        <f>VLOOKUP(A42,[1]TDSheet!$A:$G,7,0)</f>
        <v>0.4</v>
      </c>
      <c r="H42" s="2">
        <f>VLOOKUP(A42,[1]TDSheet!$A:$H,8,0)</f>
        <v>45</v>
      </c>
      <c r="I42" s="2">
        <f>VLOOKUP(A42,[2]TDSheet!$A:$B,2,0)</f>
        <v>129</v>
      </c>
      <c r="J42" s="2">
        <f t="shared" si="4"/>
        <v>-9</v>
      </c>
      <c r="K42" s="2">
        <f t="shared" si="5"/>
        <v>120</v>
      </c>
      <c r="N42" s="2">
        <f>VLOOKUP(A42,[1]TDSheet!$A:$R,18,0)</f>
        <v>110</v>
      </c>
      <c r="O42" s="2">
        <f t="shared" si="6"/>
        <v>24</v>
      </c>
      <c r="P42" s="23">
        <f t="shared" si="7"/>
        <v>178</v>
      </c>
      <c r="Q42" s="23"/>
      <c r="S42" s="2">
        <f t="shared" si="8"/>
        <v>12</v>
      </c>
      <c r="T42" s="2">
        <f t="shared" si="9"/>
        <v>4.583333333333333</v>
      </c>
      <c r="U42" s="2">
        <f>VLOOKUP(A42,[1]TDSheet!$A:$X,24,0)</f>
        <v>0</v>
      </c>
      <c r="V42" s="2">
        <f>VLOOKUP(A42,[1]TDSheet!$A:$Y,25,0)</f>
        <v>19</v>
      </c>
      <c r="W42" s="2">
        <f>VLOOKUP(A42,[1]TDSheet!$A:$O,15,0)</f>
        <v>20</v>
      </c>
      <c r="Y42" s="2">
        <f t="shared" si="10"/>
        <v>71.2</v>
      </c>
    </row>
    <row r="43" spans="1:25" ht="11.1" customHeight="1" x14ac:dyDescent="0.2">
      <c r="A43" s="8" t="s">
        <v>47</v>
      </c>
      <c r="B43" s="8" t="s">
        <v>9</v>
      </c>
      <c r="C43" s="10"/>
      <c r="D43" s="9">
        <v>58.908000000000001</v>
      </c>
      <c r="E43" s="9"/>
      <c r="F43" s="9"/>
      <c r="G43" s="24">
        <f>VLOOKUP(A43,[1]TDSheet!$A:$G,7,0)</f>
        <v>0</v>
      </c>
      <c r="H43" s="2" t="e">
        <f>VLOOKUP(A43,[1]TDSheet!$A:$H,8,0)</f>
        <v>#N/A</v>
      </c>
      <c r="J43" s="2">
        <f t="shared" si="4"/>
        <v>0</v>
      </c>
      <c r="K43" s="2">
        <f t="shared" si="5"/>
        <v>0</v>
      </c>
      <c r="O43" s="2">
        <f t="shared" si="6"/>
        <v>0</v>
      </c>
      <c r="P43" s="23"/>
      <c r="Q43" s="23"/>
      <c r="S43" s="2" t="e">
        <f t="shared" si="8"/>
        <v>#DIV/0!</v>
      </c>
      <c r="T43" s="2" t="e">
        <f t="shared" si="9"/>
        <v>#DIV/0!</v>
      </c>
      <c r="U43" s="2">
        <f>VLOOKUP(A43,[1]TDSheet!$A:$X,24,0)</f>
        <v>0</v>
      </c>
      <c r="V43" s="2">
        <f>VLOOKUP(A43,[1]TDSheet!$A:$Y,25,0)</f>
        <v>0</v>
      </c>
      <c r="W43" s="2">
        <f>VLOOKUP(A43,[1]TDSheet!$A:$O,15,0)</f>
        <v>0</v>
      </c>
      <c r="Y43" s="2">
        <f t="shared" si="10"/>
        <v>0</v>
      </c>
    </row>
    <row r="44" spans="1:25" ht="11.1" customHeight="1" x14ac:dyDescent="0.2">
      <c r="A44" s="8" t="s">
        <v>48</v>
      </c>
      <c r="B44" s="8" t="s">
        <v>9</v>
      </c>
      <c r="C44" s="9">
        <v>5.04</v>
      </c>
      <c r="D44" s="9">
        <v>267.83699999999999</v>
      </c>
      <c r="E44" s="9">
        <v>140.15700000000001</v>
      </c>
      <c r="F44" s="9">
        <v>131.27600000000001</v>
      </c>
      <c r="G44" s="24">
        <f>VLOOKUP(A44,[1]TDSheet!$A:$G,7,0)</f>
        <v>1</v>
      </c>
      <c r="H44" s="2">
        <f>VLOOKUP(A44,[1]TDSheet!$A:$H,8,0)</f>
        <v>40</v>
      </c>
      <c r="I44" s="2">
        <f>VLOOKUP(A44,[2]TDSheet!$A:$B,2,0)</f>
        <v>141.9</v>
      </c>
      <c r="J44" s="2">
        <f t="shared" si="4"/>
        <v>-1.742999999999995</v>
      </c>
      <c r="K44" s="2">
        <f t="shared" si="5"/>
        <v>141.601</v>
      </c>
      <c r="L44" s="2">
        <f>VLOOKUP(A44,[3]TDSheet!$A:$O,7,0)</f>
        <v>-1.444</v>
      </c>
      <c r="N44" s="2">
        <f>VLOOKUP(A44,[1]TDSheet!$A:$R,18,0)</f>
        <v>380.43266666666676</v>
      </c>
      <c r="O44" s="2">
        <f t="shared" si="6"/>
        <v>28.3202</v>
      </c>
      <c r="P44" s="23"/>
      <c r="Q44" s="23"/>
      <c r="S44" s="2">
        <f t="shared" si="8"/>
        <v>18.068681247542983</v>
      </c>
      <c r="T44" s="2">
        <f t="shared" si="9"/>
        <v>18.068681247542983</v>
      </c>
      <c r="U44" s="2">
        <f>VLOOKUP(A44,[1]TDSheet!$A:$X,24,0)</f>
        <v>45.451800000000006</v>
      </c>
      <c r="V44" s="2">
        <f>VLOOKUP(A44,[1]TDSheet!$A:$Y,25,0)</f>
        <v>46.621800000000007</v>
      </c>
      <c r="W44" s="2">
        <f>VLOOKUP(A44,[1]TDSheet!$A:$O,15,0)</f>
        <v>58.679333333333339</v>
      </c>
      <c r="Y44" s="2">
        <f t="shared" si="10"/>
        <v>0</v>
      </c>
    </row>
    <row r="45" spans="1:25" ht="11.1" customHeight="1" x14ac:dyDescent="0.2">
      <c r="A45" s="8" t="s">
        <v>49</v>
      </c>
      <c r="B45" s="8" t="s">
        <v>14</v>
      </c>
      <c r="C45" s="10"/>
      <c r="D45" s="9">
        <v>144</v>
      </c>
      <c r="E45" s="9">
        <v>133</v>
      </c>
      <c r="F45" s="9">
        <v>11</v>
      </c>
      <c r="G45" s="24">
        <f>VLOOKUP(A45,[1]TDSheet!$A:$G,7,0)</f>
        <v>0.4</v>
      </c>
      <c r="H45" s="2">
        <f>VLOOKUP(A45,[1]TDSheet!$A:$H,8,0)</f>
        <v>40</v>
      </c>
      <c r="I45" s="2">
        <f>VLOOKUP(A45,[2]TDSheet!$A:$B,2,0)</f>
        <v>152.5</v>
      </c>
      <c r="J45" s="2">
        <f t="shared" si="4"/>
        <v>-19.5</v>
      </c>
      <c r="K45" s="2">
        <f t="shared" si="5"/>
        <v>133</v>
      </c>
      <c r="O45" s="2">
        <f t="shared" si="6"/>
        <v>26.6</v>
      </c>
      <c r="P45" s="23">
        <f>8*O45-N45-M45-F45</f>
        <v>201.8</v>
      </c>
      <c r="Q45" s="23"/>
      <c r="S45" s="2">
        <f t="shared" si="8"/>
        <v>8</v>
      </c>
      <c r="T45" s="2">
        <f t="shared" si="9"/>
        <v>0.41353383458646614</v>
      </c>
      <c r="U45" s="2">
        <f>VLOOKUP(A45,[1]TDSheet!$A:$X,24,0)</f>
        <v>9.6</v>
      </c>
      <c r="V45" s="2">
        <f>VLOOKUP(A45,[1]TDSheet!$A:$Y,25,0)</f>
        <v>17.2</v>
      </c>
      <c r="W45" s="2">
        <f>VLOOKUP(A45,[1]TDSheet!$A:$O,15,0)</f>
        <v>0</v>
      </c>
      <c r="Y45" s="2">
        <f t="shared" si="10"/>
        <v>80.720000000000013</v>
      </c>
    </row>
    <row r="46" spans="1:25" ht="11.1" customHeight="1" x14ac:dyDescent="0.2">
      <c r="A46" s="8" t="s">
        <v>50</v>
      </c>
      <c r="B46" s="8" t="s">
        <v>14</v>
      </c>
      <c r="C46" s="9">
        <v>490</v>
      </c>
      <c r="D46" s="9">
        <v>60</v>
      </c>
      <c r="E46" s="9">
        <v>202</v>
      </c>
      <c r="F46" s="9">
        <v>253</v>
      </c>
      <c r="G46" s="24">
        <f>VLOOKUP(A46,[1]TDSheet!$A:$G,7,0)</f>
        <v>0.4</v>
      </c>
      <c r="H46" s="2">
        <f>VLOOKUP(A46,[1]TDSheet!$A:$H,8,0)</f>
        <v>45</v>
      </c>
      <c r="I46" s="2">
        <f>VLOOKUP(A46,[2]TDSheet!$A:$B,2,0)</f>
        <v>200</v>
      </c>
      <c r="J46" s="2">
        <f t="shared" si="4"/>
        <v>2</v>
      </c>
      <c r="K46" s="2">
        <f t="shared" si="5"/>
        <v>202</v>
      </c>
      <c r="N46" s="2">
        <f>VLOOKUP(A46,[1]TDSheet!$A:$R,18,0)</f>
        <v>778.33333333333326</v>
      </c>
      <c r="O46" s="2">
        <f t="shared" si="6"/>
        <v>40.4</v>
      </c>
      <c r="P46" s="23"/>
      <c r="Q46" s="23"/>
      <c r="S46" s="2">
        <f t="shared" si="8"/>
        <v>25.528052805280527</v>
      </c>
      <c r="T46" s="2">
        <f t="shared" si="9"/>
        <v>25.528052805280527</v>
      </c>
      <c r="U46" s="2">
        <f>VLOOKUP(A46,[1]TDSheet!$A:$X,24,0)</f>
        <v>123</v>
      </c>
      <c r="V46" s="2">
        <f>VLOOKUP(A46,[1]TDSheet!$A:$Y,25,0)</f>
        <v>60.2</v>
      </c>
      <c r="W46" s="2">
        <f>VLOOKUP(A46,[1]TDSheet!$A:$O,15,0)</f>
        <v>123.33333333333333</v>
      </c>
      <c r="X46" s="29" t="s">
        <v>105</v>
      </c>
      <c r="Y46" s="2">
        <f t="shared" si="10"/>
        <v>0</v>
      </c>
    </row>
    <row r="47" spans="1:25" ht="11.1" customHeight="1" x14ac:dyDescent="0.2">
      <c r="A47" s="8" t="s">
        <v>51</v>
      </c>
      <c r="B47" s="8" t="s">
        <v>14</v>
      </c>
      <c r="C47" s="9">
        <v>283</v>
      </c>
      <c r="D47" s="9">
        <v>924</v>
      </c>
      <c r="E47" s="9">
        <v>375</v>
      </c>
      <c r="F47" s="9">
        <v>746</v>
      </c>
      <c r="G47" s="24">
        <f>VLOOKUP(A47,[1]TDSheet!$A:$G,7,0)</f>
        <v>0.4</v>
      </c>
      <c r="H47" s="2">
        <f>VLOOKUP(A47,[1]TDSheet!$A:$H,8,0)</f>
        <v>40</v>
      </c>
      <c r="I47" s="2">
        <f>VLOOKUP(A47,[2]TDSheet!$A:$B,2,0)</f>
        <v>368</v>
      </c>
      <c r="J47" s="2">
        <f t="shared" si="4"/>
        <v>7</v>
      </c>
      <c r="K47" s="2">
        <f t="shared" si="5"/>
        <v>375</v>
      </c>
      <c r="O47" s="2">
        <f t="shared" si="6"/>
        <v>75</v>
      </c>
      <c r="P47" s="23">
        <f t="shared" si="7"/>
        <v>154</v>
      </c>
      <c r="Q47" s="23"/>
      <c r="S47" s="2">
        <f t="shared" si="8"/>
        <v>12</v>
      </c>
      <c r="T47" s="2">
        <f t="shared" si="9"/>
        <v>9.9466666666666672</v>
      </c>
      <c r="U47" s="2">
        <f>VLOOKUP(A47,[1]TDSheet!$A:$X,24,0)</f>
        <v>108.8</v>
      </c>
      <c r="V47" s="2">
        <f>VLOOKUP(A47,[1]TDSheet!$A:$Y,25,0)</f>
        <v>114</v>
      </c>
      <c r="W47" s="2">
        <f>VLOOKUP(A47,[1]TDSheet!$A:$O,15,0)</f>
        <v>45.333333333333336</v>
      </c>
      <c r="Y47" s="2">
        <f t="shared" si="10"/>
        <v>61.6</v>
      </c>
    </row>
    <row r="48" spans="1:25" ht="11.1" customHeight="1" x14ac:dyDescent="0.2">
      <c r="A48" s="8" t="s">
        <v>52</v>
      </c>
      <c r="B48" s="8" t="s">
        <v>9</v>
      </c>
      <c r="C48" s="10"/>
      <c r="D48" s="9">
        <v>65.260000000000005</v>
      </c>
      <c r="E48" s="9">
        <v>57.06</v>
      </c>
      <c r="F48" s="9">
        <v>8.1999999999999993</v>
      </c>
      <c r="G48" s="24">
        <f>VLOOKUP(A48,[1]TDSheet!$A:$G,7,0)</f>
        <v>1</v>
      </c>
      <c r="H48" s="2">
        <f>VLOOKUP(A48,[1]TDSheet!$A:$H,8,0)</f>
        <v>50</v>
      </c>
      <c r="I48" s="2">
        <f>VLOOKUP(A48,[2]TDSheet!$A:$B,2,0)</f>
        <v>56.45</v>
      </c>
      <c r="J48" s="2">
        <f t="shared" si="4"/>
        <v>0.60999999999999943</v>
      </c>
      <c r="K48" s="2">
        <f t="shared" si="5"/>
        <v>57.06</v>
      </c>
      <c r="O48" s="2">
        <f t="shared" si="6"/>
        <v>11.412000000000001</v>
      </c>
      <c r="P48" s="23">
        <f>8*O48-N48-M48-F48</f>
        <v>83.096000000000004</v>
      </c>
      <c r="Q48" s="23"/>
      <c r="S48" s="2">
        <f t="shared" si="8"/>
        <v>8</v>
      </c>
      <c r="T48" s="2">
        <f t="shared" si="9"/>
        <v>0.71854188573431466</v>
      </c>
      <c r="U48" s="2">
        <f>VLOOKUP(A48,[1]TDSheet!$A:$X,24,0)</f>
        <v>5.4159999999999995</v>
      </c>
      <c r="V48" s="2">
        <f>VLOOKUP(A48,[1]TDSheet!$A:$Y,25,0)</f>
        <v>7.3011999999999997</v>
      </c>
      <c r="W48" s="2">
        <f>VLOOKUP(A48,[1]TDSheet!$A:$O,15,0)</f>
        <v>3.6533333333333338</v>
      </c>
      <c r="Y48" s="2">
        <f t="shared" si="10"/>
        <v>83.096000000000004</v>
      </c>
    </row>
    <row r="49" spans="1:25" ht="11.1" customHeight="1" x14ac:dyDescent="0.2">
      <c r="A49" s="8" t="s">
        <v>53</v>
      </c>
      <c r="B49" s="8" t="s">
        <v>9</v>
      </c>
      <c r="C49" s="9">
        <v>26.5</v>
      </c>
      <c r="D49" s="9">
        <v>219.03700000000001</v>
      </c>
      <c r="E49" s="9">
        <v>128.35</v>
      </c>
      <c r="F49" s="9">
        <v>106.337</v>
      </c>
      <c r="G49" s="24">
        <f>VLOOKUP(A49,[1]TDSheet!$A:$G,7,0)</f>
        <v>1</v>
      </c>
      <c r="H49" s="2">
        <f>VLOOKUP(A49,[1]TDSheet!$A:$H,8,0)</f>
        <v>50</v>
      </c>
      <c r="I49" s="2">
        <f>VLOOKUP(A49,[2]TDSheet!$A:$B,2,0)</f>
        <v>129.85</v>
      </c>
      <c r="J49" s="2">
        <f t="shared" si="4"/>
        <v>-1.5</v>
      </c>
      <c r="K49" s="2">
        <f t="shared" si="5"/>
        <v>128.35</v>
      </c>
      <c r="N49" s="2">
        <f>VLOOKUP(A49,[1]TDSheet!$A:$R,18,0)</f>
        <v>82.178666666666658</v>
      </c>
      <c r="O49" s="2">
        <f t="shared" si="6"/>
        <v>25.669999999999998</v>
      </c>
      <c r="P49" s="23">
        <f t="shared" si="7"/>
        <v>119.5243333333333</v>
      </c>
      <c r="Q49" s="23"/>
      <c r="S49" s="2">
        <f t="shared" si="8"/>
        <v>12</v>
      </c>
      <c r="T49" s="2">
        <f t="shared" si="9"/>
        <v>7.3438124918841714</v>
      </c>
      <c r="U49" s="2">
        <f>VLOOKUP(A49,[1]TDSheet!$A:$X,24,0)</f>
        <v>21.884599999999999</v>
      </c>
      <c r="V49" s="2">
        <f>VLOOKUP(A49,[1]TDSheet!$A:$Y,25,0)</f>
        <v>26.242799999999999</v>
      </c>
      <c r="W49" s="2">
        <f>VLOOKUP(A49,[1]TDSheet!$A:$O,15,0)</f>
        <v>27.075333333333333</v>
      </c>
      <c r="Y49" s="2">
        <f t="shared" si="10"/>
        <v>119.5243333333333</v>
      </c>
    </row>
    <row r="50" spans="1:25" ht="21.95" customHeight="1" x14ac:dyDescent="0.2">
      <c r="A50" s="8" t="s">
        <v>54</v>
      </c>
      <c r="B50" s="8" t="s">
        <v>9</v>
      </c>
      <c r="C50" s="10"/>
      <c r="D50" s="9">
        <v>268.64999999999998</v>
      </c>
      <c r="E50" s="9">
        <v>268.64999999999998</v>
      </c>
      <c r="F50" s="9"/>
      <c r="G50" s="24">
        <f>VLOOKUP(A50,[1]TDSheet!$A:$G,7,0)</f>
        <v>1</v>
      </c>
      <c r="H50" s="2">
        <f>VLOOKUP(A50,[1]TDSheet!$A:$H,8,0)</f>
        <v>55</v>
      </c>
      <c r="I50" s="2">
        <f>VLOOKUP(A50,[2]TDSheet!$A:$B,2,0)</f>
        <v>278.64999999999998</v>
      </c>
      <c r="J50" s="2">
        <f t="shared" si="4"/>
        <v>-10</v>
      </c>
      <c r="K50" s="2">
        <f t="shared" si="5"/>
        <v>0</v>
      </c>
      <c r="L50" s="2">
        <f>VLOOKUP(A50,[3]TDSheet!$A:$O,7,0)</f>
        <v>268.64999999999998</v>
      </c>
      <c r="N50" s="2">
        <f>VLOOKUP(A50,[1]TDSheet!$A:$R,18,0)</f>
        <v>65.286000000000001</v>
      </c>
      <c r="O50" s="2">
        <f t="shared" si="6"/>
        <v>0</v>
      </c>
      <c r="P50" s="23"/>
      <c r="Q50" s="23"/>
      <c r="S50" s="2" t="e">
        <f t="shared" si="8"/>
        <v>#DIV/0!</v>
      </c>
      <c r="T50" s="2" t="e">
        <f t="shared" si="9"/>
        <v>#DIV/0!</v>
      </c>
      <c r="U50" s="2">
        <f>VLOOKUP(A50,[1]TDSheet!$A:$X,24,0)</f>
        <v>4.4107999999999947</v>
      </c>
      <c r="V50" s="2">
        <f>VLOOKUP(A50,[1]TDSheet!$A:$Y,25,0)</f>
        <v>0</v>
      </c>
      <c r="W50" s="2">
        <f>VLOOKUP(A50,[1]TDSheet!$A:$O,15,0)</f>
        <v>10.881</v>
      </c>
      <c r="Y50" s="2">
        <f t="shared" si="10"/>
        <v>0</v>
      </c>
    </row>
    <row r="51" spans="1:25" ht="21.95" customHeight="1" x14ac:dyDescent="0.2">
      <c r="A51" s="8" t="s">
        <v>55</v>
      </c>
      <c r="B51" s="8" t="s">
        <v>9</v>
      </c>
      <c r="C51" s="9">
        <v>31.75</v>
      </c>
      <c r="D51" s="9">
        <v>95.72</v>
      </c>
      <c r="E51" s="9">
        <v>99.182000000000002</v>
      </c>
      <c r="F51" s="9">
        <v>28.288</v>
      </c>
      <c r="G51" s="24">
        <f>VLOOKUP(A51,[1]TDSheet!$A:$G,7,0)</f>
        <v>1</v>
      </c>
      <c r="H51" s="2">
        <f>VLOOKUP(A51,[1]TDSheet!$A:$H,8,0)</f>
        <v>50</v>
      </c>
      <c r="I51" s="2">
        <f>VLOOKUP(A51,[2]TDSheet!$A:$B,2,0)</f>
        <v>104.73</v>
      </c>
      <c r="J51" s="2">
        <f t="shared" si="4"/>
        <v>-5.5480000000000018</v>
      </c>
      <c r="K51" s="2">
        <f t="shared" si="5"/>
        <v>27.451999999999998</v>
      </c>
      <c r="L51" s="2">
        <f>VLOOKUP(A51,[3]TDSheet!$A:$O,7,0)</f>
        <v>71.73</v>
      </c>
      <c r="O51" s="2">
        <f t="shared" si="6"/>
        <v>5.4903999999999993</v>
      </c>
      <c r="P51" s="23">
        <f t="shared" si="7"/>
        <v>37.596799999999988</v>
      </c>
      <c r="Q51" s="23"/>
      <c r="S51" s="2">
        <f t="shared" si="8"/>
        <v>11.999999999999998</v>
      </c>
      <c r="T51" s="2">
        <f t="shared" si="9"/>
        <v>5.1522657729855759</v>
      </c>
      <c r="U51" s="2">
        <f>VLOOKUP(A51,[1]TDSheet!$A:$X,24,0)</f>
        <v>7.8223999999999929</v>
      </c>
      <c r="V51" s="2">
        <f>VLOOKUP(A51,[1]TDSheet!$A:$Y,25,0)</f>
        <v>4.5219999999999967</v>
      </c>
      <c r="W51" s="2">
        <f>VLOOKUP(A51,[1]TDSheet!$A:$O,15,0)</f>
        <v>0</v>
      </c>
      <c r="Y51" s="2">
        <f t="shared" si="10"/>
        <v>37.596799999999988</v>
      </c>
    </row>
    <row r="52" spans="1:25" ht="21.95" customHeight="1" x14ac:dyDescent="0.2">
      <c r="A52" s="8" t="s">
        <v>56</v>
      </c>
      <c r="B52" s="8" t="s">
        <v>9</v>
      </c>
      <c r="C52" s="9">
        <v>34.72</v>
      </c>
      <c r="D52" s="9">
        <v>434.46899999999999</v>
      </c>
      <c r="E52" s="9">
        <v>111.29900000000001</v>
      </c>
      <c r="F52" s="9">
        <v>203.05600000000001</v>
      </c>
      <c r="G52" s="24">
        <f>VLOOKUP(A52,[1]TDSheet!$A:$G,7,0)</f>
        <v>1</v>
      </c>
      <c r="H52" s="2">
        <f>VLOOKUP(A52,[1]TDSheet!$A:$H,8,0)</f>
        <v>40</v>
      </c>
      <c r="I52" s="2">
        <f>VLOOKUP(A52,[2]TDSheet!$A:$B,2,0)</f>
        <v>108</v>
      </c>
      <c r="J52" s="2">
        <f t="shared" si="4"/>
        <v>3.2990000000000066</v>
      </c>
      <c r="K52" s="2">
        <f t="shared" si="5"/>
        <v>111.29900000000001</v>
      </c>
      <c r="O52" s="2">
        <f t="shared" si="6"/>
        <v>22.259800000000002</v>
      </c>
      <c r="P52" s="23">
        <f t="shared" si="7"/>
        <v>64.061600000000027</v>
      </c>
      <c r="Q52" s="23"/>
      <c r="S52" s="2">
        <f t="shared" si="8"/>
        <v>12</v>
      </c>
      <c r="T52" s="2">
        <f t="shared" si="9"/>
        <v>9.122094538136011</v>
      </c>
      <c r="U52" s="2">
        <f>VLOOKUP(A52,[1]TDSheet!$A:$X,24,0)</f>
        <v>22.935400000000001</v>
      </c>
      <c r="V52" s="2">
        <f>VLOOKUP(A52,[1]TDSheet!$A:$Y,25,0)</f>
        <v>32.116399999999999</v>
      </c>
      <c r="W52" s="2">
        <f>VLOOKUP(A52,[1]TDSheet!$A:$O,15,0)</f>
        <v>6.0936666666666683</v>
      </c>
      <c r="Y52" s="2">
        <f t="shared" si="10"/>
        <v>64.061600000000027</v>
      </c>
    </row>
    <row r="53" spans="1:25" ht="21.95" customHeight="1" x14ac:dyDescent="0.2">
      <c r="A53" s="8" t="s">
        <v>57</v>
      </c>
      <c r="B53" s="8" t="s">
        <v>9</v>
      </c>
      <c r="C53" s="9">
        <v>88.6</v>
      </c>
      <c r="D53" s="9">
        <v>514.755</v>
      </c>
      <c r="E53" s="9">
        <v>137.80000000000001</v>
      </c>
      <c r="F53" s="9">
        <v>360.49099999999999</v>
      </c>
      <c r="G53" s="24">
        <f>VLOOKUP(A53,[1]TDSheet!$A:$G,7,0)</f>
        <v>1</v>
      </c>
      <c r="H53" s="2">
        <f>VLOOKUP(A53,[1]TDSheet!$A:$H,8,0)</f>
        <v>40</v>
      </c>
      <c r="I53" s="2">
        <f>VLOOKUP(A53,[2]TDSheet!$A:$B,2,0)</f>
        <v>132.69999999999999</v>
      </c>
      <c r="J53" s="2">
        <f t="shared" si="4"/>
        <v>5.1000000000000227</v>
      </c>
      <c r="K53" s="2">
        <f t="shared" si="5"/>
        <v>137.80000000000001</v>
      </c>
      <c r="O53" s="2">
        <f t="shared" si="6"/>
        <v>27.560000000000002</v>
      </c>
      <c r="P53" s="23"/>
      <c r="Q53" s="23"/>
      <c r="S53" s="2">
        <f t="shared" si="8"/>
        <v>13.080224963715528</v>
      </c>
      <c r="T53" s="2">
        <f t="shared" si="9"/>
        <v>13.080224963715528</v>
      </c>
      <c r="U53" s="2">
        <f>VLOOKUP(A53,[1]TDSheet!$A:$X,24,0)</f>
        <v>32.495600000000003</v>
      </c>
      <c r="V53" s="2">
        <f>VLOOKUP(A53,[1]TDSheet!$A:$Y,25,0)</f>
        <v>47.862000000000002</v>
      </c>
      <c r="W53" s="2">
        <f>VLOOKUP(A53,[1]TDSheet!$A:$O,15,0)</f>
        <v>8.26033333333333</v>
      </c>
      <c r="Y53" s="2">
        <f t="shared" si="10"/>
        <v>0</v>
      </c>
    </row>
    <row r="54" spans="1:25" ht="21.95" customHeight="1" x14ac:dyDescent="0.2">
      <c r="A54" s="8" t="s">
        <v>58</v>
      </c>
      <c r="B54" s="8" t="s">
        <v>9</v>
      </c>
      <c r="C54" s="9">
        <v>266.45</v>
      </c>
      <c r="D54" s="9">
        <v>1513.4559999999999</v>
      </c>
      <c r="E54" s="9">
        <v>1771.87</v>
      </c>
      <c r="F54" s="9"/>
      <c r="G54" s="24">
        <f>VLOOKUP(A54,[1]TDSheet!$A:$G,7,0)</f>
        <v>1</v>
      </c>
      <c r="H54" s="2">
        <f>VLOOKUP(A54,[1]TDSheet!$A:$H,8,0)</f>
        <v>40</v>
      </c>
      <c r="I54" s="2">
        <f>VLOOKUP(A54,[2]TDSheet!$A:$B,2,0)</f>
        <v>1790.56</v>
      </c>
      <c r="J54" s="2">
        <f t="shared" si="4"/>
        <v>-18.690000000000055</v>
      </c>
      <c r="K54" s="2">
        <f t="shared" si="5"/>
        <v>259.90999999999985</v>
      </c>
      <c r="L54" s="2">
        <f>VLOOKUP(A54,[3]TDSheet!$A:$O,7,0)</f>
        <v>1511.96</v>
      </c>
      <c r="N54" s="2">
        <f>VLOOKUP(A54,[1]TDSheet!$A:$R,18,0)</f>
        <v>299.00366666666662</v>
      </c>
      <c r="O54" s="2">
        <f t="shared" si="6"/>
        <v>51.981999999999971</v>
      </c>
      <c r="P54" s="23">
        <f t="shared" si="7"/>
        <v>324.78033333333303</v>
      </c>
      <c r="Q54" s="23"/>
      <c r="S54" s="2">
        <f t="shared" si="8"/>
        <v>12</v>
      </c>
      <c r="T54" s="2">
        <f t="shared" si="9"/>
        <v>5.7520616110705012</v>
      </c>
      <c r="U54" s="2">
        <f>VLOOKUP(A54,[1]TDSheet!$A:$X,24,0)</f>
        <v>0</v>
      </c>
      <c r="V54" s="2">
        <f>VLOOKUP(A54,[1]TDSheet!$A:$Y,25,0)</f>
        <v>0</v>
      </c>
      <c r="W54" s="2">
        <f>VLOOKUP(A54,[1]TDSheet!$A:$O,15,0)</f>
        <v>50.67433333333333</v>
      </c>
      <c r="Y54" s="2">
        <f t="shared" si="10"/>
        <v>324.78033333333303</v>
      </c>
    </row>
    <row r="55" spans="1:25" ht="11.1" customHeight="1" x14ac:dyDescent="0.2">
      <c r="A55" s="8" t="s">
        <v>59</v>
      </c>
      <c r="B55" s="8" t="s">
        <v>14</v>
      </c>
      <c r="C55" s="9">
        <v>533</v>
      </c>
      <c r="D55" s="9">
        <v>126</v>
      </c>
      <c r="E55" s="9">
        <v>339</v>
      </c>
      <c r="F55" s="9">
        <v>201</v>
      </c>
      <c r="G55" s="24">
        <f>VLOOKUP(A55,[1]TDSheet!$A:$G,7,0)</f>
        <v>0.4</v>
      </c>
      <c r="H55" s="2">
        <f>VLOOKUP(A55,[1]TDSheet!$A:$H,8,0)</f>
        <v>45</v>
      </c>
      <c r="I55" s="2">
        <f>VLOOKUP(A55,[2]TDSheet!$A:$B,2,0)</f>
        <v>331</v>
      </c>
      <c r="J55" s="2">
        <f t="shared" si="4"/>
        <v>8</v>
      </c>
      <c r="K55" s="2">
        <f t="shared" si="5"/>
        <v>339</v>
      </c>
      <c r="N55" s="2">
        <f>VLOOKUP(A55,[1]TDSheet!$A:$R,18,0)</f>
        <v>347.33333333333337</v>
      </c>
      <c r="O55" s="2">
        <f t="shared" si="6"/>
        <v>67.8</v>
      </c>
      <c r="P55" s="23">
        <f t="shared" si="7"/>
        <v>265.26666666666654</v>
      </c>
      <c r="Q55" s="23"/>
      <c r="S55" s="2">
        <f t="shared" si="8"/>
        <v>12</v>
      </c>
      <c r="T55" s="2">
        <f t="shared" si="9"/>
        <v>8.0875122910521142</v>
      </c>
      <c r="U55" s="2">
        <f>VLOOKUP(A55,[1]TDSheet!$A:$X,24,0)</f>
        <v>126.2</v>
      </c>
      <c r="V55" s="2">
        <f>VLOOKUP(A55,[1]TDSheet!$A:$Y,25,0)</f>
        <v>83.4</v>
      </c>
      <c r="W55" s="2">
        <f>VLOOKUP(A55,[1]TDSheet!$A:$O,15,0)</f>
        <v>80.666666666666671</v>
      </c>
      <c r="Y55" s="2">
        <f t="shared" si="10"/>
        <v>106.10666666666663</v>
      </c>
    </row>
    <row r="56" spans="1:25" ht="11.1" customHeight="1" x14ac:dyDescent="0.2">
      <c r="A56" s="8" t="s">
        <v>60</v>
      </c>
      <c r="B56" s="8" t="s">
        <v>9</v>
      </c>
      <c r="C56" s="9">
        <v>31.05</v>
      </c>
      <c r="D56" s="9">
        <v>74.305999999999997</v>
      </c>
      <c r="E56" s="9">
        <v>29.085999999999999</v>
      </c>
      <c r="F56" s="9">
        <v>73</v>
      </c>
      <c r="G56" s="24">
        <f>VLOOKUP(A56,[1]TDSheet!$A:$G,7,0)</f>
        <v>1</v>
      </c>
      <c r="H56" s="2">
        <f>VLOOKUP(A56,[1]TDSheet!$A:$H,8,0)</f>
        <v>40</v>
      </c>
      <c r="I56" s="2">
        <f>VLOOKUP(A56,[2]TDSheet!$A:$B,2,0)</f>
        <v>34</v>
      </c>
      <c r="J56" s="2">
        <f t="shared" si="4"/>
        <v>-4.9140000000000015</v>
      </c>
      <c r="K56" s="2">
        <f t="shared" si="5"/>
        <v>29.085999999999999</v>
      </c>
      <c r="O56" s="2">
        <f t="shared" si="6"/>
        <v>5.8171999999999997</v>
      </c>
      <c r="P56" s="23"/>
      <c r="Q56" s="23"/>
      <c r="S56" s="2">
        <f t="shared" si="8"/>
        <v>12.548992642508424</v>
      </c>
      <c r="T56" s="2">
        <f t="shared" si="9"/>
        <v>12.548992642508424</v>
      </c>
      <c r="U56" s="2">
        <f>VLOOKUP(A56,[1]TDSheet!$A:$X,24,0)</f>
        <v>9.5474000000000014</v>
      </c>
      <c r="V56" s="2">
        <f>VLOOKUP(A56,[1]TDSheet!$A:$Y,25,0)</f>
        <v>12.706</v>
      </c>
      <c r="W56" s="2">
        <f>VLOOKUP(A56,[1]TDSheet!$A:$O,15,0)</f>
        <v>6.5826666666666673</v>
      </c>
      <c r="Y56" s="2">
        <f t="shared" si="10"/>
        <v>0</v>
      </c>
    </row>
    <row r="57" spans="1:25" ht="11.1" customHeight="1" x14ac:dyDescent="0.2">
      <c r="A57" s="8" t="s">
        <v>61</v>
      </c>
      <c r="B57" s="8" t="s">
        <v>9</v>
      </c>
      <c r="C57" s="9">
        <v>162.19999999999999</v>
      </c>
      <c r="D57" s="9">
        <v>336.03699999999998</v>
      </c>
      <c r="E57" s="9">
        <v>229.34399999999999</v>
      </c>
      <c r="F57" s="9">
        <v>261.029</v>
      </c>
      <c r="G57" s="24">
        <f>VLOOKUP(A57,[1]TDSheet!$A:$G,7,0)</f>
        <v>1</v>
      </c>
      <c r="H57" s="2">
        <f>VLOOKUP(A57,[1]TDSheet!$A:$H,8,0)</f>
        <v>40</v>
      </c>
      <c r="I57" s="2">
        <f>VLOOKUP(A57,[2]TDSheet!$A:$B,2,0)</f>
        <v>208.8</v>
      </c>
      <c r="J57" s="2">
        <f t="shared" si="4"/>
        <v>20.543999999999983</v>
      </c>
      <c r="K57" s="2">
        <f t="shared" si="5"/>
        <v>229.34399999999999</v>
      </c>
      <c r="N57" s="2">
        <f>VLOOKUP(A57,[1]TDSheet!$A:$R,18,0)</f>
        <v>17.158666666666647</v>
      </c>
      <c r="O57" s="2">
        <f t="shared" si="6"/>
        <v>45.8688</v>
      </c>
      <c r="P57" s="23">
        <f t="shared" si="7"/>
        <v>272.23793333333333</v>
      </c>
      <c r="Q57" s="23"/>
      <c r="S57" s="2">
        <f t="shared" si="8"/>
        <v>12</v>
      </c>
      <c r="T57" s="2">
        <f t="shared" si="9"/>
        <v>6.0648559950699958</v>
      </c>
      <c r="U57" s="2">
        <f>VLOOKUP(A57,[1]TDSheet!$A:$X,24,0)</f>
        <v>64.67440000000002</v>
      </c>
      <c r="V57" s="2">
        <f>VLOOKUP(A57,[1]TDSheet!$A:$Y,25,0)</f>
        <v>65.986400000000003</v>
      </c>
      <c r="W57" s="2">
        <f>VLOOKUP(A57,[1]TDSheet!$A:$O,15,0)</f>
        <v>44.681333333333335</v>
      </c>
      <c r="Y57" s="2">
        <f t="shared" si="10"/>
        <v>272.23793333333333</v>
      </c>
    </row>
    <row r="58" spans="1:25" ht="21.95" customHeight="1" x14ac:dyDescent="0.2">
      <c r="A58" s="8" t="s">
        <v>62</v>
      </c>
      <c r="B58" s="8" t="s">
        <v>14</v>
      </c>
      <c r="C58" s="9">
        <v>63</v>
      </c>
      <c r="D58" s="9">
        <v>636</v>
      </c>
      <c r="E58" s="9">
        <v>112</v>
      </c>
      <c r="F58" s="9">
        <v>279</v>
      </c>
      <c r="G58" s="24">
        <f>VLOOKUP(A58,[1]TDSheet!$A:$G,7,0)</f>
        <v>0.35</v>
      </c>
      <c r="H58" s="2">
        <f>VLOOKUP(A58,[1]TDSheet!$A:$H,8,0)</f>
        <v>45</v>
      </c>
      <c r="I58" s="2">
        <f>VLOOKUP(A58,[2]TDSheet!$A:$B,2,0)</f>
        <v>109</v>
      </c>
      <c r="J58" s="2">
        <f t="shared" si="4"/>
        <v>3</v>
      </c>
      <c r="K58" s="2">
        <f t="shared" si="5"/>
        <v>113</v>
      </c>
      <c r="L58" s="2">
        <f>VLOOKUP(A58,[3]TDSheet!$A:$O,7,0)</f>
        <v>-1</v>
      </c>
      <c r="O58" s="2">
        <f t="shared" si="6"/>
        <v>22.6</v>
      </c>
      <c r="P58" s="23"/>
      <c r="Q58" s="23"/>
      <c r="S58" s="2">
        <f t="shared" si="8"/>
        <v>12.34513274336283</v>
      </c>
      <c r="T58" s="2">
        <f t="shared" si="9"/>
        <v>12.34513274336283</v>
      </c>
      <c r="U58" s="2">
        <f>VLOOKUP(A58,[1]TDSheet!$A:$X,24,0)</f>
        <v>26.2</v>
      </c>
      <c r="V58" s="2">
        <f>VLOOKUP(A58,[1]TDSheet!$A:$Y,25,0)</f>
        <v>38.4</v>
      </c>
      <c r="W58" s="2">
        <f>VLOOKUP(A58,[1]TDSheet!$A:$O,15,0)</f>
        <v>0.66666666666666663</v>
      </c>
      <c r="Y58" s="2">
        <f t="shared" si="10"/>
        <v>0</v>
      </c>
    </row>
    <row r="59" spans="1:25" ht="11.1" customHeight="1" x14ac:dyDescent="0.2">
      <c r="A59" s="8" t="s">
        <v>63</v>
      </c>
      <c r="B59" s="8" t="s">
        <v>14</v>
      </c>
      <c r="C59" s="9">
        <v>19</v>
      </c>
      <c r="D59" s="9">
        <v>498</v>
      </c>
      <c r="E59" s="9">
        <v>160</v>
      </c>
      <c r="F59" s="9">
        <v>243</v>
      </c>
      <c r="G59" s="24">
        <f>VLOOKUP(A59,[1]TDSheet!$A:$G,7,0)</f>
        <v>0.4</v>
      </c>
      <c r="H59" s="2">
        <f>VLOOKUP(A59,[1]TDSheet!$A:$H,8,0)</f>
        <v>40</v>
      </c>
      <c r="I59" s="2">
        <f>VLOOKUP(A59,[2]TDSheet!$A:$B,2,0)</f>
        <v>179</v>
      </c>
      <c r="J59" s="2">
        <f t="shared" si="4"/>
        <v>-19</v>
      </c>
      <c r="K59" s="2">
        <f t="shared" si="5"/>
        <v>160</v>
      </c>
      <c r="N59" s="2">
        <f>VLOOKUP(A59,[1]TDSheet!$A:$R,18,0)</f>
        <v>396.33333333333337</v>
      </c>
      <c r="O59" s="2">
        <f t="shared" si="6"/>
        <v>32</v>
      </c>
      <c r="P59" s="23"/>
      <c r="Q59" s="23"/>
      <c r="S59" s="2">
        <f t="shared" si="8"/>
        <v>19.979166666666668</v>
      </c>
      <c r="T59" s="2">
        <f t="shared" si="9"/>
        <v>19.979166666666668</v>
      </c>
      <c r="U59" s="2">
        <f>VLOOKUP(A59,[1]TDSheet!$A:$X,24,0)</f>
        <v>62.2</v>
      </c>
      <c r="V59" s="2">
        <f>VLOOKUP(A59,[1]TDSheet!$A:$Y,25,0)</f>
        <v>61.2</v>
      </c>
      <c r="W59" s="2">
        <f>VLOOKUP(A59,[1]TDSheet!$A:$O,15,0)</f>
        <v>71.666666666666671</v>
      </c>
      <c r="Y59" s="2">
        <f t="shared" si="10"/>
        <v>0</v>
      </c>
    </row>
    <row r="60" spans="1:25" ht="21.95" customHeight="1" x14ac:dyDescent="0.2">
      <c r="A60" s="8" t="s">
        <v>64</v>
      </c>
      <c r="B60" s="8" t="s">
        <v>9</v>
      </c>
      <c r="C60" s="10"/>
      <c r="D60" s="9">
        <v>108.07299999999999</v>
      </c>
      <c r="E60" s="9">
        <v>1.45</v>
      </c>
      <c r="F60" s="9"/>
      <c r="G60" s="24">
        <f>VLOOKUP(A60,[1]TDSheet!$A:$G,7,0)</f>
        <v>0</v>
      </c>
      <c r="H60" s="2" t="e">
        <f>VLOOKUP(A60,[1]TDSheet!$A:$H,8,0)</f>
        <v>#N/A</v>
      </c>
      <c r="I60" s="2">
        <f>VLOOKUP(A60,[2]TDSheet!$A:$B,2,0)</f>
        <v>10.6</v>
      </c>
      <c r="J60" s="2">
        <f t="shared" si="4"/>
        <v>-9.15</v>
      </c>
      <c r="K60" s="2">
        <f t="shared" si="5"/>
        <v>1.45</v>
      </c>
      <c r="O60" s="2">
        <f t="shared" si="6"/>
        <v>0.28999999999999998</v>
      </c>
      <c r="P60" s="23"/>
      <c r="Q60" s="23"/>
      <c r="S60" s="2">
        <f t="shared" si="8"/>
        <v>0</v>
      </c>
      <c r="T60" s="2">
        <f t="shared" si="9"/>
        <v>0</v>
      </c>
      <c r="U60" s="2">
        <f>VLOOKUP(A60,[1]TDSheet!$A:$X,24,0)</f>
        <v>0</v>
      </c>
      <c r="V60" s="2">
        <f>VLOOKUP(A60,[1]TDSheet!$A:$Y,25,0)</f>
        <v>0</v>
      </c>
      <c r="W60" s="2">
        <f>VLOOKUP(A60,[1]TDSheet!$A:$O,15,0)</f>
        <v>0</v>
      </c>
      <c r="Y60" s="2">
        <f t="shared" si="10"/>
        <v>0</v>
      </c>
    </row>
    <row r="61" spans="1:25" ht="11.1" customHeight="1" x14ac:dyDescent="0.2">
      <c r="A61" s="8" t="s">
        <v>65</v>
      </c>
      <c r="B61" s="8" t="s">
        <v>9</v>
      </c>
      <c r="C61" s="10"/>
      <c r="D61" s="9">
        <v>127.875</v>
      </c>
      <c r="E61" s="9">
        <v>112.55200000000001</v>
      </c>
      <c r="F61" s="9">
        <v>15.323</v>
      </c>
      <c r="G61" s="24">
        <f>VLOOKUP(A61,[1]TDSheet!$A:$G,7,0)</f>
        <v>1</v>
      </c>
      <c r="H61" s="2">
        <f>VLOOKUP(A61,[1]TDSheet!$A:$H,8,0)</f>
        <v>30</v>
      </c>
      <c r="I61" s="2">
        <f>VLOOKUP(A61,[2]TDSheet!$A:$B,2,0)</f>
        <v>106</v>
      </c>
      <c r="J61" s="2">
        <f t="shared" si="4"/>
        <v>6.5520000000000067</v>
      </c>
      <c r="K61" s="2">
        <f t="shared" si="5"/>
        <v>112.55200000000001</v>
      </c>
      <c r="O61" s="2">
        <f t="shared" si="6"/>
        <v>22.510400000000001</v>
      </c>
      <c r="P61" s="23">
        <f>8*O61-N61-M61-F61</f>
        <v>164.7602</v>
      </c>
      <c r="Q61" s="23"/>
      <c r="S61" s="2">
        <f t="shared" si="8"/>
        <v>8</v>
      </c>
      <c r="T61" s="2">
        <f t="shared" si="9"/>
        <v>0.68070758405003906</v>
      </c>
      <c r="U61" s="2">
        <f>VLOOKUP(A61,[1]TDSheet!$A:$X,24,0)</f>
        <v>0</v>
      </c>
      <c r="V61" s="2">
        <f>VLOOKUP(A61,[1]TDSheet!$A:$Y,25,0)</f>
        <v>15.479200000000001</v>
      </c>
      <c r="W61" s="2">
        <f>VLOOKUP(A61,[1]TDSheet!$A:$O,15,0)</f>
        <v>0</v>
      </c>
      <c r="Y61" s="2">
        <f t="shared" si="10"/>
        <v>164.7602</v>
      </c>
    </row>
    <row r="62" spans="1:25" ht="11.1" customHeight="1" x14ac:dyDescent="0.2">
      <c r="A62" s="8" t="s">
        <v>66</v>
      </c>
      <c r="B62" s="8" t="s">
        <v>9</v>
      </c>
      <c r="C62" s="10"/>
      <c r="D62" s="9">
        <v>55.87</v>
      </c>
      <c r="E62" s="9"/>
      <c r="F62" s="9"/>
      <c r="G62" s="24">
        <f>VLOOKUP(A62,[1]TDSheet!$A:$G,7,0)</f>
        <v>0</v>
      </c>
      <c r="H62" s="2" t="e">
        <f>VLOOKUP(A62,[1]TDSheet!$A:$H,8,0)</f>
        <v>#N/A</v>
      </c>
      <c r="I62" s="2">
        <f>VLOOKUP(A62,[2]TDSheet!$A:$B,2,0)</f>
        <v>2</v>
      </c>
      <c r="J62" s="2">
        <f t="shared" si="4"/>
        <v>-2</v>
      </c>
      <c r="K62" s="2">
        <f t="shared" si="5"/>
        <v>0</v>
      </c>
      <c r="O62" s="2">
        <f t="shared" si="6"/>
        <v>0</v>
      </c>
      <c r="P62" s="23"/>
      <c r="Q62" s="23"/>
      <c r="S62" s="2" t="e">
        <f t="shared" si="8"/>
        <v>#DIV/0!</v>
      </c>
      <c r="T62" s="2" t="e">
        <f t="shared" si="9"/>
        <v>#DIV/0!</v>
      </c>
      <c r="U62" s="2">
        <f>VLOOKUP(A62,[1]TDSheet!$A:$X,24,0)</f>
        <v>0</v>
      </c>
      <c r="V62" s="2">
        <f>VLOOKUP(A62,[1]TDSheet!$A:$Y,25,0)</f>
        <v>0</v>
      </c>
      <c r="W62" s="2">
        <f>VLOOKUP(A62,[1]TDSheet!$A:$O,15,0)</f>
        <v>0</v>
      </c>
      <c r="Y62" s="2">
        <f t="shared" si="10"/>
        <v>0</v>
      </c>
    </row>
    <row r="63" spans="1:25" ht="11.1" customHeight="1" x14ac:dyDescent="0.2">
      <c r="A63" s="8" t="s">
        <v>67</v>
      </c>
      <c r="B63" s="8" t="s">
        <v>9</v>
      </c>
      <c r="C63" s="9">
        <v>15.8</v>
      </c>
      <c r="D63" s="9">
        <v>114.32</v>
      </c>
      <c r="E63" s="9">
        <v>103.245</v>
      </c>
      <c r="F63" s="9">
        <v>21.059000000000001</v>
      </c>
      <c r="G63" s="24">
        <f>VLOOKUP(A63,[1]TDSheet!$A:$G,7,0)</f>
        <v>1</v>
      </c>
      <c r="H63" s="2">
        <f>VLOOKUP(A63,[1]TDSheet!$A:$H,8,0)</f>
        <v>50</v>
      </c>
      <c r="I63" s="2">
        <f>VLOOKUP(A63,[2]TDSheet!$A:$B,2,0)</f>
        <v>91.8</v>
      </c>
      <c r="J63" s="2">
        <f t="shared" si="4"/>
        <v>11.445000000000007</v>
      </c>
      <c r="K63" s="2">
        <f t="shared" si="5"/>
        <v>103.245</v>
      </c>
      <c r="N63" s="2">
        <f>VLOOKUP(A63,[1]TDSheet!$A:$R,18,0)</f>
        <v>118.58600000000003</v>
      </c>
      <c r="O63" s="2">
        <f t="shared" si="6"/>
        <v>20.649000000000001</v>
      </c>
      <c r="P63" s="23">
        <f t="shared" si="7"/>
        <v>108.143</v>
      </c>
      <c r="Q63" s="23"/>
      <c r="S63" s="2">
        <f t="shared" si="8"/>
        <v>12.000000000000002</v>
      </c>
      <c r="T63" s="2">
        <f t="shared" si="9"/>
        <v>6.7627972298900687</v>
      </c>
      <c r="U63" s="2">
        <f>VLOOKUP(A63,[1]TDSheet!$A:$X,24,0)</f>
        <v>14.437200000000001</v>
      </c>
      <c r="V63" s="2">
        <f>VLOOKUP(A63,[1]TDSheet!$A:$Y,25,0)</f>
        <v>13.545199999999999</v>
      </c>
      <c r="W63" s="2">
        <f>VLOOKUP(A63,[1]TDSheet!$A:$O,15,0)</f>
        <v>19.87</v>
      </c>
      <c r="Y63" s="2">
        <f t="shared" si="10"/>
        <v>108.143</v>
      </c>
    </row>
    <row r="64" spans="1:25" ht="11.1" customHeight="1" x14ac:dyDescent="0.2">
      <c r="A64" s="8" t="s">
        <v>68</v>
      </c>
      <c r="B64" s="8" t="s">
        <v>9</v>
      </c>
      <c r="C64" s="9">
        <v>16.100000000000001</v>
      </c>
      <c r="D64" s="9">
        <v>65.718999999999994</v>
      </c>
      <c r="E64" s="9">
        <v>35.51</v>
      </c>
      <c r="F64" s="9">
        <v>46.308999999999997</v>
      </c>
      <c r="G64" s="24">
        <f>VLOOKUP(A64,[1]TDSheet!$A:$G,7,0)</f>
        <v>1</v>
      </c>
      <c r="H64" s="2">
        <f>VLOOKUP(A64,[1]TDSheet!$A:$H,8,0)</f>
        <v>50</v>
      </c>
      <c r="I64" s="2">
        <f>VLOOKUP(A64,[2]TDSheet!$A:$B,2,0)</f>
        <v>34.700000000000003</v>
      </c>
      <c r="J64" s="2">
        <f t="shared" si="4"/>
        <v>0.80999999999999517</v>
      </c>
      <c r="K64" s="2">
        <f t="shared" si="5"/>
        <v>35.51</v>
      </c>
      <c r="O64" s="2">
        <f t="shared" si="6"/>
        <v>7.1019999999999994</v>
      </c>
      <c r="P64" s="23">
        <f t="shared" si="7"/>
        <v>38.914999999999992</v>
      </c>
      <c r="Q64" s="23"/>
      <c r="S64" s="2">
        <f t="shared" si="8"/>
        <v>12</v>
      </c>
      <c r="T64" s="2">
        <f t="shared" si="9"/>
        <v>6.5205575894114336</v>
      </c>
      <c r="U64" s="2">
        <f>VLOOKUP(A64,[1]TDSheet!$A:$X,24,0)</f>
        <v>5.4185999999999996</v>
      </c>
      <c r="V64" s="2">
        <f>VLOOKUP(A64,[1]TDSheet!$A:$Y,25,0)</f>
        <v>6.8322000000000003</v>
      </c>
      <c r="W64" s="2">
        <f>VLOOKUP(A64,[1]TDSheet!$A:$O,15,0)</f>
        <v>1.8266666666666669</v>
      </c>
      <c r="Y64" s="2">
        <f t="shared" si="10"/>
        <v>38.914999999999992</v>
      </c>
    </row>
    <row r="65" spans="1:25" ht="11.1" customHeight="1" x14ac:dyDescent="0.2">
      <c r="A65" s="8" t="s">
        <v>69</v>
      </c>
      <c r="B65" s="8" t="s">
        <v>14</v>
      </c>
      <c r="C65" s="9">
        <v>219</v>
      </c>
      <c r="D65" s="9">
        <v>492</v>
      </c>
      <c r="E65" s="9">
        <v>353</v>
      </c>
      <c r="F65" s="9">
        <v>273</v>
      </c>
      <c r="G65" s="24">
        <f>VLOOKUP(A65,[1]TDSheet!$A:$G,7,0)</f>
        <v>0.4</v>
      </c>
      <c r="H65" s="2">
        <f>VLOOKUP(A65,[1]TDSheet!$A:$H,8,0)</f>
        <v>40</v>
      </c>
      <c r="I65" s="2">
        <f>VLOOKUP(A65,[2]TDSheet!$A:$B,2,0)</f>
        <v>354</v>
      </c>
      <c r="J65" s="2">
        <f t="shared" si="4"/>
        <v>-1</v>
      </c>
      <c r="K65" s="2">
        <f t="shared" si="5"/>
        <v>353</v>
      </c>
      <c r="O65" s="2">
        <f t="shared" si="6"/>
        <v>70.599999999999994</v>
      </c>
      <c r="P65" s="23">
        <f>11*O65-N65-M65-F65</f>
        <v>503.59999999999991</v>
      </c>
      <c r="Q65" s="23"/>
      <c r="S65" s="2">
        <f t="shared" si="8"/>
        <v>11</v>
      </c>
      <c r="T65" s="2">
        <f t="shared" si="9"/>
        <v>3.8668555240793205</v>
      </c>
      <c r="U65" s="2">
        <f>VLOOKUP(A65,[1]TDSheet!$A:$X,24,0)</f>
        <v>77.400000000000006</v>
      </c>
      <c r="V65" s="2">
        <f>VLOOKUP(A65,[1]TDSheet!$A:$Y,25,0)</f>
        <v>70.2</v>
      </c>
      <c r="W65" s="2">
        <f>VLOOKUP(A65,[1]TDSheet!$A:$O,15,0)</f>
        <v>26.666666666666668</v>
      </c>
      <c r="Y65" s="2">
        <f t="shared" si="10"/>
        <v>201.43999999999997</v>
      </c>
    </row>
    <row r="66" spans="1:25" ht="11.1" customHeight="1" x14ac:dyDescent="0.2">
      <c r="A66" s="8" t="s">
        <v>70</v>
      </c>
      <c r="B66" s="8" t="s">
        <v>14</v>
      </c>
      <c r="C66" s="9">
        <v>6</v>
      </c>
      <c r="D66" s="9">
        <v>158</v>
      </c>
      <c r="E66" s="9">
        <v>155</v>
      </c>
      <c r="F66" s="9">
        <v>9</v>
      </c>
      <c r="G66" s="24">
        <f>VLOOKUP(A66,[1]TDSheet!$A:$G,7,0)</f>
        <v>0.4</v>
      </c>
      <c r="H66" s="2">
        <f>VLOOKUP(A66,[1]TDSheet!$A:$H,8,0)</f>
        <v>40</v>
      </c>
      <c r="I66" s="2">
        <f>VLOOKUP(A66,[2]TDSheet!$A:$B,2,0)</f>
        <v>165</v>
      </c>
      <c r="J66" s="2">
        <f t="shared" si="4"/>
        <v>-10</v>
      </c>
      <c r="K66" s="2">
        <f t="shared" si="5"/>
        <v>155</v>
      </c>
      <c r="O66" s="2">
        <f t="shared" si="6"/>
        <v>31</v>
      </c>
      <c r="P66" s="23">
        <f>7*O66-N66-M66-F66</f>
        <v>208</v>
      </c>
      <c r="Q66" s="23"/>
      <c r="S66" s="2">
        <f t="shared" si="8"/>
        <v>7</v>
      </c>
      <c r="T66" s="2">
        <f t="shared" si="9"/>
        <v>0.29032258064516131</v>
      </c>
      <c r="U66" s="2">
        <f>VLOOKUP(A66,[1]TDSheet!$A:$X,24,0)</f>
        <v>0</v>
      </c>
      <c r="V66" s="2">
        <f>VLOOKUP(A66,[1]TDSheet!$A:$Y,25,0)</f>
        <v>22</v>
      </c>
      <c r="W66" s="2">
        <f>VLOOKUP(A66,[1]TDSheet!$A:$O,15,0)</f>
        <v>6</v>
      </c>
      <c r="Y66" s="2">
        <f t="shared" si="10"/>
        <v>83.2</v>
      </c>
    </row>
    <row r="67" spans="1:25" ht="11.1" customHeight="1" x14ac:dyDescent="0.2">
      <c r="A67" s="8" t="s">
        <v>71</v>
      </c>
      <c r="B67" s="8" t="s">
        <v>9</v>
      </c>
      <c r="C67" s="9">
        <v>50.4</v>
      </c>
      <c r="D67" s="9">
        <v>70.072999999999993</v>
      </c>
      <c r="E67" s="9">
        <v>44.496000000000002</v>
      </c>
      <c r="F67" s="9">
        <v>68.334999999999994</v>
      </c>
      <c r="G67" s="24">
        <f>VLOOKUP(A67,[1]TDSheet!$A:$G,7,0)</f>
        <v>1</v>
      </c>
      <c r="H67" s="2">
        <f>VLOOKUP(A67,[1]TDSheet!$A:$H,8,0)</f>
        <v>40</v>
      </c>
      <c r="I67" s="2">
        <f>VLOOKUP(A67,[2]TDSheet!$A:$B,2,0)</f>
        <v>44</v>
      </c>
      <c r="J67" s="2">
        <f t="shared" si="4"/>
        <v>0.49600000000000222</v>
      </c>
      <c r="K67" s="2">
        <f t="shared" si="5"/>
        <v>44.496000000000002</v>
      </c>
      <c r="O67" s="2">
        <f t="shared" si="6"/>
        <v>8.8992000000000004</v>
      </c>
      <c r="P67" s="23">
        <f t="shared" si="7"/>
        <v>38.455400000000012</v>
      </c>
      <c r="Q67" s="23"/>
      <c r="S67" s="2">
        <f t="shared" si="8"/>
        <v>12</v>
      </c>
      <c r="T67" s="2">
        <f t="shared" si="9"/>
        <v>7.6787801150665214</v>
      </c>
      <c r="U67" s="2">
        <f>VLOOKUP(A67,[1]TDSheet!$A:$X,24,0)</f>
        <v>11.517199999999999</v>
      </c>
      <c r="V67" s="2">
        <f>VLOOKUP(A67,[1]TDSheet!$A:$Y,25,0)</f>
        <v>10.513400000000001</v>
      </c>
      <c r="W67" s="2">
        <f>VLOOKUP(A67,[1]TDSheet!$A:$O,15,0)</f>
        <v>3.1666666666666665</v>
      </c>
      <c r="Y67" s="2">
        <f t="shared" si="10"/>
        <v>38.455400000000012</v>
      </c>
    </row>
    <row r="68" spans="1:25" ht="11.1" customHeight="1" x14ac:dyDescent="0.2">
      <c r="A68" s="8" t="s">
        <v>72</v>
      </c>
      <c r="B68" s="8" t="s">
        <v>14</v>
      </c>
      <c r="C68" s="9">
        <v>170</v>
      </c>
      <c r="D68" s="9">
        <v>276</v>
      </c>
      <c r="E68" s="9">
        <v>215</v>
      </c>
      <c r="F68" s="9">
        <v>154</v>
      </c>
      <c r="G68" s="24">
        <f>VLOOKUP(A68,[1]TDSheet!$A:$G,7,0)</f>
        <v>0.4</v>
      </c>
      <c r="H68" s="2">
        <f>VLOOKUP(A68,[1]TDSheet!$A:$H,8,0)</f>
        <v>40</v>
      </c>
      <c r="I68" s="2">
        <f>VLOOKUP(A68,[2]TDSheet!$A:$B,2,0)</f>
        <v>211</v>
      </c>
      <c r="J68" s="2">
        <f t="shared" si="4"/>
        <v>4</v>
      </c>
      <c r="K68" s="2">
        <f t="shared" si="5"/>
        <v>215</v>
      </c>
      <c r="N68" s="2">
        <f>VLOOKUP(A68,[1]TDSheet!$A:$R,18,0)</f>
        <v>227.33333333333326</v>
      </c>
      <c r="O68" s="2">
        <f t="shared" si="6"/>
        <v>43</v>
      </c>
      <c r="P68" s="23">
        <f t="shared" si="7"/>
        <v>134.66666666666674</v>
      </c>
      <c r="Q68" s="23"/>
      <c r="S68" s="2">
        <f t="shared" si="8"/>
        <v>12</v>
      </c>
      <c r="T68" s="2">
        <f t="shared" si="9"/>
        <v>8.8682170542635639</v>
      </c>
      <c r="U68" s="2">
        <f>VLOOKUP(A68,[1]TDSheet!$A:$X,24,0)</f>
        <v>65.8</v>
      </c>
      <c r="V68" s="2">
        <f>VLOOKUP(A68,[1]TDSheet!$A:$Y,25,0)</f>
        <v>51.6</v>
      </c>
      <c r="W68" s="2">
        <f>VLOOKUP(A68,[1]TDSheet!$A:$O,15,0)</f>
        <v>53.666666666666664</v>
      </c>
      <c r="Y68" s="2">
        <f t="shared" si="10"/>
        <v>53.866666666666703</v>
      </c>
    </row>
    <row r="69" spans="1:25" ht="21.95" customHeight="1" x14ac:dyDescent="0.2">
      <c r="A69" s="8" t="s">
        <v>73</v>
      </c>
      <c r="B69" s="8" t="s">
        <v>9</v>
      </c>
      <c r="C69" s="10"/>
      <c r="D69" s="9">
        <v>263.39</v>
      </c>
      <c r="E69" s="9">
        <v>101.71599999999999</v>
      </c>
      <c r="F69" s="9">
        <v>6.4329999999999998</v>
      </c>
      <c r="G69" s="24">
        <f>VLOOKUP(A69,[1]TDSheet!$A:$G,7,0)</f>
        <v>1</v>
      </c>
      <c r="H69" s="2">
        <f>VLOOKUP(A69,[1]TDSheet!$A:$H,8,0)</f>
        <v>40</v>
      </c>
      <c r="I69" s="2">
        <f>VLOOKUP(A69,[2]TDSheet!$A:$B,2,0)</f>
        <v>87.6</v>
      </c>
      <c r="J69" s="2">
        <f t="shared" si="4"/>
        <v>14.116</v>
      </c>
      <c r="K69" s="2">
        <f t="shared" si="5"/>
        <v>101.71599999999999</v>
      </c>
      <c r="O69" s="2">
        <f t="shared" si="6"/>
        <v>20.3432</v>
      </c>
      <c r="P69" s="23">
        <f>7*O69-N69-M69-F69</f>
        <v>135.96940000000001</v>
      </c>
      <c r="Q69" s="23"/>
      <c r="S69" s="2">
        <f t="shared" si="8"/>
        <v>7</v>
      </c>
      <c r="T69" s="2">
        <f t="shared" si="9"/>
        <v>0.31622360297298358</v>
      </c>
      <c r="U69" s="2">
        <f>VLOOKUP(A69,[1]TDSheet!$A:$X,24,0)</f>
        <v>4.9269999999999978</v>
      </c>
      <c r="V69" s="2">
        <f>VLOOKUP(A69,[1]TDSheet!$A:$Y,25,0)</f>
        <v>14.0054</v>
      </c>
      <c r="W69" s="2">
        <f>VLOOKUP(A69,[1]TDSheet!$A:$O,15,0)</f>
        <v>0</v>
      </c>
      <c r="Y69" s="2">
        <f t="shared" si="10"/>
        <v>135.96940000000001</v>
      </c>
    </row>
    <row r="70" spans="1:25" ht="21.95" customHeight="1" x14ac:dyDescent="0.2">
      <c r="A70" s="8" t="s">
        <v>74</v>
      </c>
      <c r="B70" s="8" t="s">
        <v>9</v>
      </c>
      <c r="C70" s="10"/>
      <c r="D70" s="9">
        <v>314.24700000000001</v>
      </c>
      <c r="E70" s="9">
        <v>84.650999999999996</v>
      </c>
      <c r="F70" s="9">
        <v>20.856999999999999</v>
      </c>
      <c r="G70" s="24">
        <f>VLOOKUP(A70,[1]TDSheet!$A:$G,7,0)</f>
        <v>1</v>
      </c>
      <c r="H70" s="2">
        <f>VLOOKUP(A70,[1]TDSheet!$A:$H,8,0)</f>
        <v>40</v>
      </c>
      <c r="I70" s="2">
        <f>VLOOKUP(A70,[2]TDSheet!$A:$B,2,0)</f>
        <v>71.8</v>
      </c>
      <c r="J70" s="2">
        <f t="shared" si="4"/>
        <v>12.850999999999999</v>
      </c>
      <c r="K70" s="2">
        <f t="shared" si="5"/>
        <v>84.650999999999996</v>
      </c>
      <c r="O70" s="2">
        <f t="shared" si="6"/>
        <v>16.930199999999999</v>
      </c>
      <c r="P70" s="23">
        <f>8*O70-N70-M70-F70</f>
        <v>114.58459999999999</v>
      </c>
      <c r="Q70" s="23"/>
      <c r="S70" s="2">
        <f t="shared" si="8"/>
        <v>8</v>
      </c>
      <c r="T70" s="2">
        <f t="shared" si="9"/>
        <v>1.2319405559296406</v>
      </c>
      <c r="U70" s="2">
        <f>VLOOKUP(A70,[1]TDSheet!$A:$X,24,0)</f>
        <v>5.0230000000000015</v>
      </c>
      <c r="V70" s="2">
        <f>VLOOKUP(A70,[1]TDSheet!$A:$Y,25,0)</f>
        <v>12.9726</v>
      </c>
      <c r="W70" s="2">
        <f>VLOOKUP(A70,[1]TDSheet!$A:$O,15,0)</f>
        <v>0.54066666666666185</v>
      </c>
      <c r="Y70" s="2">
        <f t="shared" si="10"/>
        <v>114.58459999999999</v>
      </c>
    </row>
    <row r="71" spans="1:25" ht="21.95" customHeight="1" x14ac:dyDescent="0.2">
      <c r="A71" s="8" t="s">
        <v>75</v>
      </c>
      <c r="B71" s="8" t="s">
        <v>9</v>
      </c>
      <c r="C71" s="10"/>
      <c r="D71" s="9">
        <v>106.056</v>
      </c>
      <c r="E71" s="9"/>
      <c r="F71" s="9"/>
      <c r="G71" s="24">
        <f>VLOOKUP(A71,[1]TDSheet!$A:$G,7,0)</f>
        <v>0</v>
      </c>
      <c r="H71" s="2" t="e">
        <f>VLOOKUP(A71,[1]TDSheet!$A:$H,8,0)</f>
        <v>#N/A</v>
      </c>
      <c r="J71" s="2">
        <f t="shared" ref="J71:J78" si="12">E71-I71</f>
        <v>0</v>
      </c>
      <c r="K71" s="2">
        <f t="shared" ref="K71:K78" si="13">E71-L71</f>
        <v>0</v>
      </c>
      <c r="O71" s="2">
        <f t="shared" ref="O71:O78" si="14">K71/5</f>
        <v>0</v>
      </c>
      <c r="P71" s="23"/>
      <c r="Q71" s="23"/>
      <c r="S71" s="2" t="e">
        <f t="shared" ref="S71:S78" si="15">(F71+M71+N71+P71)/O71</f>
        <v>#DIV/0!</v>
      </c>
      <c r="T71" s="2" t="e">
        <f t="shared" ref="T71:T78" si="16">(F71+M71+N71)/O71</f>
        <v>#DIV/0!</v>
      </c>
      <c r="U71" s="2">
        <f>VLOOKUP(A71,[1]TDSheet!$A:$X,24,0)</f>
        <v>0</v>
      </c>
      <c r="V71" s="2">
        <f>VLOOKUP(A71,[1]TDSheet!$A:$Y,25,0)</f>
        <v>0</v>
      </c>
      <c r="W71" s="2">
        <f>VLOOKUP(A71,[1]TDSheet!$A:$O,15,0)</f>
        <v>0</v>
      </c>
      <c r="Y71" s="2">
        <f t="shared" ref="Y71:Y78" si="17">P71*G71</f>
        <v>0</v>
      </c>
    </row>
    <row r="72" spans="1:25" ht="11.1" customHeight="1" x14ac:dyDescent="0.2">
      <c r="A72" s="8" t="s">
        <v>76</v>
      </c>
      <c r="B72" s="8" t="s">
        <v>9</v>
      </c>
      <c r="C72" s="10"/>
      <c r="D72" s="9">
        <v>56.966000000000001</v>
      </c>
      <c r="E72" s="9"/>
      <c r="F72" s="9"/>
      <c r="G72" s="24">
        <f>VLOOKUP(A72,[1]TDSheet!$A:$G,7,0)</f>
        <v>0</v>
      </c>
      <c r="H72" s="2" t="e">
        <f>VLOOKUP(A72,[1]TDSheet!$A:$H,8,0)</f>
        <v>#N/A</v>
      </c>
      <c r="J72" s="2">
        <f t="shared" si="12"/>
        <v>0</v>
      </c>
      <c r="K72" s="2">
        <f t="shared" si="13"/>
        <v>0</v>
      </c>
      <c r="O72" s="2">
        <f t="shared" si="14"/>
        <v>0</v>
      </c>
      <c r="P72" s="23"/>
      <c r="Q72" s="23"/>
      <c r="S72" s="2" t="e">
        <f t="shared" si="15"/>
        <v>#DIV/0!</v>
      </c>
      <c r="T72" s="2" t="e">
        <f t="shared" si="16"/>
        <v>#DIV/0!</v>
      </c>
      <c r="U72" s="2">
        <f>VLOOKUP(A72,[1]TDSheet!$A:$X,24,0)</f>
        <v>0</v>
      </c>
      <c r="V72" s="2">
        <f>VLOOKUP(A72,[1]TDSheet!$A:$Y,25,0)</f>
        <v>0</v>
      </c>
      <c r="W72" s="2">
        <f>VLOOKUP(A72,[1]TDSheet!$A:$O,15,0)</f>
        <v>0</v>
      </c>
      <c r="Y72" s="2">
        <f t="shared" si="17"/>
        <v>0</v>
      </c>
    </row>
    <row r="73" spans="1:25" ht="11.1" customHeight="1" x14ac:dyDescent="0.2">
      <c r="A73" s="25" t="s">
        <v>77</v>
      </c>
      <c r="B73" s="8" t="s">
        <v>14</v>
      </c>
      <c r="C73" s="10"/>
      <c r="D73" s="9">
        <v>120</v>
      </c>
      <c r="E73" s="28">
        <f>14+E76</f>
        <v>18</v>
      </c>
      <c r="F73" s="28">
        <f>106+F76</f>
        <v>222</v>
      </c>
      <c r="G73" s="24">
        <f>VLOOKUP(A73,[1]TDSheet!$A:$G,7,0)</f>
        <v>0.35</v>
      </c>
      <c r="H73" s="2">
        <f>VLOOKUP(A73,[1]TDSheet!$A:$H,8,0)</f>
        <v>45</v>
      </c>
      <c r="I73" s="2">
        <f>VLOOKUP(A73,[2]TDSheet!$A:$B,2,0)</f>
        <v>14</v>
      </c>
      <c r="J73" s="2">
        <f t="shared" si="12"/>
        <v>4</v>
      </c>
      <c r="K73" s="2">
        <f t="shared" si="13"/>
        <v>18</v>
      </c>
      <c r="O73" s="2">
        <f t="shared" si="14"/>
        <v>3.6</v>
      </c>
      <c r="P73" s="23"/>
      <c r="Q73" s="23"/>
      <c r="S73" s="2">
        <f t="shared" si="15"/>
        <v>61.666666666666664</v>
      </c>
      <c r="T73" s="2">
        <f t="shared" si="16"/>
        <v>61.666666666666664</v>
      </c>
      <c r="U73" s="2">
        <f>VLOOKUP(A73,[1]TDSheet!$A:$X,24,0)</f>
        <v>4.2</v>
      </c>
      <c r="V73" s="2">
        <f>VLOOKUP(A73,[1]TDSheet!$A:$Y,25,0)</f>
        <v>29.2</v>
      </c>
      <c r="W73" s="2">
        <f>VLOOKUP(A73,[1]TDSheet!$A:$O,15,0)</f>
        <v>13.666666666666666</v>
      </c>
      <c r="X73" s="26" t="s">
        <v>106</v>
      </c>
      <c r="Y73" s="2">
        <f t="shared" si="17"/>
        <v>0</v>
      </c>
    </row>
    <row r="74" spans="1:25" ht="21.95" customHeight="1" x14ac:dyDescent="0.2">
      <c r="A74" s="8" t="s">
        <v>78</v>
      </c>
      <c r="B74" s="8" t="s">
        <v>9</v>
      </c>
      <c r="C74" s="10"/>
      <c r="D74" s="9">
        <v>106.88200000000001</v>
      </c>
      <c r="E74" s="9"/>
      <c r="F74" s="9"/>
      <c r="G74" s="24">
        <f>VLOOKUP(A74,[1]TDSheet!$A:$G,7,0)</f>
        <v>0</v>
      </c>
      <c r="H74" s="2" t="e">
        <f>VLOOKUP(A74,[1]TDSheet!$A:$H,8,0)</f>
        <v>#N/A</v>
      </c>
      <c r="J74" s="2">
        <f t="shared" si="12"/>
        <v>0</v>
      </c>
      <c r="K74" s="2">
        <f t="shared" si="13"/>
        <v>0</v>
      </c>
      <c r="O74" s="2">
        <f t="shared" si="14"/>
        <v>0</v>
      </c>
      <c r="P74" s="23"/>
      <c r="Q74" s="23"/>
      <c r="S74" s="2" t="e">
        <f t="shared" si="15"/>
        <v>#DIV/0!</v>
      </c>
      <c r="T74" s="2" t="e">
        <f t="shared" si="16"/>
        <v>#DIV/0!</v>
      </c>
      <c r="U74" s="2">
        <f>VLOOKUP(A74,[1]TDSheet!$A:$X,24,0)</f>
        <v>0</v>
      </c>
      <c r="V74" s="2">
        <f>VLOOKUP(A74,[1]TDSheet!$A:$Y,25,0)</f>
        <v>0</v>
      </c>
      <c r="W74" s="2">
        <f>VLOOKUP(A74,[1]TDSheet!$A:$O,15,0)</f>
        <v>0</v>
      </c>
      <c r="Y74" s="2">
        <f t="shared" si="17"/>
        <v>0</v>
      </c>
    </row>
    <row r="75" spans="1:25" ht="21.95" customHeight="1" x14ac:dyDescent="0.2">
      <c r="A75" s="8" t="s">
        <v>79</v>
      </c>
      <c r="B75" s="8" t="s">
        <v>9</v>
      </c>
      <c r="C75" s="10"/>
      <c r="D75" s="9">
        <v>103.706</v>
      </c>
      <c r="E75" s="9"/>
      <c r="F75" s="9"/>
      <c r="G75" s="24">
        <f>VLOOKUP(A75,[1]TDSheet!$A:$G,7,0)</f>
        <v>0</v>
      </c>
      <c r="H75" s="2" t="e">
        <f>VLOOKUP(A75,[1]TDSheet!$A:$H,8,0)</f>
        <v>#N/A</v>
      </c>
      <c r="J75" s="2">
        <f t="shared" si="12"/>
        <v>0</v>
      </c>
      <c r="K75" s="2">
        <f t="shared" si="13"/>
        <v>0</v>
      </c>
      <c r="O75" s="2">
        <f t="shared" si="14"/>
        <v>0</v>
      </c>
      <c r="P75" s="23"/>
      <c r="Q75" s="23"/>
      <c r="S75" s="2" t="e">
        <f t="shared" si="15"/>
        <v>#DIV/0!</v>
      </c>
      <c r="T75" s="2" t="e">
        <f t="shared" si="16"/>
        <v>#DIV/0!</v>
      </c>
      <c r="U75" s="2">
        <f>VLOOKUP(A75,[1]TDSheet!$A:$X,24,0)</f>
        <v>0</v>
      </c>
      <c r="V75" s="2">
        <f>VLOOKUP(A75,[1]TDSheet!$A:$Y,25,0)</f>
        <v>0</v>
      </c>
      <c r="W75" s="2">
        <f>VLOOKUP(A75,[1]TDSheet!$A:$O,15,0)</f>
        <v>0</v>
      </c>
      <c r="Y75" s="2">
        <f t="shared" si="17"/>
        <v>0</v>
      </c>
    </row>
    <row r="76" spans="1:25" ht="11.1" customHeight="1" x14ac:dyDescent="0.2">
      <c r="A76" s="25" t="s">
        <v>80</v>
      </c>
      <c r="B76" s="8" t="s">
        <v>14</v>
      </c>
      <c r="C76" s="10"/>
      <c r="D76" s="9">
        <v>120</v>
      </c>
      <c r="E76" s="28">
        <v>4</v>
      </c>
      <c r="F76" s="28">
        <v>116</v>
      </c>
      <c r="G76" s="24">
        <v>0</v>
      </c>
      <c r="H76" s="2">
        <v>45</v>
      </c>
      <c r="I76" s="2">
        <f>VLOOKUP(A76,[2]TDSheet!$A:$B,2,0)</f>
        <v>15</v>
      </c>
      <c r="J76" s="2">
        <f t="shared" si="12"/>
        <v>-11</v>
      </c>
      <c r="K76" s="2">
        <f t="shared" si="13"/>
        <v>4</v>
      </c>
      <c r="O76" s="2">
        <f t="shared" si="14"/>
        <v>0.8</v>
      </c>
      <c r="P76" s="23"/>
      <c r="Q76" s="23"/>
      <c r="S76" s="2">
        <f t="shared" si="15"/>
        <v>145</v>
      </c>
      <c r="T76" s="2">
        <f t="shared" si="16"/>
        <v>145</v>
      </c>
      <c r="U76" s="2">
        <v>0</v>
      </c>
      <c r="V76" s="2">
        <v>0</v>
      </c>
      <c r="W76" s="2">
        <v>0</v>
      </c>
      <c r="X76" s="26" t="s">
        <v>103</v>
      </c>
      <c r="Y76" s="2">
        <f t="shared" si="17"/>
        <v>0</v>
      </c>
    </row>
    <row r="77" spans="1:25" ht="21.95" customHeight="1" x14ac:dyDescent="0.2">
      <c r="A77" s="8" t="s">
        <v>81</v>
      </c>
      <c r="B77" s="8" t="s">
        <v>9</v>
      </c>
      <c r="C77" s="10"/>
      <c r="D77" s="9">
        <v>11.13</v>
      </c>
      <c r="E77" s="9">
        <v>11.13</v>
      </c>
      <c r="F77" s="9"/>
      <c r="G77" s="24">
        <v>1</v>
      </c>
      <c r="H77" s="2">
        <v>50</v>
      </c>
      <c r="I77" s="2">
        <f>VLOOKUP(A77,[2]TDSheet!$A:$B,2,0)</f>
        <v>10.050000000000001</v>
      </c>
      <c r="J77" s="2">
        <f t="shared" si="12"/>
        <v>1.08</v>
      </c>
      <c r="K77" s="2">
        <f t="shared" si="13"/>
        <v>11.13</v>
      </c>
      <c r="O77" s="2">
        <f t="shared" si="14"/>
        <v>2.226</v>
      </c>
      <c r="P77" s="23">
        <f>7*O77-N77-M77-F77</f>
        <v>15.582000000000001</v>
      </c>
      <c r="Q77" s="23"/>
      <c r="S77" s="2">
        <f t="shared" si="15"/>
        <v>7</v>
      </c>
      <c r="T77" s="2">
        <f t="shared" si="16"/>
        <v>0</v>
      </c>
      <c r="U77" s="2">
        <v>0</v>
      </c>
      <c r="V77" s="2">
        <v>0</v>
      </c>
      <c r="W77" s="2">
        <v>0</v>
      </c>
      <c r="X77" s="27" t="s">
        <v>104</v>
      </c>
      <c r="Y77" s="2">
        <f t="shared" si="17"/>
        <v>15.582000000000001</v>
      </c>
    </row>
    <row r="78" spans="1:25" ht="11.1" customHeight="1" x14ac:dyDescent="0.2">
      <c r="A78" s="8" t="s">
        <v>82</v>
      </c>
      <c r="B78" s="8" t="s">
        <v>9</v>
      </c>
      <c r="C78" s="10"/>
      <c r="D78" s="9">
        <v>113.554</v>
      </c>
      <c r="E78" s="9">
        <v>102.551</v>
      </c>
      <c r="F78" s="9">
        <v>9.4489999999999998</v>
      </c>
      <c r="G78" s="24">
        <v>0</v>
      </c>
      <c r="H78" s="2" t="e">
        <f>VLOOKUP(A78,[1]TDSheet!$A:$H,8,0)</f>
        <v>#N/A</v>
      </c>
      <c r="I78" s="2">
        <f>VLOOKUP(A78,[2]TDSheet!$A:$B,2,0)</f>
        <v>98.8</v>
      </c>
      <c r="J78" s="2">
        <f t="shared" si="12"/>
        <v>3.7510000000000048</v>
      </c>
      <c r="K78" s="2">
        <f t="shared" si="13"/>
        <v>102.551</v>
      </c>
      <c r="O78" s="2">
        <f t="shared" si="14"/>
        <v>20.510200000000001</v>
      </c>
      <c r="P78" s="23"/>
      <c r="Q78" s="23"/>
      <c r="S78" s="2">
        <f t="shared" si="15"/>
        <v>0.46069760411892619</v>
      </c>
      <c r="T78" s="2">
        <f t="shared" si="16"/>
        <v>0.46069760411892619</v>
      </c>
      <c r="U78" s="2">
        <v>0</v>
      </c>
      <c r="V78" s="2">
        <v>0</v>
      </c>
      <c r="W78" s="2">
        <v>0</v>
      </c>
      <c r="Y78" s="2">
        <f t="shared" si="17"/>
        <v>0</v>
      </c>
    </row>
  </sheetData>
  <autoFilter ref="A3:Y78" xr:uid="{18436EAF-D86F-48D3-9A40-481B981E40C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2024-01-12T05:36:27Z</dcterms:modified>
</cp:coreProperties>
</file>