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708B6E-8579-4567-BF3C-261ECC61A1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Z578" i="1" s="1"/>
  <c r="Y574" i="1"/>
  <c r="Y579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4" i="1" s="1"/>
  <c r="Y557" i="1"/>
  <c r="Y565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Z547" i="1" s="1"/>
  <c r="Y540" i="1"/>
  <c r="AD608" i="1" s="1"/>
  <c r="X536" i="1"/>
  <c r="X535" i="1"/>
  <c r="BO534" i="1"/>
  <c r="BM534" i="1"/>
  <c r="Y534" i="1"/>
  <c r="P534" i="1"/>
  <c r="BP533" i="1"/>
  <c r="BO533" i="1"/>
  <c r="BN533" i="1"/>
  <c r="BM533" i="1"/>
  <c r="Z533" i="1"/>
  <c r="Y533" i="1"/>
  <c r="Y535" i="1" s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2" i="1" s="1"/>
  <c r="P490" i="1"/>
  <c r="BP489" i="1"/>
  <c r="BO489" i="1"/>
  <c r="BN489" i="1"/>
  <c r="BM489" i="1"/>
  <c r="Z489" i="1"/>
  <c r="Y489" i="1"/>
  <c r="P489" i="1"/>
  <c r="X486" i="1"/>
  <c r="Y485" i="1"/>
  <c r="X485" i="1"/>
  <c r="BP484" i="1"/>
  <c r="BO484" i="1"/>
  <c r="BN484" i="1"/>
  <c r="BM484" i="1"/>
  <c r="Z484" i="1"/>
  <c r="Z485" i="1" s="1"/>
  <c r="Y484" i="1"/>
  <c r="Y486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Y459" i="1" s="1"/>
  <c r="P437" i="1"/>
  <c r="X435" i="1"/>
  <c r="X434" i="1"/>
  <c r="BO433" i="1"/>
  <c r="BM433" i="1"/>
  <c r="Y433" i="1"/>
  <c r="Y608" i="1" s="1"/>
  <c r="P433" i="1"/>
  <c r="X429" i="1"/>
  <c r="X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Y425" i="1" s="1"/>
  <c r="P419" i="1"/>
  <c r="X417" i="1"/>
  <c r="X416" i="1"/>
  <c r="BO415" i="1"/>
  <c r="BM415" i="1"/>
  <c r="Y415" i="1"/>
  <c r="Y417" i="1" s="1"/>
  <c r="P415" i="1"/>
  <c r="BP414" i="1"/>
  <c r="BO414" i="1"/>
  <c r="BN414" i="1"/>
  <c r="BM414" i="1"/>
  <c r="Z414" i="1"/>
  <c r="Y414" i="1"/>
  <c r="Y416" i="1" s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8" i="1" s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Y393" i="1" s="1"/>
  <c r="P391" i="1"/>
  <c r="BP390" i="1"/>
  <c r="BO390" i="1"/>
  <c r="BN390" i="1"/>
  <c r="BM390" i="1"/>
  <c r="Z390" i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7" i="1" s="1"/>
  <c r="P379" i="1"/>
  <c r="BP378" i="1"/>
  <c r="BO378" i="1"/>
  <c r="BN378" i="1"/>
  <c r="BM378" i="1"/>
  <c r="Z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Y373" i="1" s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Y363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08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Y246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08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F10" i="1" s="1"/>
  <c r="D7" i="1"/>
  <c r="Q6" i="1"/>
  <c r="P2" i="1"/>
  <c r="Z36" i="1" l="1"/>
  <c r="H9" i="1"/>
  <c r="A10" i="1"/>
  <c r="Y24" i="1"/>
  <c r="Y37" i="1"/>
  <c r="Y41" i="1"/>
  <c r="Y45" i="1"/>
  <c r="Y49" i="1"/>
  <c r="Y59" i="1"/>
  <c r="Y65" i="1"/>
  <c r="Y75" i="1"/>
  <c r="Y82" i="1"/>
  <c r="Y90" i="1"/>
  <c r="Y99" i="1"/>
  <c r="Y105" i="1"/>
  <c r="Y112" i="1"/>
  <c r="Y120" i="1"/>
  <c r="Y129" i="1"/>
  <c r="BP135" i="1"/>
  <c r="BN135" i="1"/>
  <c r="Z135" i="1"/>
  <c r="Y137" i="1"/>
  <c r="Y147" i="1"/>
  <c r="BP139" i="1"/>
  <c r="BN139" i="1"/>
  <c r="Z139" i="1"/>
  <c r="Z146" i="1" s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Z182" i="1"/>
  <c r="BP178" i="1"/>
  <c r="BN178" i="1"/>
  <c r="Z178" i="1"/>
  <c r="Y182" i="1"/>
  <c r="BP186" i="1"/>
  <c r="BN186" i="1"/>
  <c r="Z186" i="1"/>
  <c r="Z188" i="1" s="1"/>
  <c r="BP196" i="1"/>
  <c r="BN196" i="1"/>
  <c r="Z196" i="1"/>
  <c r="Z212" i="1"/>
  <c r="Z279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80" i="1"/>
  <c r="Z81" i="1" s="1"/>
  <c r="BN80" i="1"/>
  <c r="Z84" i="1"/>
  <c r="Z90" i="1" s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Z104" i="1" s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BP142" i="1"/>
  <c r="BN142" i="1"/>
  <c r="Z142" i="1"/>
  <c r="Y146" i="1"/>
  <c r="BP150" i="1"/>
  <c r="BN150" i="1"/>
  <c r="Z150" i="1"/>
  <c r="Z151" i="1" s="1"/>
  <c r="Y152" i="1"/>
  <c r="G608" i="1"/>
  <c r="Y158" i="1"/>
  <c r="BP155" i="1"/>
  <c r="BN155" i="1"/>
  <c r="Z155" i="1"/>
  <c r="Z157" i="1" s="1"/>
  <c r="Y162" i="1"/>
  <c r="Y167" i="1"/>
  <c r="Z174" i="1"/>
  <c r="BP172" i="1"/>
  <c r="BN172" i="1"/>
  <c r="Z172" i="1"/>
  <c r="Y183" i="1"/>
  <c r="BP180" i="1"/>
  <c r="BN180" i="1"/>
  <c r="Z180" i="1"/>
  <c r="Y189" i="1"/>
  <c r="Y188" i="1"/>
  <c r="BP194" i="1"/>
  <c r="BN194" i="1"/>
  <c r="Z194" i="1"/>
  <c r="Y202" i="1"/>
  <c r="Y207" i="1"/>
  <c r="Y213" i="1"/>
  <c r="Y223" i="1"/>
  <c r="Y237" i="1"/>
  <c r="Y245" i="1"/>
  <c r="Y258" i="1"/>
  <c r="Y269" i="1"/>
  <c r="Y279" i="1"/>
  <c r="Y291" i="1"/>
  <c r="BP296" i="1"/>
  <c r="BN296" i="1"/>
  <c r="Z296" i="1"/>
  <c r="Z300" i="1" s="1"/>
  <c r="Y300" i="1"/>
  <c r="BP314" i="1"/>
  <c r="BN314" i="1"/>
  <c r="Z314" i="1"/>
  <c r="Z315" i="1" s="1"/>
  <c r="Y316" i="1"/>
  <c r="U608" i="1"/>
  <c r="Y327" i="1"/>
  <c r="BP319" i="1"/>
  <c r="BN319" i="1"/>
  <c r="Z319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Y344" i="1"/>
  <c r="BP338" i="1"/>
  <c r="BN338" i="1"/>
  <c r="Z338" i="1"/>
  <c r="Z343" i="1" s="1"/>
  <c r="H608" i="1"/>
  <c r="Y175" i="1"/>
  <c r="I608" i="1"/>
  <c r="Z198" i="1"/>
  <c r="Z201" i="1" s="1"/>
  <c r="BN198" i="1"/>
  <c r="Z200" i="1"/>
  <c r="BN200" i="1"/>
  <c r="Y201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5" i="1" s="1"/>
  <c r="BN241" i="1"/>
  <c r="Z243" i="1"/>
  <c r="BN243" i="1"/>
  <c r="K608" i="1"/>
  <c r="Z250" i="1"/>
  <c r="Z257" i="1" s="1"/>
  <c r="BN250" i="1"/>
  <c r="Z252" i="1"/>
  <c r="BN252" i="1"/>
  <c r="Z254" i="1"/>
  <c r="BN254" i="1"/>
  <c r="Z256" i="1"/>
  <c r="BN256" i="1"/>
  <c r="Y257" i="1"/>
  <c r="Z261" i="1"/>
  <c r="Z269" i="1" s="1"/>
  <c r="BN261" i="1"/>
  <c r="BP261" i="1"/>
  <c r="Z263" i="1"/>
  <c r="BN263" i="1"/>
  <c r="Z265" i="1"/>
  <c r="BN265" i="1"/>
  <c r="Z267" i="1"/>
  <c r="BN267" i="1"/>
  <c r="Y270" i="1"/>
  <c r="O608" i="1"/>
  <c r="Z274" i="1"/>
  <c r="BN274" i="1"/>
  <c r="Z275" i="1"/>
  <c r="BN275" i="1"/>
  <c r="Z277" i="1"/>
  <c r="BN277" i="1"/>
  <c r="Y280" i="1"/>
  <c r="Y285" i="1"/>
  <c r="Q608" i="1"/>
  <c r="Z289" i="1"/>
  <c r="Z291" i="1" s="1"/>
  <c r="BN289" i="1"/>
  <c r="Y292" i="1"/>
  <c r="BP298" i="1"/>
  <c r="BN298" i="1"/>
  <c r="Z298" i="1"/>
  <c r="Y315" i="1"/>
  <c r="BP321" i="1"/>
  <c r="BN321" i="1"/>
  <c r="Z321" i="1"/>
  <c r="BP324" i="1"/>
  <c r="BN324" i="1"/>
  <c r="Z324" i="1"/>
  <c r="BP332" i="1"/>
  <c r="BN332" i="1"/>
  <c r="Z332" i="1"/>
  <c r="Y343" i="1"/>
  <c r="BP340" i="1"/>
  <c r="BN340" i="1"/>
  <c r="Z340" i="1"/>
  <c r="Z463" i="1"/>
  <c r="R608" i="1"/>
  <c r="Y301" i="1"/>
  <c r="Y306" i="1"/>
  <c r="T608" i="1"/>
  <c r="Y311" i="1"/>
  <c r="Z342" i="1"/>
  <c r="BN342" i="1"/>
  <c r="Z346" i="1"/>
  <c r="Z349" i="1" s="1"/>
  <c r="BN346" i="1"/>
  <c r="BP346" i="1"/>
  <c r="Z348" i="1"/>
  <c r="BN348" i="1"/>
  <c r="Y349" i="1"/>
  <c r="Z354" i="1"/>
  <c r="Z356" i="1" s="1"/>
  <c r="BN354" i="1"/>
  <c r="BP354" i="1"/>
  <c r="Z360" i="1"/>
  <c r="Z362" i="1" s="1"/>
  <c r="BN360" i="1"/>
  <c r="BP360" i="1"/>
  <c r="V608" i="1"/>
  <c r="Y368" i="1"/>
  <c r="Z371" i="1"/>
  <c r="Z373" i="1" s="1"/>
  <c r="BN371" i="1"/>
  <c r="BP371" i="1"/>
  <c r="W608" i="1"/>
  <c r="Z379" i="1"/>
  <c r="Z387" i="1" s="1"/>
  <c r="BN379" i="1"/>
  <c r="BP379" i="1"/>
  <c r="Z381" i="1"/>
  <c r="BN381" i="1"/>
  <c r="Z383" i="1"/>
  <c r="BN383" i="1"/>
  <c r="Z385" i="1"/>
  <c r="BN385" i="1"/>
  <c r="Y388" i="1"/>
  <c r="Z391" i="1"/>
  <c r="Z392" i="1" s="1"/>
  <c r="BN391" i="1"/>
  <c r="BP391" i="1"/>
  <c r="Z395" i="1"/>
  <c r="BN395" i="1"/>
  <c r="BP395" i="1"/>
  <c r="Z397" i="1"/>
  <c r="BN397" i="1"/>
  <c r="Y398" i="1"/>
  <c r="Z401" i="1"/>
  <c r="Z403" i="1" s="1"/>
  <c r="BN401" i="1"/>
  <c r="BP401" i="1"/>
  <c r="Y404" i="1"/>
  <c r="Z407" i="1"/>
  <c r="BN407" i="1"/>
  <c r="BP407" i="1"/>
  <c r="Z409" i="1"/>
  <c r="BN409" i="1"/>
  <c r="Y412" i="1"/>
  <c r="Z415" i="1"/>
  <c r="Z416" i="1" s="1"/>
  <c r="BN415" i="1"/>
  <c r="BP415" i="1"/>
  <c r="Z419" i="1"/>
  <c r="Z424" i="1" s="1"/>
  <c r="BN419" i="1"/>
  <c r="BP419" i="1"/>
  <c r="Z421" i="1"/>
  <c r="BN421" i="1"/>
  <c r="Z423" i="1"/>
  <c r="BN423" i="1"/>
  <c r="Y424" i="1"/>
  <c r="Z427" i="1"/>
  <c r="Z428" i="1" s="1"/>
  <c r="BN427" i="1"/>
  <c r="BP427" i="1"/>
  <c r="Y428" i="1"/>
  <c r="Z433" i="1"/>
  <c r="Z434" i="1" s="1"/>
  <c r="BN433" i="1"/>
  <c r="BP433" i="1"/>
  <c r="Y434" i="1"/>
  <c r="Z437" i="1"/>
  <c r="BN437" i="1"/>
  <c r="BP437" i="1"/>
  <c r="Z439" i="1"/>
  <c r="BN439" i="1"/>
  <c r="Z441" i="1"/>
  <c r="BN441" i="1"/>
  <c r="Z443" i="1"/>
  <c r="BN443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Z524" i="1" s="1"/>
  <c r="Y525" i="1"/>
  <c r="Y530" i="1"/>
  <c r="BP527" i="1"/>
  <c r="BN527" i="1"/>
  <c r="Z527" i="1"/>
  <c r="Y531" i="1"/>
  <c r="BP551" i="1"/>
  <c r="BN551" i="1"/>
  <c r="Z551" i="1"/>
  <c r="BP553" i="1"/>
  <c r="BN553" i="1"/>
  <c r="Z553" i="1"/>
  <c r="Y555" i="1"/>
  <c r="Y571" i="1"/>
  <c r="BP567" i="1"/>
  <c r="BN567" i="1"/>
  <c r="Z567" i="1"/>
  <c r="Y572" i="1"/>
  <c r="BP569" i="1"/>
  <c r="BN569" i="1"/>
  <c r="Z569" i="1"/>
  <c r="BP583" i="1"/>
  <c r="BN583" i="1"/>
  <c r="Z583" i="1"/>
  <c r="Y585" i="1"/>
  <c r="Y411" i="1"/>
  <c r="Y435" i="1"/>
  <c r="BP447" i="1"/>
  <c r="BN447" i="1"/>
  <c r="Z447" i="1"/>
  <c r="BP452" i="1"/>
  <c r="BN452" i="1"/>
  <c r="Z452" i="1"/>
  <c r="BP456" i="1"/>
  <c r="BN456" i="1"/>
  <c r="Z456" i="1"/>
  <c r="BP477" i="1"/>
  <c r="BN477" i="1"/>
  <c r="Z477" i="1"/>
  <c r="Y481" i="1"/>
  <c r="BP490" i="1"/>
  <c r="BN490" i="1"/>
  <c r="Z490" i="1"/>
  <c r="Z492" i="1" s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Z535" i="1"/>
  <c r="AA608" i="1"/>
  <c r="Y493" i="1"/>
  <c r="Y498" i="1"/>
  <c r="AC608" i="1"/>
  <c r="Y510" i="1"/>
  <c r="Y524" i="1"/>
  <c r="BP521" i="1"/>
  <c r="BN521" i="1"/>
  <c r="Z521" i="1"/>
  <c r="BP529" i="1"/>
  <c r="BN529" i="1"/>
  <c r="Z529" i="1"/>
  <c r="BP534" i="1"/>
  <c r="BN534" i="1"/>
  <c r="Z534" i="1"/>
  <c r="Y536" i="1"/>
  <c r="Y554" i="1"/>
  <c r="BP550" i="1"/>
  <c r="BN550" i="1"/>
  <c r="Z550" i="1"/>
  <c r="Z554" i="1" s="1"/>
  <c r="BP552" i="1"/>
  <c r="BN552" i="1"/>
  <c r="Z552" i="1"/>
  <c r="BP568" i="1"/>
  <c r="BN568" i="1"/>
  <c r="Z568" i="1"/>
  <c r="BP570" i="1"/>
  <c r="BN570" i="1"/>
  <c r="Z570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458" i="1" l="1"/>
  <c r="Z327" i="1"/>
  <c r="Y600" i="1"/>
  <c r="Y598" i="1"/>
  <c r="Z571" i="1"/>
  <c r="Z530" i="1"/>
  <c r="Z510" i="1"/>
  <c r="Z481" i="1"/>
  <c r="Z411" i="1"/>
  <c r="Z398" i="1"/>
  <c r="Z223" i="1"/>
  <c r="Z334" i="1"/>
  <c r="Z119" i="1"/>
  <c r="Z111" i="1"/>
  <c r="Z98" i="1"/>
  <c r="Z603" i="1" s="1"/>
  <c r="Y602" i="1"/>
  <c r="Y599" i="1"/>
  <c r="Y601" i="1" s="1"/>
</calcChain>
</file>

<file path=xl/sharedStrings.xml><?xml version="1.0" encoding="utf-8"?>
<sst xmlns="http://schemas.openxmlformats.org/spreadsheetml/2006/main" count="2478" uniqueCount="784">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</sst>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5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9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17" fillId="0" borderId="42" xfId="0" applyFont="1" applyBorder="1" applyAlignment="1">
      <alignment horizontal="left" vertical="center" wrapText="1"/>
    </xf>
    <xf numFmtId="0" fontId="447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51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29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77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75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257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51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25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9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7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5" zoomScaleNormal="100" zoomScaleSheetLayoutView="100" workbookViewId="0">
      <selection activeCell="AA604" sqref="AA604"/>
    </sheetView>
  </sheetViews>
  <sheetFormatPr defaultColWidth="9.140625" defaultRowHeight="12.75" x14ac:dyDescent="0.2"/>
  <cols>
    <col min="1" max="1" width="9.140625" style="3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9" customWidth="1"/>
    <col min="19" max="19" width="6.140625" style="3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9" customWidth="1"/>
    <col min="25" max="25" width="11" style="379" customWidth="1"/>
    <col min="26" max="26" width="10" style="379" customWidth="1"/>
    <col min="27" max="27" width="11.5703125" style="379" customWidth="1"/>
    <col min="28" max="28" width="10.42578125" style="379" customWidth="1"/>
    <col min="29" max="29" width="30" style="3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9" customWidth="1"/>
    <col min="34" max="34" width="9.140625" style="379" customWidth="1"/>
    <col min="35" max="16384" width="9.140625" style="379"/>
  </cols>
  <sheetData>
    <row r="1" spans="1:32" s="382" customFormat="1" ht="45" customHeight="1" x14ac:dyDescent="0.2">
      <c r="A1" s="41"/>
      <c r="B1" s="41"/>
      <c r="C1" s="41"/>
      <c r="D1" s="479" t="s">
        <v>0</v>
      </c>
      <c r="E1" s="425"/>
      <c r="F1" s="425"/>
      <c r="G1" s="12" t="s">
        <v>1</v>
      </c>
      <c r="H1" s="479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8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2" customFormat="1" ht="23.45" customHeight="1" x14ac:dyDescent="0.2">
      <c r="A5" s="535" t="s">
        <v>8</v>
      </c>
      <c r="B5" s="536"/>
      <c r="C5" s="537"/>
      <c r="D5" s="484"/>
      <c r="E5" s="485"/>
      <c r="F5" s="737" t="s">
        <v>9</v>
      </c>
      <c r="G5" s="537"/>
      <c r="H5" s="484"/>
      <c r="I5" s="673"/>
      <c r="J5" s="673"/>
      <c r="K5" s="673"/>
      <c r="L5" s="673"/>
      <c r="M5" s="485"/>
      <c r="N5" s="58"/>
      <c r="P5" s="24" t="s">
        <v>10</v>
      </c>
      <c r="Q5" s="752">
        <v>45562</v>
      </c>
      <c r="R5" s="533"/>
      <c r="T5" s="584" t="s">
        <v>11</v>
      </c>
      <c r="U5" s="585"/>
      <c r="V5" s="586" t="s">
        <v>12</v>
      </c>
      <c r="W5" s="533"/>
      <c r="AB5" s="51"/>
      <c r="AC5" s="51"/>
      <c r="AD5" s="51"/>
      <c r="AE5" s="51"/>
    </row>
    <row r="6" spans="1:32" s="382" customFormat="1" ht="24" customHeight="1" x14ac:dyDescent="0.2">
      <c r="A6" s="535" t="s">
        <v>13</v>
      </c>
      <c r="B6" s="536"/>
      <c r="C6" s="537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33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Пятница</v>
      </c>
      <c r="R6" s="397"/>
      <c r="T6" s="593" t="s">
        <v>16</v>
      </c>
      <c r="U6" s="585"/>
      <c r="V6" s="657" t="s">
        <v>17</v>
      </c>
      <c r="W6" s="444"/>
      <c r="AB6" s="51"/>
      <c r="AC6" s="51"/>
      <c r="AD6" s="51"/>
      <c r="AE6" s="51"/>
    </row>
    <row r="7" spans="1:32" s="382" customFormat="1" ht="21.75" hidden="1" customHeight="1" x14ac:dyDescent="0.2">
      <c r="A7" s="55"/>
      <c r="B7" s="55"/>
      <c r="C7" s="55"/>
      <c r="D7" s="457" t="str">
        <f>IFERROR(VLOOKUP(DeliveryAddress,Table,3,0),1)</f>
        <v>1</v>
      </c>
      <c r="E7" s="458"/>
      <c r="F7" s="458"/>
      <c r="G7" s="458"/>
      <c r="H7" s="458"/>
      <c r="I7" s="458"/>
      <c r="J7" s="458"/>
      <c r="K7" s="458"/>
      <c r="L7" s="458"/>
      <c r="M7" s="459"/>
      <c r="N7" s="60"/>
      <c r="P7" s="24"/>
      <c r="Q7" s="42"/>
      <c r="R7" s="42"/>
      <c r="T7" s="401"/>
      <c r="U7" s="585"/>
      <c r="V7" s="658"/>
      <c r="W7" s="659"/>
      <c r="AB7" s="51"/>
      <c r="AC7" s="51"/>
      <c r="AD7" s="51"/>
      <c r="AE7" s="51"/>
    </row>
    <row r="8" spans="1:32" s="382" customFormat="1" ht="25.5" customHeight="1" x14ac:dyDescent="0.2">
      <c r="A8" s="779" t="s">
        <v>18</v>
      </c>
      <c r="B8" s="404"/>
      <c r="C8" s="405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0.375</v>
      </c>
      <c r="R8" s="459"/>
      <c r="T8" s="401"/>
      <c r="U8" s="585"/>
      <c r="V8" s="658"/>
      <c r="W8" s="659"/>
      <c r="AB8" s="51"/>
      <c r="AC8" s="51"/>
      <c r="AD8" s="51"/>
      <c r="AE8" s="51"/>
    </row>
    <row r="9" spans="1:32" s="382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7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84"/>
      <c r="P9" s="26" t="s">
        <v>20</v>
      </c>
      <c r="Q9" s="529"/>
      <c r="R9" s="530"/>
      <c r="T9" s="401"/>
      <c r="U9" s="585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82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7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1" t="str">
        <f>IFERROR(VLOOKUP($D$10,Proxy,2,FALSE),"")</f>
        <v/>
      </c>
      <c r="I10" s="401"/>
      <c r="J10" s="401"/>
      <c r="K10" s="401"/>
      <c r="L10" s="401"/>
      <c r="M10" s="401"/>
      <c r="N10" s="381"/>
      <c r="P10" s="26" t="s">
        <v>21</v>
      </c>
      <c r="Q10" s="594"/>
      <c r="R10" s="595"/>
      <c r="U10" s="24" t="s">
        <v>22</v>
      </c>
      <c r="V10" s="443" t="s">
        <v>23</v>
      </c>
      <c r="W10" s="444"/>
      <c r="X10" s="44"/>
      <c r="Y10" s="44"/>
      <c r="Z10" s="44"/>
      <c r="AA10" s="44"/>
      <c r="AB10" s="51"/>
      <c r="AC10" s="51"/>
      <c r="AD10" s="51"/>
      <c r="AE10" s="51"/>
    </row>
    <row r="11" spans="1:32" s="3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82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9"/>
      <c r="S12" s="23"/>
      <c r="U12" s="24"/>
      <c r="V12" s="425"/>
      <c r="W12" s="401"/>
      <c r="AB12" s="51"/>
      <c r="AC12" s="51"/>
      <c r="AD12" s="51"/>
      <c r="AE12" s="51"/>
    </row>
    <row r="13" spans="1:32" s="382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2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2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6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7"/>
      <c r="Q16" s="567"/>
      <c r="R16" s="567"/>
      <c r="S16" s="567"/>
      <c r="T16" s="5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0" t="s">
        <v>35</v>
      </c>
      <c r="B17" s="440" t="s">
        <v>36</v>
      </c>
      <c r="C17" s="550" t="s">
        <v>37</v>
      </c>
      <c r="D17" s="440" t="s">
        <v>38</v>
      </c>
      <c r="E17" s="511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40" t="s">
        <v>49</v>
      </c>
      <c r="Q17" s="510"/>
      <c r="R17" s="510"/>
      <c r="S17" s="510"/>
      <c r="T17" s="511"/>
      <c r="U17" s="776" t="s">
        <v>50</v>
      </c>
      <c r="V17" s="537"/>
      <c r="W17" s="440" t="s">
        <v>51</v>
      </c>
      <c r="X17" s="440" t="s">
        <v>52</v>
      </c>
      <c r="Y17" s="777" t="s">
        <v>53</v>
      </c>
      <c r="Z17" s="440" t="s">
        <v>54</v>
      </c>
      <c r="AA17" s="652" t="s">
        <v>55</v>
      </c>
      <c r="AB17" s="652" t="s">
        <v>56</v>
      </c>
      <c r="AC17" s="652" t="s">
        <v>57</v>
      </c>
      <c r="AD17" s="652" t="s">
        <v>58</v>
      </c>
      <c r="AE17" s="732"/>
      <c r="AF17" s="733"/>
      <c r="AG17" s="522"/>
      <c r="BD17" s="635" t="s">
        <v>59</v>
      </c>
    </row>
    <row r="18" spans="1:68" ht="14.25" customHeight="1" x14ac:dyDescent="0.2">
      <c r="A18" s="441"/>
      <c r="B18" s="441"/>
      <c r="C18" s="441"/>
      <c r="D18" s="512"/>
      <c r="E18" s="514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512"/>
      <c r="Q18" s="513"/>
      <c r="R18" s="513"/>
      <c r="S18" s="513"/>
      <c r="T18" s="514"/>
      <c r="U18" s="383" t="s">
        <v>60</v>
      </c>
      <c r="V18" s="383" t="s">
        <v>61</v>
      </c>
      <c r="W18" s="441"/>
      <c r="X18" s="441"/>
      <c r="Y18" s="778"/>
      <c r="Z18" s="441"/>
      <c r="AA18" s="653"/>
      <c r="AB18" s="653"/>
      <c r="AC18" s="653"/>
      <c r="AD18" s="734"/>
      <c r="AE18" s="735"/>
      <c r="AF18" s="736"/>
      <c r="AG18" s="523"/>
      <c r="BD18" s="401"/>
    </row>
    <row r="19" spans="1:68" ht="27.75" customHeight="1" x14ac:dyDescent="0.2">
      <c r="A19" s="454" t="s">
        <v>62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48"/>
      <c r="AB19" s="48"/>
      <c r="AC19" s="48"/>
    </row>
    <row r="20" spans="1:68" ht="16.5" customHeight="1" x14ac:dyDescent="0.25">
      <c r="A20" s="438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0"/>
      <c r="AB20" s="380"/>
      <c r="AC20" s="380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8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9"/>
      <c r="P23" s="403" t="s">
        <v>69</v>
      </c>
      <c r="Q23" s="404"/>
      <c r="R23" s="404"/>
      <c r="S23" s="404"/>
      <c r="T23" s="404"/>
      <c r="U23" s="404"/>
      <c r="V23" s="405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9"/>
      <c r="P24" s="403" t="s">
        <v>69</v>
      </c>
      <c r="Q24" s="404"/>
      <c r="R24" s="404"/>
      <c r="S24" s="404"/>
      <c r="T24" s="404"/>
      <c r="U24" s="404"/>
      <c r="V24" s="405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8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9"/>
      <c r="P36" s="403" t="s">
        <v>69</v>
      </c>
      <c r="Q36" s="404"/>
      <c r="R36" s="404"/>
      <c r="S36" s="404"/>
      <c r="T36" s="404"/>
      <c r="U36" s="404"/>
      <c r="V36" s="405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9"/>
      <c r="P37" s="403" t="s">
        <v>69</v>
      </c>
      <c r="Q37" s="404"/>
      <c r="R37" s="404"/>
      <c r="S37" s="404"/>
      <c r="T37" s="404"/>
      <c r="U37" s="404"/>
      <c r="V37" s="405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8"/>
      <c r="AB38" s="378"/>
      <c r="AC38" s="378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8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9"/>
      <c r="P40" s="403" t="s">
        <v>69</v>
      </c>
      <c r="Q40" s="404"/>
      <c r="R40" s="404"/>
      <c r="S40" s="404"/>
      <c r="T40" s="404"/>
      <c r="U40" s="404"/>
      <c r="V40" s="405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9"/>
      <c r="P41" s="403" t="s">
        <v>69</v>
      </c>
      <c r="Q41" s="404"/>
      <c r="R41" s="404"/>
      <c r="S41" s="404"/>
      <c r="T41" s="404"/>
      <c r="U41" s="404"/>
      <c r="V41" s="405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8"/>
      <c r="AB42" s="378"/>
      <c r="AC42" s="378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8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9"/>
      <c r="P44" s="403" t="s">
        <v>69</v>
      </c>
      <c r="Q44" s="404"/>
      <c r="R44" s="404"/>
      <c r="S44" s="404"/>
      <c r="T44" s="404"/>
      <c r="U44" s="404"/>
      <c r="V44" s="405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9"/>
      <c r="P45" s="403" t="s">
        <v>69</v>
      </c>
      <c r="Q45" s="404"/>
      <c r="R45" s="404"/>
      <c r="S45" s="404"/>
      <c r="T45" s="404"/>
      <c r="U45" s="404"/>
      <c r="V45" s="405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8"/>
      <c r="AB46" s="378"/>
      <c r="AC46" s="378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8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9"/>
      <c r="P48" s="403" t="s">
        <v>69</v>
      </c>
      <c r="Q48" s="404"/>
      <c r="R48" s="404"/>
      <c r="S48" s="404"/>
      <c r="T48" s="404"/>
      <c r="U48" s="404"/>
      <c r="V48" s="405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9"/>
      <c r="P49" s="403" t="s">
        <v>69</v>
      </c>
      <c r="Q49" s="404"/>
      <c r="R49" s="404"/>
      <c r="S49" s="404"/>
      <c r="T49" s="404"/>
      <c r="U49" s="404"/>
      <c r="V49" s="405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4" t="s">
        <v>107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  <c r="AA50" s="48"/>
      <c r="AB50" s="48"/>
      <c r="AC50" s="48"/>
    </row>
    <row r="51" spans="1:68" ht="16.5" customHeight="1" x14ac:dyDescent="0.25">
      <c r="A51" s="438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0"/>
      <c r="AB51" s="380"/>
      <c r="AC51" s="380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8"/>
      <c r="AB52" s="378"/>
      <c r="AC52" s="378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8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9"/>
      <c r="P59" s="403" t="s">
        <v>69</v>
      </c>
      <c r="Q59" s="404"/>
      <c r="R59" s="404"/>
      <c r="S59" s="404"/>
      <c r="T59" s="404"/>
      <c r="U59" s="404"/>
      <c r="V59" s="405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9"/>
      <c r="P60" s="403" t="s">
        <v>69</v>
      </c>
      <c r="Q60" s="404"/>
      <c r="R60" s="404"/>
      <c r="S60" s="404"/>
      <c r="T60" s="404"/>
      <c r="U60" s="404"/>
      <c r="V60" s="405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8"/>
      <c r="AB61" s="378"/>
      <c r="AC61" s="378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8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9"/>
      <c r="P64" s="403" t="s">
        <v>69</v>
      </c>
      <c r="Q64" s="404"/>
      <c r="R64" s="404"/>
      <c r="S64" s="404"/>
      <c r="T64" s="404"/>
      <c r="U64" s="404"/>
      <c r="V64" s="405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9"/>
      <c r="P65" s="403" t="s">
        <v>69</v>
      </c>
      <c r="Q65" s="404"/>
      <c r="R65" s="404"/>
      <c r="S65" s="404"/>
      <c r="T65" s="404"/>
      <c r="U65" s="404"/>
      <c r="V65" s="405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8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0"/>
      <c r="AB66" s="380"/>
      <c r="AC66" s="380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8"/>
      <c r="AB67" s="378"/>
      <c r="AC67" s="378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1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315</v>
      </c>
      <c r="Y74" s="387">
        <f t="shared" si="11"/>
        <v>315</v>
      </c>
      <c r="Z74" s="36">
        <f>IFERROR(IF(Y74=0,"",ROUNDUP(Y74/H74,0)*0.00937),"")</f>
        <v>0.65590000000000004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331.8</v>
      </c>
      <c r="BN74" s="64">
        <f t="shared" si="13"/>
        <v>331.8</v>
      </c>
      <c r="BO74" s="64">
        <f t="shared" si="14"/>
        <v>0.58333333333333337</v>
      </c>
      <c r="BP74" s="64">
        <f t="shared" si="15"/>
        <v>0.58333333333333337</v>
      </c>
    </row>
    <row r="75" spans="1:68" x14ac:dyDescent="0.2">
      <c r="A75" s="418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9"/>
      <c r="P75" s="403" t="s">
        <v>69</v>
      </c>
      <c r="Q75" s="404"/>
      <c r="R75" s="404"/>
      <c r="S75" s="404"/>
      <c r="T75" s="404"/>
      <c r="U75" s="404"/>
      <c r="V75" s="405"/>
      <c r="W75" s="37" t="s">
        <v>70</v>
      </c>
      <c r="X75" s="388">
        <f>IFERROR(X68/H68,"0")+IFERROR(X69/H69,"0")+IFERROR(X70/H70,"0")+IFERROR(X71/H71,"0")+IFERROR(X72/H72,"0")+IFERROR(X73/H73,"0")+IFERROR(X74/H74,"0")</f>
        <v>70</v>
      </c>
      <c r="Y75" s="388">
        <f>IFERROR(Y68/H68,"0")+IFERROR(Y69/H69,"0")+IFERROR(Y70/H70,"0")+IFERROR(Y71/H71,"0")+IFERROR(Y72/H72,"0")+IFERROR(Y73/H73,"0")+IFERROR(Y74/H74,"0")</f>
        <v>70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0.65590000000000004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9"/>
      <c r="P76" s="403" t="s">
        <v>69</v>
      </c>
      <c r="Q76" s="404"/>
      <c r="R76" s="404"/>
      <c r="S76" s="404"/>
      <c r="T76" s="404"/>
      <c r="U76" s="404"/>
      <c r="V76" s="405"/>
      <c r="W76" s="37" t="s">
        <v>68</v>
      </c>
      <c r="X76" s="388">
        <f>IFERROR(SUM(X68:X74),"0")</f>
        <v>315</v>
      </c>
      <c r="Y76" s="388">
        <f>IFERROR(SUM(Y68:Y74),"0")</f>
        <v>315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8"/>
      <c r="AB77" s="378"/>
      <c r="AC77" s="378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9"/>
      <c r="P81" s="403" t="s">
        <v>69</v>
      </c>
      <c r="Q81" s="404"/>
      <c r="R81" s="404"/>
      <c r="S81" s="404"/>
      <c r="T81" s="404"/>
      <c r="U81" s="404"/>
      <c r="V81" s="405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9"/>
      <c r="P82" s="403" t="s">
        <v>69</v>
      </c>
      <c r="Q82" s="404"/>
      <c r="R82" s="404"/>
      <c r="S82" s="404"/>
      <c r="T82" s="404"/>
      <c r="U82" s="404"/>
      <c r="V82" s="405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78"/>
      <c r="AB83" s="378"/>
      <c r="AC83" s="378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8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9"/>
      <c r="P90" s="403" t="s">
        <v>69</v>
      </c>
      <c r="Q90" s="404"/>
      <c r="R90" s="404"/>
      <c r="S90" s="404"/>
      <c r="T90" s="404"/>
      <c r="U90" s="404"/>
      <c r="V90" s="405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9"/>
      <c r="P91" s="403" t="s">
        <v>69</v>
      </c>
      <c r="Q91" s="404"/>
      <c r="R91" s="404"/>
      <c r="S91" s="404"/>
      <c r="T91" s="404"/>
      <c r="U91" s="404"/>
      <c r="V91" s="405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78"/>
      <c r="AB92" s="378"/>
      <c r="AC92" s="378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9"/>
      <c r="P98" s="403" t="s">
        <v>69</v>
      </c>
      <c r="Q98" s="404"/>
      <c r="R98" s="404"/>
      <c r="S98" s="404"/>
      <c r="T98" s="404"/>
      <c r="U98" s="404"/>
      <c r="V98" s="405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9"/>
      <c r="P99" s="403" t="s">
        <v>69</v>
      </c>
      <c r="Q99" s="404"/>
      <c r="R99" s="404"/>
      <c r="S99" s="404"/>
      <c r="T99" s="404"/>
      <c r="U99" s="404"/>
      <c r="V99" s="405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78"/>
      <c r="AB100" s="378"/>
      <c r="AC100" s="378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8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9"/>
      <c r="P104" s="403" t="s">
        <v>69</v>
      </c>
      <c r="Q104" s="404"/>
      <c r="R104" s="404"/>
      <c r="S104" s="404"/>
      <c r="T104" s="404"/>
      <c r="U104" s="404"/>
      <c r="V104" s="405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9"/>
      <c r="P105" s="403" t="s">
        <v>69</v>
      </c>
      <c r="Q105" s="404"/>
      <c r="R105" s="404"/>
      <c r="S105" s="404"/>
      <c r="T105" s="404"/>
      <c r="U105" s="404"/>
      <c r="V105" s="405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customHeight="1" x14ac:dyDescent="0.25">
      <c r="A106" s="438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0"/>
      <c r="AB106" s="380"/>
      <c r="AC106" s="380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78"/>
      <c r="AB107" s="378"/>
      <c r="AC107" s="378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8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9"/>
      <c r="P111" s="403" t="s">
        <v>69</v>
      </c>
      <c r="Q111" s="404"/>
      <c r="R111" s="404"/>
      <c r="S111" s="404"/>
      <c r="T111" s="404"/>
      <c r="U111" s="404"/>
      <c r="V111" s="405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9"/>
      <c r="P112" s="403" t="s">
        <v>69</v>
      </c>
      <c r="Q112" s="404"/>
      <c r="R112" s="404"/>
      <c r="S112" s="404"/>
      <c r="T112" s="404"/>
      <c r="U112" s="404"/>
      <c r="V112" s="405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78"/>
      <c r="AB113" s="378"/>
      <c r="AC113" s="378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315</v>
      </c>
      <c r="Y116" s="387">
        <f>IFERROR(IF(X116="",0,CEILING((X116/$H116),1)*$H116),"")</f>
        <v>315.90000000000003</v>
      </c>
      <c r="Z116" s="36">
        <f>IFERROR(IF(Y116=0,"",ROUNDUP(Y116/H116,0)*0.00753),"")</f>
        <v>0.88101000000000007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346.73333333333329</v>
      </c>
      <c r="BN116" s="64">
        <f>IFERROR(Y116*I116/H116,"0")</f>
        <v>347.72399999999999</v>
      </c>
      <c r="BO116" s="64">
        <f>IFERROR(1/J116*(X116/H116),"0")</f>
        <v>0.74786324786324776</v>
      </c>
      <c r="BP116" s="64">
        <f>IFERROR(1/J116*(Y116/H116),"0")</f>
        <v>0.75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8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9"/>
      <c r="P119" s="403" t="s">
        <v>69</v>
      </c>
      <c r="Q119" s="404"/>
      <c r="R119" s="404"/>
      <c r="S119" s="404"/>
      <c r="T119" s="404"/>
      <c r="U119" s="404"/>
      <c r="V119" s="405"/>
      <c r="W119" s="37" t="s">
        <v>70</v>
      </c>
      <c r="X119" s="388">
        <f>IFERROR(X114/H114,"0")+IFERROR(X115/H115,"0")+IFERROR(X116/H116,"0")+IFERROR(X117/H117,"0")+IFERROR(X118/H118,"0")</f>
        <v>116.66666666666666</v>
      </c>
      <c r="Y119" s="388">
        <f>IFERROR(Y114/H114,"0")+IFERROR(Y115/H115,"0")+IFERROR(Y116/H116,"0")+IFERROR(Y117/H117,"0")+IFERROR(Y118/H118,"0")</f>
        <v>117</v>
      </c>
      <c r="Z119" s="388">
        <f>IFERROR(IF(Z114="",0,Z114),"0")+IFERROR(IF(Z115="",0,Z115),"0")+IFERROR(IF(Z116="",0,Z116),"0")+IFERROR(IF(Z117="",0,Z117),"0")+IFERROR(IF(Z118="",0,Z118),"0")</f>
        <v>0.88101000000000007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9"/>
      <c r="P120" s="403" t="s">
        <v>69</v>
      </c>
      <c r="Q120" s="404"/>
      <c r="R120" s="404"/>
      <c r="S120" s="404"/>
      <c r="T120" s="404"/>
      <c r="U120" s="404"/>
      <c r="V120" s="405"/>
      <c r="W120" s="37" t="s">
        <v>68</v>
      </c>
      <c r="X120" s="388">
        <f>IFERROR(SUM(X114:X118),"0")</f>
        <v>315</v>
      </c>
      <c r="Y120" s="388">
        <f>IFERROR(SUM(Y114:Y118),"0")</f>
        <v>315.90000000000003</v>
      </c>
      <c r="Z120" s="37"/>
      <c r="AA120" s="389"/>
      <c r="AB120" s="389"/>
      <c r="AC120" s="389"/>
    </row>
    <row r="121" spans="1:68" ht="16.5" customHeight="1" x14ac:dyDescent="0.25">
      <c r="A121" s="438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0"/>
      <c r="AB121" s="380"/>
      <c r="AC121" s="380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78"/>
      <c r="AB122" s="378"/>
      <c r="AC122" s="378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315</v>
      </c>
      <c r="Y126" s="387">
        <f>IFERROR(IF(X126="",0,CEILING((X126/$H126),1)*$H126),"")</f>
        <v>315</v>
      </c>
      <c r="Z126" s="36">
        <f>IFERROR(IF(Y126=0,"",ROUNDUP(Y126/H126,0)*0.00937),"")</f>
        <v>0.65590000000000004</v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331.8</v>
      </c>
      <c r="BN126" s="64">
        <f>IFERROR(Y126*I126/H126,"0")</f>
        <v>331.8</v>
      </c>
      <c r="BO126" s="64">
        <f>IFERROR(1/J126*(X126/H126),"0")</f>
        <v>0.58333333333333337</v>
      </c>
      <c r="BP126" s="64">
        <f>IFERROR(1/J126*(Y126/H126),"0")</f>
        <v>0.58333333333333337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8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9"/>
      <c r="P128" s="403" t="s">
        <v>69</v>
      </c>
      <c r="Q128" s="404"/>
      <c r="R128" s="404"/>
      <c r="S128" s="404"/>
      <c r="T128" s="404"/>
      <c r="U128" s="404"/>
      <c r="V128" s="405"/>
      <c r="W128" s="37" t="s">
        <v>70</v>
      </c>
      <c r="X128" s="388">
        <f>IFERROR(X123/H123,"0")+IFERROR(X124/H124,"0")+IFERROR(X125/H125,"0")+IFERROR(X126/H126,"0")+IFERROR(X127/H127,"0")</f>
        <v>70</v>
      </c>
      <c r="Y128" s="388">
        <f>IFERROR(Y123/H123,"0")+IFERROR(Y124/H124,"0")+IFERROR(Y125/H125,"0")+IFERROR(Y126/H126,"0")+IFERROR(Y127/H127,"0")</f>
        <v>70</v>
      </c>
      <c r="Z128" s="388">
        <f>IFERROR(IF(Z123="",0,Z123),"0")+IFERROR(IF(Z124="",0,Z124),"0")+IFERROR(IF(Z125="",0,Z125),"0")+IFERROR(IF(Z126="",0,Z126),"0")+IFERROR(IF(Z127="",0,Z127),"0")</f>
        <v>0.65590000000000004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9"/>
      <c r="P129" s="403" t="s">
        <v>69</v>
      </c>
      <c r="Q129" s="404"/>
      <c r="R129" s="404"/>
      <c r="S129" s="404"/>
      <c r="T129" s="404"/>
      <c r="U129" s="404"/>
      <c r="V129" s="405"/>
      <c r="W129" s="37" t="s">
        <v>68</v>
      </c>
      <c r="X129" s="388">
        <f>IFERROR(SUM(X123:X127),"0")</f>
        <v>315</v>
      </c>
      <c r="Y129" s="388">
        <f>IFERROR(SUM(Y123:Y127),"0")</f>
        <v>315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78"/>
      <c r="AB130" s="378"/>
      <c r="AC130" s="378"/>
    </row>
    <row r="131" spans="1:68" ht="16.5" customHeight="1" x14ac:dyDescent="0.25">
      <c r="A131" s="54" t="s">
        <v>212</v>
      </c>
      <c r="B131" s="54" t="s">
        <v>213</v>
      </c>
      <c r="C131" s="31">
        <v>4301020235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50</v>
      </c>
      <c r="P131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214</v>
      </c>
      <c r="C132" s="31">
        <v>4301020345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55</v>
      </c>
      <c r="P132" s="564" t="s">
        <v>215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4301020258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115</v>
      </c>
      <c r="N133" s="33"/>
      <c r="O133" s="32">
        <v>50</v>
      </c>
      <c r="P133" s="7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218</v>
      </c>
      <c r="C134" s="31">
        <v>4301020346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113</v>
      </c>
      <c r="N134" s="33"/>
      <c r="O134" s="32">
        <v>55</v>
      </c>
      <c r="P134" s="765" t="s">
        <v>219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8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9"/>
      <c r="P136" s="403" t="s">
        <v>69</v>
      </c>
      <c r="Q136" s="404"/>
      <c r="R136" s="404"/>
      <c r="S136" s="404"/>
      <c r="T136" s="404"/>
      <c r="U136" s="404"/>
      <c r="V136" s="405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9"/>
      <c r="P137" s="403" t="s">
        <v>69</v>
      </c>
      <c r="Q137" s="404"/>
      <c r="R137" s="404"/>
      <c r="S137" s="404"/>
      <c r="T137" s="404"/>
      <c r="U137" s="404"/>
      <c r="V137" s="405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78"/>
      <c r="AB138" s="378"/>
      <c r="AC138" s="378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315</v>
      </c>
      <c r="Y143" s="387">
        <f t="shared" si="21"/>
        <v>315.90000000000003</v>
      </c>
      <c r="Z143" s="36">
        <f>IFERROR(IF(Y143=0,"",ROUNDUP(Y143/H143,0)*0.00753),"")</f>
        <v>0.88101000000000007</v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346.73333333333329</v>
      </c>
      <c r="BN143" s="64">
        <f t="shared" si="23"/>
        <v>347.72399999999999</v>
      </c>
      <c r="BO143" s="64">
        <f t="shared" si="24"/>
        <v>0.74786324786324776</v>
      </c>
      <c r="BP143" s="64">
        <f t="shared" si="25"/>
        <v>0.75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8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9"/>
      <c r="P146" s="403" t="s">
        <v>69</v>
      </c>
      <c r="Q146" s="404"/>
      <c r="R146" s="404"/>
      <c r="S146" s="404"/>
      <c r="T146" s="404"/>
      <c r="U146" s="404"/>
      <c r="V146" s="405"/>
      <c r="W146" s="37" t="s">
        <v>70</v>
      </c>
      <c r="X146" s="388">
        <f>IFERROR(X139/H139,"0")+IFERROR(X140/H140,"0")+IFERROR(X141/H141,"0")+IFERROR(X142/H142,"0")+IFERROR(X143/H143,"0")+IFERROR(X144/H144,"0")+IFERROR(X145/H145,"0")</f>
        <v>116.66666666666666</v>
      </c>
      <c r="Y146" s="388">
        <f>IFERROR(Y139/H139,"0")+IFERROR(Y140/H140,"0")+IFERROR(Y141/H141,"0")+IFERROR(Y142/H142,"0")+IFERROR(Y143/H143,"0")+IFERROR(Y144/H144,"0")+IFERROR(Y145/H145,"0")</f>
        <v>117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0.88101000000000007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9"/>
      <c r="P147" s="403" t="s">
        <v>69</v>
      </c>
      <c r="Q147" s="404"/>
      <c r="R147" s="404"/>
      <c r="S147" s="404"/>
      <c r="T147" s="404"/>
      <c r="U147" s="404"/>
      <c r="V147" s="405"/>
      <c r="W147" s="37" t="s">
        <v>68</v>
      </c>
      <c r="X147" s="388">
        <f>IFERROR(SUM(X139:X145),"0")</f>
        <v>315</v>
      </c>
      <c r="Y147" s="388">
        <f>IFERROR(SUM(Y139:Y145),"0")</f>
        <v>315.90000000000003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8"/>
      <c r="AB148" s="378"/>
      <c r="AC148" s="378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8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9"/>
      <c r="P151" s="403" t="s">
        <v>69</v>
      </c>
      <c r="Q151" s="404"/>
      <c r="R151" s="404"/>
      <c r="S151" s="404"/>
      <c r="T151" s="404"/>
      <c r="U151" s="404"/>
      <c r="V151" s="405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9"/>
      <c r="P152" s="403" t="s">
        <v>69</v>
      </c>
      <c r="Q152" s="404"/>
      <c r="R152" s="404"/>
      <c r="S152" s="404"/>
      <c r="T152" s="404"/>
      <c r="U152" s="404"/>
      <c r="V152" s="405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8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0"/>
      <c r="AB153" s="380"/>
      <c r="AC153" s="380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8"/>
      <c r="AB154" s="378"/>
      <c r="AC154" s="378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8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9"/>
      <c r="P157" s="403" t="s">
        <v>69</v>
      </c>
      <c r="Q157" s="404"/>
      <c r="R157" s="404"/>
      <c r="S157" s="404"/>
      <c r="T157" s="404"/>
      <c r="U157" s="404"/>
      <c r="V157" s="405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9"/>
      <c r="P158" s="403" t="s">
        <v>69</v>
      </c>
      <c r="Q158" s="404"/>
      <c r="R158" s="404"/>
      <c r="S158" s="404"/>
      <c r="T158" s="404"/>
      <c r="U158" s="404"/>
      <c r="V158" s="405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8"/>
      <c r="AB159" s="378"/>
      <c r="AC159" s="378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8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9"/>
      <c r="P162" s="403" t="s">
        <v>69</v>
      </c>
      <c r="Q162" s="404"/>
      <c r="R162" s="404"/>
      <c r="S162" s="404"/>
      <c r="T162" s="404"/>
      <c r="U162" s="404"/>
      <c r="V162" s="405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9"/>
      <c r="P163" s="403" t="s">
        <v>69</v>
      </c>
      <c r="Q163" s="404"/>
      <c r="R163" s="404"/>
      <c r="S163" s="404"/>
      <c r="T163" s="404"/>
      <c r="U163" s="404"/>
      <c r="V163" s="405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8"/>
      <c r="AB164" s="378"/>
      <c r="AC164" s="378"/>
    </row>
    <row r="165" spans="1:68" ht="16.5" customHeight="1" x14ac:dyDescent="0.25">
      <c r="A165" s="54" t="s">
        <v>247</v>
      </c>
      <c r="B165" s="54" t="s">
        <v>248</v>
      </c>
      <c r="C165" s="31">
        <v>4301051477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4301051476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8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9"/>
      <c r="P167" s="403" t="s">
        <v>69</v>
      </c>
      <c r="Q167" s="404"/>
      <c r="R167" s="404"/>
      <c r="S167" s="404"/>
      <c r="T167" s="404"/>
      <c r="U167" s="404"/>
      <c r="V167" s="405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9"/>
      <c r="P168" s="403" t="s">
        <v>69</v>
      </c>
      <c r="Q168" s="404"/>
      <c r="R168" s="404"/>
      <c r="S168" s="404"/>
      <c r="T168" s="404"/>
      <c r="U168" s="404"/>
      <c r="V168" s="405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8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0"/>
      <c r="AB169" s="380"/>
      <c r="AC169" s="380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78"/>
      <c r="AB170" s="378"/>
      <c r="AC170" s="378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8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9"/>
      <c r="P174" s="403" t="s">
        <v>69</v>
      </c>
      <c r="Q174" s="404"/>
      <c r="R174" s="404"/>
      <c r="S174" s="404"/>
      <c r="T174" s="404"/>
      <c r="U174" s="404"/>
      <c r="V174" s="405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9"/>
      <c r="P175" s="403" t="s">
        <v>69</v>
      </c>
      <c r="Q175" s="404"/>
      <c r="R175" s="404"/>
      <c r="S175" s="404"/>
      <c r="T175" s="404"/>
      <c r="U175" s="404"/>
      <c r="V175" s="405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78"/>
      <c r="AB176" s="378"/>
      <c r="AC176" s="378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8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9"/>
      <c r="P182" s="403" t="s">
        <v>69</v>
      </c>
      <c r="Q182" s="404"/>
      <c r="R182" s="404"/>
      <c r="S182" s="404"/>
      <c r="T182" s="404"/>
      <c r="U182" s="404"/>
      <c r="V182" s="405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9"/>
      <c r="P183" s="403" t="s">
        <v>69</v>
      </c>
      <c r="Q183" s="404"/>
      <c r="R183" s="404"/>
      <c r="S183" s="404"/>
      <c r="T183" s="404"/>
      <c r="U183" s="404"/>
      <c r="V183" s="405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78"/>
      <c r="AB184" s="378"/>
      <c r="AC184" s="378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8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9"/>
      <c r="P188" s="403" t="s">
        <v>69</v>
      </c>
      <c r="Q188" s="404"/>
      <c r="R188" s="404"/>
      <c r="S188" s="404"/>
      <c r="T188" s="404"/>
      <c r="U188" s="404"/>
      <c r="V188" s="405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9"/>
      <c r="P189" s="403" t="s">
        <v>69</v>
      </c>
      <c r="Q189" s="404"/>
      <c r="R189" s="404"/>
      <c r="S189" s="404"/>
      <c r="T189" s="404"/>
      <c r="U189" s="404"/>
      <c r="V189" s="405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customHeight="1" x14ac:dyDescent="0.2">
      <c r="A190" s="454" t="s">
        <v>272</v>
      </c>
      <c r="B190" s="455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  <c r="AA190" s="48"/>
      <c r="AB190" s="48"/>
      <c r="AC190" s="48"/>
    </row>
    <row r="191" spans="1:68" ht="16.5" customHeight="1" x14ac:dyDescent="0.25">
      <c r="A191" s="438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0"/>
      <c r="AB191" s="380"/>
      <c r="AC191" s="380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78"/>
      <c r="AB192" s="378"/>
      <c r="AC192" s="378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8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9"/>
      <c r="P201" s="403" t="s">
        <v>69</v>
      </c>
      <c r="Q201" s="404"/>
      <c r="R201" s="404"/>
      <c r="S201" s="404"/>
      <c r="T201" s="404"/>
      <c r="U201" s="404"/>
      <c r="V201" s="405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9"/>
      <c r="P202" s="403" t="s">
        <v>69</v>
      </c>
      <c r="Q202" s="404"/>
      <c r="R202" s="404"/>
      <c r="S202" s="404"/>
      <c r="T202" s="404"/>
      <c r="U202" s="404"/>
      <c r="V202" s="405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customHeight="1" x14ac:dyDescent="0.25">
      <c r="A203" s="438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0"/>
      <c r="AB203" s="380"/>
      <c r="AC203" s="380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8"/>
      <c r="AB204" s="378"/>
      <c r="AC204" s="378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8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9"/>
      <c r="P207" s="403" t="s">
        <v>69</v>
      </c>
      <c r="Q207" s="404"/>
      <c r="R207" s="404"/>
      <c r="S207" s="404"/>
      <c r="T207" s="404"/>
      <c r="U207" s="404"/>
      <c r="V207" s="405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9"/>
      <c r="P208" s="403" t="s">
        <v>69</v>
      </c>
      <c r="Q208" s="404"/>
      <c r="R208" s="404"/>
      <c r="S208" s="404"/>
      <c r="T208" s="404"/>
      <c r="U208" s="404"/>
      <c r="V208" s="405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8"/>
      <c r="AB209" s="378"/>
      <c r="AC209" s="378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8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9"/>
      <c r="P212" s="403" t="s">
        <v>69</v>
      </c>
      <c r="Q212" s="404"/>
      <c r="R212" s="404"/>
      <c r="S212" s="404"/>
      <c r="T212" s="404"/>
      <c r="U212" s="404"/>
      <c r="V212" s="405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9"/>
      <c r="P213" s="403" t="s">
        <v>69</v>
      </c>
      <c r="Q213" s="404"/>
      <c r="R213" s="404"/>
      <c r="S213" s="404"/>
      <c r="T213" s="404"/>
      <c r="U213" s="404"/>
      <c r="V213" s="405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78"/>
      <c r="AB214" s="378"/>
      <c r="AC214" s="378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8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9"/>
      <c r="P223" s="403" t="s">
        <v>69</v>
      </c>
      <c r="Q223" s="404"/>
      <c r="R223" s="404"/>
      <c r="S223" s="404"/>
      <c r="T223" s="404"/>
      <c r="U223" s="404"/>
      <c r="V223" s="405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9"/>
      <c r="P224" s="403" t="s">
        <v>69</v>
      </c>
      <c r="Q224" s="404"/>
      <c r="R224" s="404"/>
      <c r="S224" s="404"/>
      <c r="T224" s="404"/>
      <c r="U224" s="404"/>
      <c r="V224" s="405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78"/>
      <c r="AB225" s="378"/>
      <c r="AC225" s="378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200</v>
      </c>
      <c r="Y230" s="387">
        <f t="shared" si="36"/>
        <v>201.6</v>
      </c>
      <c r="Z230" s="36">
        <f t="shared" ref="Z230:Z236" si="41">IFERROR(IF(Y230=0,"",ROUNDUP(Y230/H230,0)*0.00753),"")</f>
        <v>0.63251999999999997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224.16666666666669</v>
      </c>
      <c r="BN230" s="64">
        <f t="shared" si="38"/>
        <v>225.96</v>
      </c>
      <c r="BO230" s="64">
        <f t="shared" si="39"/>
        <v>0.53418803418803418</v>
      </c>
      <c r="BP230" s="64">
        <f t="shared" si="40"/>
        <v>0.53846153846153844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280</v>
      </c>
      <c r="Y232" s="387">
        <f t="shared" si="36"/>
        <v>280.8</v>
      </c>
      <c r="Z232" s="36">
        <f t="shared" si="41"/>
        <v>0.88101000000000007</v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311.73333333333341</v>
      </c>
      <c r="BN232" s="64">
        <f t="shared" si="38"/>
        <v>312.62400000000008</v>
      </c>
      <c r="BO232" s="64">
        <f t="shared" si="39"/>
        <v>0.74786324786324787</v>
      </c>
      <c r="BP232" s="64">
        <f t="shared" si="40"/>
        <v>0.75000000000000011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200</v>
      </c>
      <c r="Y236" s="387">
        <f t="shared" si="36"/>
        <v>201.6</v>
      </c>
      <c r="Z236" s="36">
        <f t="shared" si="41"/>
        <v>0.63251999999999997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223.16666666666669</v>
      </c>
      <c r="BN236" s="64">
        <f t="shared" si="38"/>
        <v>224.95199999999997</v>
      </c>
      <c r="BO236" s="64">
        <f t="shared" si="39"/>
        <v>0.53418803418803418</v>
      </c>
      <c r="BP236" s="64">
        <f t="shared" si="40"/>
        <v>0.53846153846153844</v>
      </c>
    </row>
    <row r="237" spans="1:68" x14ac:dyDescent="0.2">
      <c r="A237" s="418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9"/>
      <c r="P237" s="403" t="s">
        <v>69</v>
      </c>
      <c r="Q237" s="404"/>
      <c r="R237" s="404"/>
      <c r="S237" s="404"/>
      <c r="T237" s="404"/>
      <c r="U237" s="404"/>
      <c r="V237" s="405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283.33333333333337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285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2.1460499999999998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9"/>
      <c r="P238" s="403" t="s">
        <v>69</v>
      </c>
      <c r="Q238" s="404"/>
      <c r="R238" s="404"/>
      <c r="S238" s="404"/>
      <c r="T238" s="404"/>
      <c r="U238" s="404"/>
      <c r="V238" s="405"/>
      <c r="W238" s="37" t="s">
        <v>68</v>
      </c>
      <c r="X238" s="388">
        <f>IFERROR(SUM(X226:X236),"0")</f>
        <v>680</v>
      </c>
      <c r="Y238" s="388">
        <f>IFERROR(SUM(Y226:Y236),"0")</f>
        <v>684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78"/>
      <c r="AB239" s="378"/>
      <c r="AC239" s="378"/>
    </row>
    <row r="240" spans="1:68" ht="16.5" customHeight="1" x14ac:dyDescent="0.25">
      <c r="A240" s="54" t="s">
        <v>337</v>
      </c>
      <c r="B240" s="54" t="s">
        <v>338</v>
      </c>
      <c r="C240" s="31">
        <v>4301060360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4301060404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40</v>
      </c>
      <c r="P241" s="7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418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9"/>
      <c r="P245" s="403" t="s">
        <v>69</v>
      </c>
      <c r="Q245" s="404"/>
      <c r="R245" s="404"/>
      <c r="S245" s="404"/>
      <c r="T245" s="404"/>
      <c r="U245" s="404"/>
      <c r="V245" s="405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9"/>
      <c r="P246" s="403" t="s">
        <v>69</v>
      </c>
      <c r="Q246" s="404"/>
      <c r="R246" s="404"/>
      <c r="S246" s="404"/>
      <c r="T246" s="404"/>
      <c r="U246" s="404"/>
      <c r="V246" s="405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customHeight="1" x14ac:dyDescent="0.25">
      <c r="A247" s="438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0"/>
      <c r="AB247" s="380"/>
      <c r="AC247" s="380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78"/>
      <c r="AB248" s="378"/>
      <c r="AC248" s="378"/>
    </row>
    <row r="249" spans="1:68" ht="27" customHeight="1" x14ac:dyDescent="0.25">
      <c r="A249" s="54" t="s">
        <v>347</v>
      </c>
      <c r="B249" s="54" t="s">
        <v>348</v>
      </c>
      <c r="C249" s="31">
        <v>4301011717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4301011945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48</v>
      </c>
      <c r="K250" s="32" t="s">
        <v>112</v>
      </c>
      <c r="L250" s="32"/>
      <c r="M250" s="33" t="s">
        <v>132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4301011733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56</v>
      </c>
      <c r="K252" s="32" t="s">
        <v>112</v>
      </c>
      <c r="L252" s="32"/>
      <c r="M252" s="33" t="s">
        <v>115</v>
      </c>
      <c r="N252" s="33"/>
      <c r="O252" s="32">
        <v>55</v>
      </c>
      <c r="P252" s="4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4301011944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48</v>
      </c>
      <c r="K253" s="32" t="s">
        <v>112</v>
      </c>
      <c r="L253" s="32"/>
      <c r="M253" s="33" t="s">
        <v>132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418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9"/>
      <c r="P257" s="403" t="s">
        <v>69</v>
      </c>
      <c r="Q257" s="404"/>
      <c r="R257" s="404"/>
      <c r="S257" s="404"/>
      <c r="T257" s="404"/>
      <c r="U257" s="404"/>
      <c r="V257" s="405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9"/>
      <c r="P258" s="403" t="s">
        <v>69</v>
      </c>
      <c r="Q258" s="404"/>
      <c r="R258" s="404"/>
      <c r="S258" s="404"/>
      <c r="T258" s="404"/>
      <c r="U258" s="404"/>
      <c r="V258" s="405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customHeight="1" x14ac:dyDescent="0.25">
      <c r="A259" s="438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0"/>
      <c r="AB259" s="380"/>
      <c r="AC259" s="380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78"/>
      <c r="AB260" s="378"/>
      <c r="AC260" s="378"/>
    </row>
    <row r="261" spans="1:68" ht="27" customHeight="1" x14ac:dyDescent="0.25">
      <c r="A261" s="54" t="s">
        <v>362</v>
      </c>
      <c r="B261" s="54" t="s">
        <v>363</v>
      </c>
      <c r="C261" s="31">
        <v>4301011826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4301011942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48</v>
      </c>
      <c r="K262" s="32" t="s">
        <v>112</v>
      </c>
      <c r="L262" s="32"/>
      <c r="M262" s="33" t="s">
        <v>132</v>
      </c>
      <c r="N262" s="33"/>
      <c r="O262" s="32">
        <v>55</v>
      </c>
      <c r="P262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IFERROR(IF(Y262=0,"",ROUNDUP(Y262/H262,0)*0.02039),"")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9"/>
      <c r="P269" s="403" t="s">
        <v>69</v>
      </c>
      <c r="Q269" s="404"/>
      <c r="R269" s="404"/>
      <c r="S269" s="404"/>
      <c r="T269" s="404"/>
      <c r="U269" s="404"/>
      <c r="V269" s="405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9"/>
      <c r="P270" s="403" t="s">
        <v>69</v>
      </c>
      <c r="Q270" s="404"/>
      <c r="R270" s="404"/>
      <c r="S270" s="404"/>
      <c r="T270" s="404"/>
      <c r="U270" s="404"/>
      <c r="V270" s="405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customHeight="1" x14ac:dyDescent="0.25">
      <c r="A271" s="438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0"/>
      <c r="AB271" s="380"/>
      <c r="AC271" s="380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78"/>
      <c r="AB272" s="378"/>
      <c r="AC272" s="378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4301011850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382</v>
      </c>
      <c r="C275" s="31">
        <v>4301011910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48</v>
      </c>
      <c r="K275" s="32" t="s">
        <v>112</v>
      </c>
      <c r="L275" s="32"/>
      <c r="M275" s="33" t="s">
        <v>132</v>
      </c>
      <c r="N275" s="33"/>
      <c r="O275" s="32">
        <v>55</v>
      </c>
      <c r="P275" s="439" t="s">
        <v>383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IFERROR(IF(Y275=0,"",ROUNDUP(Y275/H275,0)*0.02039),"")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8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9"/>
      <c r="P279" s="403" t="s">
        <v>69</v>
      </c>
      <c r="Q279" s="404"/>
      <c r="R279" s="404"/>
      <c r="S279" s="404"/>
      <c r="T279" s="404"/>
      <c r="U279" s="404"/>
      <c r="V279" s="405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9"/>
      <c r="P280" s="403" t="s">
        <v>69</v>
      </c>
      <c r="Q280" s="404"/>
      <c r="R280" s="404"/>
      <c r="S280" s="404"/>
      <c r="T280" s="404"/>
      <c r="U280" s="404"/>
      <c r="V280" s="405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8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0"/>
      <c r="AB281" s="380"/>
      <c r="AC281" s="380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8"/>
      <c r="AB282" s="378"/>
      <c r="AC282" s="378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8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9"/>
      <c r="P284" s="403" t="s">
        <v>69</v>
      </c>
      <c r="Q284" s="404"/>
      <c r="R284" s="404"/>
      <c r="S284" s="404"/>
      <c r="T284" s="404"/>
      <c r="U284" s="404"/>
      <c r="V284" s="405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9"/>
      <c r="P285" s="403" t="s">
        <v>69</v>
      </c>
      <c r="Q285" s="404"/>
      <c r="R285" s="404"/>
      <c r="S285" s="404"/>
      <c r="T285" s="404"/>
      <c r="U285" s="404"/>
      <c r="V285" s="405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8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0"/>
      <c r="AB286" s="380"/>
      <c r="AC286" s="380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78"/>
      <c r="AB287" s="378"/>
      <c r="AC287" s="378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8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9"/>
      <c r="P291" s="403" t="s">
        <v>69</v>
      </c>
      <c r="Q291" s="404"/>
      <c r="R291" s="404"/>
      <c r="S291" s="404"/>
      <c r="T291" s="404"/>
      <c r="U291" s="404"/>
      <c r="V291" s="405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9"/>
      <c r="P292" s="403" t="s">
        <v>69</v>
      </c>
      <c r="Q292" s="404"/>
      <c r="R292" s="404"/>
      <c r="S292" s="404"/>
      <c r="T292" s="404"/>
      <c r="U292" s="404"/>
      <c r="V292" s="405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8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0"/>
      <c r="AB293" s="380"/>
      <c r="AC293" s="380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78"/>
      <c r="AB294" s="378"/>
      <c r="AC294" s="378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8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9"/>
      <c r="P300" s="403" t="s">
        <v>69</v>
      </c>
      <c r="Q300" s="404"/>
      <c r="R300" s="404"/>
      <c r="S300" s="404"/>
      <c r="T300" s="404"/>
      <c r="U300" s="404"/>
      <c r="V300" s="405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9"/>
      <c r="P301" s="403" t="s">
        <v>69</v>
      </c>
      <c r="Q301" s="404"/>
      <c r="R301" s="404"/>
      <c r="S301" s="404"/>
      <c r="T301" s="404"/>
      <c r="U301" s="404"/>
      <c r="V301" s="405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8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0"/>
      <c r="AB302" s="380"/>
      <c r="AC302" s="380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8"/>
      <c r="AB303" s="378"/>
      <c r="AC303" s="378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8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9"/>
      <c r="P305" s="403" t="s">
        <v>69</v>
      </c>
      <c r="Q305" s="404"/>
      <c r="R305" s="404"/>
      <c r="S305" s="404"/>
      <c r="T305" s="404"/>
      <c r="U305" s="404"/>
      <c r="V305" s="405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9"/>
      <c r="P306" s="403" t="s">
        <v>69</v>
      </c>
      <c r="Q306" s="404"/>
      <c r="R306" s="404"/>
      <c r="S306" s="404"/>
      <c r="T306" s="404"/>
      <c r="U306" s="404"/>
      <c r="V306" s="405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8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0"/>
      <c r="AB307" s="380"/>
      <c r="AC307" s="380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78"/>
      <c r="AB308" s="378"/>
      <c r="AC308" s="378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8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9"/>
      <c r="P310" s="403" t="s">
        <v>69</v>
      </c>
      <c r="Q310" s="404"/>
      <c r="R310" s="404"/>
      <c r="S310" s="404"/>
      <c r="T310" s="404"/>
      <c r="U310" s="404"/>
      <c r="V310" s="405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9"/>
      <c r="P311" s="403" t="s">
        <v>69</v>
      </c>
      <c r="Q311" s="404"/>
      <c r="R311" s="404"/>
      <c r="S311" s="404"/>
      <c r="T311" s="404"/>
      <c r="U311" s="404"/>
      <c r="V311" s="405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8"/>
      <c r="AB312" s="378"/>
      <c r="AC312" s="378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9"/>
      <c r="P315" s="403" t="s">
        <v>69</v>
      </c>
      <c r="Q315" s="404"/>
      <c r="R315" s="404"/>
      <c r="S315" s="404"/>
      <c r="T315" s="404"/>
      <c r="U315" s="404"/>
      <c r="V315" s="405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9"/>
      <c r="P316" s="403" t="s">
        <v>69</v>
      </c>
      <c r="Q316" s="404"/>
      <c r="R316" s="404"/>
      <c r="S316" s="404"/>
      <c r="T316" s="404"/>
      <c r="U316" s="404"/>
      <c r="V316" s="405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8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0"/>
      <c r="AB317" s="380"/>
      <c r="AC317" s="380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78"/>
      <c r="AB318" s="378"/>
      <c r="AC318" s="378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4301012016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56</v>
      </c>
      <c r="K321" s="32" t="s">
        <v>112</v>
      </c>
      <c r="L321" s="32"/>
      <c r="M321" s="33" t="s">
        <v>115</v>
      </c>
      <c r="N321" s="33"/>
      <c r="O321" s="32">
        <v>55</v>
      </c>
      <c r="P321" s="6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428</v>
      </c>
      <c r="C322" s="31">
        <v>4301011911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48</v>
      </c>
      <c r="K322" s="32" t="s">
        <v>112</v>
      </c>
      <c r="L322" s="32"/>
      <c r="M322" s="33" t="s">
        <v>132</v>
      </c>
      <c r="N322" s="33"/>
      <c r="O322" s="32">
        <v>55</v>
      </c>
      <c r="P322" s="604" t="s">
        <v>429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IFERROR(IF(Y322=0,"",ROUNDUP(Y322/H322,0)*0.02039),"")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8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9"/>
      <c r="P327" s="403" t="s">
        <v>69</v>
      </c>
      <c r="Q327" s="404"/>
      <c r="R327" s="404"/>
      <c r="S327" s="404"/>
      <c r="T327" s="404"/>
      <c r="U327" s="404"/>
      <c r="V327" s="405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9"/>
      <c r="P328" s="403" t="s">
        <v>69</v>
      </c>
      <c r="Q328" s="404"/>
      <c r="R328" s="404"/>
      <c r="S328" s="404"/>
      <c r="T328" s="404"/>
      <c r="U328" s="404"/>
      <c r="V328" s="405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78"/>
      <c r="AB329" s="378"/>
      <c r="AC329" s="378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8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9"/>
      <c r="P334" s="403" t="s">
        <v>69</v>
      </c>
      <c r="Q334" s="404"/>
      <c r="R334" s="404"/>
      <c r="S334" s="404"/>
      <c r="T334" s="404"/>
      <c r="U334" s="404"/>
      <c r="V334" s="405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9"/>
      <c r="P335" s="403" t="s">
        <v>69</v>
      </c>
      <c r="Q335" s="404"/>
      <c r="R335" s="404"/>
      <c r="S335" s="404"/>
      <c r="T335" s="404"/>
      <c r="U335" s="404"/>
      <c r="V335" s="405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78"/>
      <c r="AB336" s="378"/>
      <c r="AC336" s="378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8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9"/>
      <c r="P343" s="403" t="s">
        <v>69</v>
      </c>
      <c r="Q343" s="404"/>
      <c r="R343" s="404"/>
      <c r="S343" s="404"/>
      <c r="T343" s="404"/>
      <c r="U343" s="404"/>
      <c r="V343" s="405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9"/>
      <c r="P344" s="403" t="s">
        <v>69</v>
      </c>
      <c r="Q344" s="404"/>
      <c r="R344" s="404"/>
      <c r="S344" s="404"/>
      <c r="T344" s="404"/>
      <c r="U344" s="404"/>
      <c r="V344" s="405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78"/>
      <c r="AB345" s="378"/>
      <c r="AC345" s="378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9"/>
      <c r="P349" s="403" t="s">
        <v>69</v>
      </c>
      <c r="Q349" s="404"/>
      <c r="R349" s="404"/>
      <c r="S349" s="404"/>
      <c r="T349" s="404"/>
      <c r="U349" s="404"/>
      <c r="V349" s="405"/>
      <c r="W349" s="37" t="s">
        <v>70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9"/>
      <c r="P350" s="403" t="s">
        <v>69</v>
      </c>
      <c r="Q350" s="404"/>
      <c r="R350" s="404"/>
      <c r="S350" s="404"/>
      <c r="T350" s="404"/>
      <c r="U350" s="404"/>
      <c r="V350" s="405"/>
      <c r="W350" s="37" t="s">
        <v>68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78"/>
      <c r="AB351" s="378"/>
      <c r="AC351" s="378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8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9"/>
      <c r="P356" s="403" t="s">
        <v>69</v>
      </c>
      <c r="Q356" s="404"/>
      <c r="R356" s="404"/>
      <c r="S356" s="404"/>
      <c r="T356" s="404"/>
      <c r="U356" s="404"/>
      <c r="V356" s="405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9"/>
      <c r="P357" s="403" t="s">
        <v>69</v>
      </c>
      <c r="Q357" s="404"/>
      <c r="R357" s="404"/>
      <c r="S357" s="404"/>
      <c r="T357" s="404"/>
      <c r="U357" s="404"/>
      <c r="V357" s="405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78"/>
      <c r="AB358" s="378"/>
      <c r="AC358" s="378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8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9"/>
      <c r="P362" s="403" t="s">
        <v>69</v>
      </c>
      <c r="Q362" s="404"/>
      <c r="R362" s="404"/>
      <c r="S362" s="404"/>
      <c r="T362" s="404"/>
      <c r="U362" s="404"/>
      <c r="V362" s="405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9"/>
      <c r="P363" s="403" t="s">
        <v>69</v>
      </c>
      <c r="Q363" s="404"/>
      <c r="R363" s="404"/>
      <c r="S363" s="404"/>
      <c r="T363" s="404"/>
      <c r="U363" s="404"/>
      <c r="V363" s="405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8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0"/>
      <c r="AB364" s="380"/>
      <c r="AC364" s="380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78"/>
      <c r="AB365" s="378"/>
      <c r="AC365" s="378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8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9"/>
      <c r="P367" s="403" t="s">
        <v>69</v>
      </c>
      <c r="Q367" s="404"/>
      <c r="R367" s="404"/>
      <c r="S367" s="404"/>
      <c r="T367" s="404"/>
      <c r="U367" s="404"/>
      <c r="V367" s="405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9"/>
      <c r="P368" s="403" t="s">
        <v>69</v>
      </c>
      <c r="Q368" s="404"/>
      <c r="R368" s="404"/>
      <c r="S368" s="404"/>
      <c r="T368" s="404"/>
      <c r="U368" s="404"/>
      <c r="V368" s="405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78"/>
      <c r="AB369" s="378"/>
      <c r="AC369" s="378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525</v>
      </c>
      <c r="Y371" s="387">
        <f>IFERROR(IF(X371="",0,CEILING((X371/$H371),1)*$H371),"")</f>
        <v>525</v>
      </c>
      <c r="Z371" s="36">
        <f>IFERROR(IF(Y371=0,"",ROUNDUP(Y371/H371,0)*0.00753),"")</f>
        <v>1.8825000000000001</v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593</v>
      </c>
      <c r="BN371" s="64">
        <f>IFERROR(Y371*I371/H371,"0")</f>
        <v>593</v>
      </c>
      <c r="BO371" s="64">
        <f>IFERROR(1/J371*(X371/H371),"0")</f>
        <v>1.6025641025641024</v>
      </c>
      <c r="BP371" s="64">
        <f>IFERROR(1/J371*(Y371/H371),"0")</f>
        <v>1.6025641025641024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350</v>
      </c>
      <c r="Y372" s="387">
        <f>IFERROR(IF(X372="",0,CEILING((X372/$H372),1)*$H372),"")</f>
        <v>350.7</v>
      </c>
      <c r="Z372" s="36">
        <f>IFERROR(IF(Y372=0,"",ROUNDUP(Y372/H372,0)*0.00753),"")</f>
        <v>1.2575100000000001</v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393.33333333333331</v>
      </c>
      <c r="BN372" s="64">
        <f>IFERROR(Y372*I372/H372,"0")</f>
        <v>394.11999999999995</v>
      </c>
      <c r="BO372" s="64">
        <f>IFERROR(1/J372*(X372/H372),"0")</f>
        <v>1.0683760683760684</v>
      </c>
      <c r="BP372" s="64">
        <f>IFERROR(1/J372*(Y372/H372),"0")</f>
        <v>1.0705128205128205</v>
      </c>
    </row>
    <row r="373" spans="1:68" x14ac:dyDescent="0.2">
      <c r="A373" s="418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9"/>
      <c r="P373" s="403" t="s">
        <v>69</v>
      </c>
      <c r="Q373" s="404"/>
      <c r="R373" s="404"/>
      <c r="S373" s="404"/>
      <c r="T373" s="404"/>
      <c r="U373" s="404"/>
      <c r="V373" s="405"/>
      <c r="W373" s="37" t="s">
        <v>70</v>
      </c>
      <c r="X373" s="388">
        <f>IFERROR(X370/H370,"0")+IFERROR(X371/H371,"0")+IFERROR(X372/H372,"0")</f>
        <v>416.66666666666663</v>
      </c>
      <c r="Y373" s="388">
        <f>IFERROR(Y370/H370,"0")+IFERROR(Y371/H371,"0")+IFERROR(Y372/H372,"0")</f>
        <v>417</v>
      </c>
      <c r="Z373" s="388">
        <f>IFERROR(IF(Z370="",0,Z370),"0")+IFERROR(IF(Z371="",0,Z371),"0")+IFERROR(IF(Z372="",0,Z372),"0")</f>
        <v>3.1400100000000002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9"/>
      <c r="P374" s="403" t="s">
        <v>69</v>
      </c>
      <c r="Q374" s="404"/>
      <c r="R374" s="404"/>
      <c r="S374" s="404"/>
      <c r="T374" s="404"/>
      <c r="U374" s="404"/>
      <c r="V374" s="405"/>
      <c r="W374" s="37" t="s">
        <v>68</v>
      </c>
      <c r="X374" s="388">
        <f>IFERROR(SUM(X370:X372),"0")</f>
        <v>875</v>
      </c>
      <c r="Y374" s="388">
        <f>IFERROR(SUM(Y370:Y372),"0")</f>
        <v>875.7</v>
      </c>
      <c r="Z374" s="37"/>
      <c r="AA374" s="389"/>
      <c r="AB374" s="389"/>
      <c r="AC374" s="389"/>
    </row>
    <row r="375" spans="1:68" ht="27.75" customHeight="1" x14ac:dyDescent="0.2">
      <c r="A375" s="454" t="s">
        <v>492</v>
      </c>
      <c r="B375" s="455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  <c r="AA375" s="48"/>
      <c r="AB375" s="48"/>
      <c r="AC375" s="48"/>
    </row>
    <row r="376" spans="1:68" ht="16.5" customHeight="1" x14ac:dyDescent="0.25">
      <c r="A376" s="438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0"/>
      <c r="AB376" s="380"/>
      <c r="AC376" s="380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78"/>
      <c r="AB377" s="378"/>
      <c r="AC377" s="378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1000</v>
      </c>
      <c r="Y379" s="387">
        <f t="shared" si="67"/>
        <v>1005</v>
      </c>
      <c r="Z379" s="36">
        <f>IFERROR(IF(Y379=0,"",ROUNDUP(Y379/H379,0)*0.02175),"")</f>
        <v>1.4572499999999999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1032</v>
      </c>
      <c r="BN379" s="64">
        <f t="shared" si="69"/>
        <v>1037.1600000000001</v>
      </c>
      <c r="BO379" s="64">
        <f t="shared" si="70"/>
        <v>1.3888888888888888</v>
      </c>
      <c r="BP379" s="64">
        <f t="shared" si="71"/>
        <v>1.3958333333333333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1000</v>
      </c>
      <c r="Y381" s="387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2000</v>
      </c>
      <c r="Y383" s="387">
        <f t="shared" si="67"/>
        <v>2010</v>
      </c>
      <c r="Z383" s="36">
        <f>IFERROR(IF(Y383=0,"",ROUNDUP(Y383/H383,0)*0.02175),"")</f>
        <v>2.9144999999999999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2064</v>
      </c>
      <c r="BN383" s="64">
        <f t="shared" si="69"/>
        <v>2074.3200000000002</v>
      </c>
      <c r="BO383" s="64">
        <f t="shared" si="70"/>
        <v>2.7777777777777777</v>
      </c>
      <c r="BP383" s="64">
        <f t="shared" si="71"/>
        <v>2.7916666666666665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9"/>
      <c r="P387" s="403" t="s">
        <v>69</v>
      </c>
      <c r="Q387" s="404"/>
      <c r="R387" s="404"/>
      <c r="S387" s="404"/>
      <c r="T387" s="404"/>
      <c r="U387" s="404"/>
      <c r="V387" s="405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266.66666666666669</v>
      </c>
      <c r="Y387" s="388">
        <f>IFERROR(Y378/H378,"0")+IFERROR(Y379/H379,"0")+IFERROR(Y380/H380,"0")+IFERROR(Y381/H381,"0")+IFERROR(Y382/H382,"0")+IFERROR(Y383/H383,"0")+IFERROR(Y384/H384,"0")+IFERROR(Y385/H385,"0")+IFERROR(Y386/H386,"0")</f>
        <v>268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5.8289999999999997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9"/>
      <c r="P388" s="403" t="s">
        <v>69</v>
      </c>
      <c r="Q388" s="404"/>
      <c r="R388" s="404"/>
      <c r="S388" s="404"/>
      <c r="T388" s="404"/>
      <c r="U388" s="404"/>
      <c r="V388" s="405"/>
      <c r="W388" s="37" t="s">
        <v>68</v>
      </c>
      <c r="X388" s="388">
        <f>IFERROR(SUM(X378:X386),"0")</f>
        <v>4000</v>
      </c>
      <c r="Y388" s="388">
        <f>IFERROR(SUM(Y378:Y386),"0")</f>
        <v>4020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8"/>
      <c r="AB389" s="378"/>
      <c r="AC389" s="378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1200</v>
      </c>
      <c r="Y390" s="387">
        <f>IFERROR(IF(X390="",0,CEILING((X390/$H390),1)*$H390),"")</f>
        <v>1200</v>
      </c>
      <c r="Z390" s="36">
        <f>IFERROR(IF(Y390=0,"",ROUNDUP(Y390/H390,0)*0.02175),"")</f>
        <v>1.7399999999999998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1238.4000000000001</v>
      </c>
      <c r="BN390" s="64">
        <f>IFERROR(Y390*I390/H390,"0")</f>
        <v>1238.4000000000001</v>
      </c>
      <c r="BO390" s="64">
        <f>IFERROR(1/J390*(X390/H390),"0")</f>
        <v>1.6666666666666665</v>
      </c>
      <c r="BP390" s="64">
        <f>IFERROR(1/J390*(Y390/H390),"0")</f>
        <v>1.6666666666666665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9"/>
      <c r="P392" s="403" t="s">
        <v>69</v>
      </c>
      <c r="Q392" s="404"/>
      <c r="R392" s="404"/>
      <c r="S392" s="404"/>
      <c r="T392" s="404"/>
      <c r="U392" s="404"/>
      <c r="V392" s="405"/>
      <c r="W392" s="37" t="s">
        <v>70</v>
      </c>
      <c r="X392" s="388">
        <f>IFERROR(X390/H390,"0")+IFERROR(X391/H391,"0")</f>
        <v>80</v>
      </c>
      <c r="Y392" s="388">
        <f>IFERROR(Y390/H390,"0")+IFERROR(Y391/H391,"0")</f>
        <v>80</v>
      </c>
      <c r="Z392" s="388">
        <f>IFERROR(IF(Z390="",0,Z390),"0")+IFERROR(IF(Z391="",0,Z391),"0")</f>
        <v>1.7399999999999998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9"/>
      <c r="P393" s="403" t="s">
        <v>69</v>
      </c>
      <c r="Q393" s="404"/>
      <c r="R393" s="404"/>
      <c r="S393" s="404"/>
      <c r="T393" s="404"/>
      <c r="U393" s="404"/>
      <c r="V393" s="405"/>
      <c r="W393" s="37" t="s">
        <v>68</v>
      </c>
      <c r="X393" s="388">
        <f>IFERROR(SUM(X390:X391),"0")</f>
        <v>1200</v>
      </c>
      <c r="Y393" s="388">
        <f>IFERROR(SUM(Y390:Y391),"0")</f>
        <v>1200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78"/>
      <c r="AB394" s="378"/>
      <c r="AC394" s="378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8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9"/>
      <c r="P398" s="403" t="s">
        <v>69</v>
      </c>
      <c r="Q398" s="404"/>
      <c r="R398" s="404"/>
      <c r="S398" s="404"/>
      <c r="T398" s="404"/>
      <c r="U398" s="404"/>
      <c r="V398" s="405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9"/>
      <c r="P399" s="403" t="s">
        <v>69</v>
      </c>
      <c r="Q399" s="404"/>
      <c r="R399" s="404"/>
      <c r="S399" s="404"/>
      <c r="T399" s="404"/>
      <c r="U399" s="404"/>
      <c r="V399" s="405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8"/>
      <c r="AB400" s="378"/>
      <c r="AC400" s="378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9"/>
      <c r="P403" s="403" t="s">
        <v>69</v>
      </c>
      <c r="Q403" s="404"/>
      <c r="R403" s="404"/>
      <c r="S403" s="404"/>
      <c r="T403" s="404"/>
      <c r="U403" s="404"/>
      <c r="V403" s="405"/>
      <c r="W403" s="37" t="s">
        <v>70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9"/>
      <c r="P404" s="403" t="s">
        <v>69</v>
      </c>
      <c r="Q404" s="404"/>
      <c r="R404" s="404"/>
      <c r="S404" s="404"/>
      <c r="T404" s="404"/>
      <c r="U404" s="404"/>
      <c r="V404" s="405"/>
      <c r="W404" s="37" t="s">
        <v>68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customHeight="1" x14ac:dyDescent="0.25">
      <c r="A405" s="438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0"/>
      <c r="AB405" s="380"/>
      <c r="AC405" s="380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78"/>
      <c r="AB406" s="378"/>
      <c r="AC406" s="378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3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8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9"/>
      <c r="P411" s="403" t="s">
        <v>69</v>
      </c>
      <c r="Q411" s="404"/>
      <c r="R411" s="404"/>
      <c r="S411" s="404"/>
      <c r="T411" s="404"/>
      <c r="U411" s="404"/>
      <c r="V411" s="405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9"/>
      <c r="P412" s="403" t="s">
        <v>69</v>
      </c>
      <c r="Q412" s="404"/>
      <c r="R412" s="404"/>
      <c r="S412" s="404"/>
      <c r="T412" s="404"/>
      <c r="U412" s="404"/>
      <c r="V412" s="405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8"/>
      <c r="AB413" s="378"/>
      <c r="AC413" s="378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9"/>
      <c r="P416" s="403" t="s">
        <v>69</v>
      </c>
      <c r="Q416" s="404"/>
      <c r="R416" s="404"/>
      <c r="S416" s="404"/>
      <c r="T416" s="404"/>
      <c r="U416" s="404"/>
      <c r="V416" s="405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9"/>
      <c r="P417" s="403" t="s">
        <v>69</v>
      </c>
      <c r="Q417" s="404"/>
      <c r="R417" s="404"/>
      <c r="S417" s="404"/>
      <c r="T417" s="404"/>
      <c r="U417" s="404"/>
      <c r="V417" s="405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78"/>
      <c r="AB418" s="378"/>
      <c r="AC418" s="378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9"/>
      <c r="P424" s="403" t="s">
        <v>69</v>
      </c>
      <c r="Q424" s="404"/>
      <c r="R424" s="404"/>
      <c r="S424" s="404"/>
      <c r="T424" s="404"/>
      <c r="U424" s="404"/>
      <c r="V424" s="405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9"/>
      <c r="P425" s="403" t="s">
        <v>69</v>
      </c>
      <c r="Q425" s="404"/>
      <c r="R425" s="404"/>
      <c r="S425" s="404"/>
      <c r="T425" s="404"/>
      <c r="U425" s="404"/>
      <c r="V425" s="405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8"/>
      <c r="AB426" s="378"/>
      <c r="AC426" s="378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8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9"/>
      <c r="P428" s="403" t="s">
        <v>69</v>
      </c>
      <c r="Q428" s="404"/>
      <c r="R428" s="404"/>
      <c r="S428" s="404"/>
      <c r="T428" s="404"/>
      <c r="U428" s="404"/>
      <c r="V428" s="405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9"/>
      <c r="P429" s="403" t="s">
        <v>69</v>
      </c>
      <c r="Q429" s="404"/>
      <c r="R429" s="404"/>
      <c r="S429" s="404"/>
      <c r="T429" s="404"/>
      <c r="U429" s="404"/>
      <c r="V429" s="405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4" t="s">
        <v>546</v>
      </c>
      <c r="B430" s="455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  <c r="AA430" s="48"/>
      <c r="AB430" s="48"/>
      <c r="AC430" s="48"/>
    </row>
    <row r="431" spans="1:68" ht="16.5" customHeight="1" x14ac:dyDescent="0.25">
      <c r="A431" s="438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0"/>
      <c r="AB431" s="380"/>
      <c r="AC431" s="380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78"/>
      <c r="AB432" s="378"/>
      <c r="AC432" s="378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8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9"/>
      <c r="P434" s="403" t="s">
        <v>69</v>
      </c>
      <c r="Q434" s="404"/>
      <c r="R434" s="404"/>
      <c r="S434" s="404"/>
      <c r="T434" s="404"/>
      <c r="U434" s="404"/>
      <c r="V434" s="405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9"/>
      <c r="P435" s="403" t="s">
        <v>69</v>
      </c>
      <c r="Q435" s="404"/>
      <c r="R435" s="404"/>
      <c r="S435" s="404"/>
      <c r="T435" s="404"/>
      <c r="U435" s="404"/>
      <c r="V435" s="405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78"/>
      <c r="AB436" s="378"/>
      <c r="AC436" s="378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4301031257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4301031335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4301031178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45</v>
      </c>
      <c r="P444" s="7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4301031330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5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4301031254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4301031336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4301031258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6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4301031337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4301031255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4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4301031338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52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8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9"/>
      <c r="P458" s="403" t="s">
        <v>69</v>
      </c>
      <c r="Q458" s="404"/>
      <c r="R458" s="404"/>
      <c r="S458" s="404"/>
      <c r="T458" s="404"/>
      <c r="U458" s="404"/>
      <c r="V458" s="405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9"/>
      <c r="P459" s="403" t="s">
        <v>69</v>
      </c>
      <c r="Q459" s="404"/>
      <c r="R459" s="404"/>
      <c r="S459" s="404"/>
      <c r="T459" s="404"/>
      <c r="U459" s="404"/>
      <c r="V459" s="405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8"/>
      <c r="AB460" s="378"/>
      <c r="AC460" s="378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8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9"/>
      <c r="P463" s="403" t="s">
        <v>69</v>
      </c>
      <c r="Q463" s="404"/>
      <c r="R463" s="404"/>
      <c r="S463" s="404"/>
      <c r="T463" s="404"/>
      <c r="U463" s="404"/>
      <c r="V463" s="405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9"/>
      <c r="P464" s="403" t="s">
        <v>69</v>
      </c>
      <c r="Q464" s="404"/>
      <c r="R464" s="404"/>
      <c r="S464" s="404"/>
      <c r="T464" s="404"/>
      <c r="U464" s="404"/>
      <c r="V464" s="405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8"/>
      <c r="AB465" s="378"/>
      <c r="AC465" s="378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8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9"/>
      <c r="P467" s="403" t="s">
        <v>69</v>
      </c>
      <c r="Q467" s="404"/>
      <c r="R467" s="404"/>
      <c r="S467" s="404"/>
      <c r="T467" s="404"/>
      <c r="U467" s="404"/>
      <c r="V467" s="405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9"/>
      <c r="P468" s="403" t="s">
        <v>69</v>
      </c>
      <c r="Q468" s="404"/>
      <c r="R468" s="404"/>
      <c r="S468" s="404"/>
      <c r="T468" s="404"/>
      <c r="U468" s="404"/>
      <c r="V468" s="405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8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0"/>
      <c r="AB469" s="380"/>
      <c r="AC469" s="380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78"/>
      <c r="AB470" s="378"/>
      <c r="AC470" s="378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8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9"/>
      <c r="P472" s="403" t="s">
        <v>69</v>
      </c>
      <c r="Q472" s="404"/>
      <c r="R472" s="404"/>
      <c r="S472" s="404"/>
      <c r="T472" s="404"/>
      <c r="U472" s="404"/>
      <c r="V472" s="405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9"/>
      <c r="P473" s="403" t="s">
        <v>69</v>
      </c>
      <c r="Q473" s="404"/>
      <c r="R473" s="404"/>
      <c r="S473" s="404"/>
      <c r="T473" s="404"/>
      <c r="U473" s="404"/>
      <c r="V473" s="405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78"/>
      <c r="AB474" s="378"/>
      <c r="AC474" s="378"/>
    </row>
    <row r="475" spans="1:68" ht="27" customHeight="1" x14ac:dyDescent="0.25">
      <c r="A475" s="54" t="s">
        <v>595</v>
      </c>
      <c r="B475" s="54" t="s">
        <v>596</v>
      </c>
      <c r="C475" s="31">
        <v>4301031212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113</v>
      </c>
      <c r="N475" s="33"/>
      <c r="O475" s="32">
        <v>45</v>
      </c>
      <c r="P475" s="6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customHeight="1" x14ac:dyDescent="0.25">
      <c r="A476" s="54" t="s">
        <v>595</v>
      </c>
      <c r="B476" s="54" t="s">
        <v>597</v>
      </c>
      <c r="C476" s="31">
        <v>4301031324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67</v>
      </c>
      <c r="N476" s="33"/>
      <c r="O476" s="32">
        <v>50</v>
      </c>
      <c r="P476" s="48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4301031173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45</v>
      </c>
      <c r="P479" s="51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4301031327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54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8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9"/>
      <c r="P481" s="403" t="s">
        <v>69</v>
      </c>
      <c r="Q481" s="404"/>
      <c r="R481" s="404"/>
      <c r="S481" s="404"/>
      <c r="T481" s="404"/>
      <c r="U481" s="404"/>
      <c r="V481" s="405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9"/>
      <c r="P482" s="403" t="s">
        <v>69</v>
      </c>
      <c r="Q482" s="404"/>
      <c r="R482" s="404"/>
      <c r="S482" s="404"/>
      <c r="T482" s="404"/>
      <c r="U482" s="404"/>
      <c r="V482" s="405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8"/>
      <c r="AB483" s="378"/>
      <c r="AC483" s="378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9"/>
      <c r="P485" s="403" t="s">
        <v>69</v>
      </c>
      <c r="Q485" s="404"/>
      <c r="R485" s="404"/>
      <c r="S485" s="404"/>
      <c r="T485" s="404"/>
      <c r="U485" s="404"/>
      <c r="V485" s="405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9"/>
      <c r="P486" s="403" t="s">
        <v>69</v>
      </c>
      <c r="Q486" s="404"/>
      <c r="R486" s="404"/>
      <c r="S486" s="404"/>
      <c r="T486" s="404"/>
      <c r="U486" s="404"/>
      <c r="V486" s="405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8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0"/>
      <c r="AB487" s="380"/>
      <c r="AC487" s="380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78"/>
      <c r="AB488" s="378"/>
      <c r="AC488" s="378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8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9"/>
      <c r="P492" s="403" t="s">
        <v>69</v>
      </c>
      <c r="Q492" s="404"/>
      <c r="R492" s="404"/>
      <c r="S492" s="404"/>
      <c r="T492" s="404"/>
      <c r="U492" s="404"/>
      <c r="V492" s="405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9"/>
      <c r="P493" s="403" t="s">
        <v>69</v>
      </c>
      <c r="Q493" s="404"/>
      <c r="R493" s="404"/>
      <c r="S493" s="404"/>
      <c r="T493" s="404"/>
      <c r="U493" s="404"/>
      <c r="V493" s="405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8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0"/>
      <c r="AB494" s="380"/>
      <c r="AC494" s="380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8"/>
      <c r="AB495" s="378"/>
      <c r="AC495" s="378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8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9"/>
      <c r="P497" s="403" t="s">
        <v>69</v>
      </c>
      <c r="Q497" s="404"/>
      <c r="R497" s="404"/>
      <c r="S497" s="404"/>
      <c r="T497" s="404"/>
      <c r="U497" s="404"/>
      <c r="V497" s="405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9"/>
      <c r="P498" s="403" t="s">
        <v>69</v>
      </c>
      <c r="Q498" s="404"/>
      <c r="R498" s="404"/>
      <c r="S498" s="404"/>
      <c r="T498" s="404"/>
      <c r="U498" s="404"/>
      <c r="V498" s="405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4" t="s">
        <v>617</v>
      </c>
      <c r="B499" s="455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  <c r="AA499" s="48"/>
      <c r="AB499" s="48"/>
      <c r="AC499" s="48"/>
    </row>
    <row r="500" spans="1:68" ht="16.5" customHeight="1" x14ac:dyDescent="0.25">
      <c r="A500" s="438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0"/>
      <c r="AB500" s="380"/>
      <c r="AC500" s="380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78"/>
      <c r="AB501" s="378"/>
      <c r="AC501" s="378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8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9"/>
      <c r="P510" s="403" t="s">
        <v>69</v>
      </c>
      <c r="Q510" s="404"/>
      <c r="R510" s="404"/>
      <c r="S510" s="404"/>
      <c r="T510" s="404"/>
      <c r="U510" s="404"/>
      <c r="V510" s="405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9"/>
      <c r="P511" s="403" t="s">
        <v>69</v>
      </c>
      <c r="Q511" s="404"/>
      <c r="R511" s="404"/>
      <c r="S511" s="404"/>
      <c r="T511" s="404"/>
      <c r="U511" s="404"/>
      <c r="V511" s="405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8"/>
      <c r="AB512" s="378"/>
      <c r="AC512" s="378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8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9"/>
      <c r="P515" s="403" t="s">
        <v>69</v>
      </c>
      <c r="Q515" s="404"/>
      <c r="R515" s="404"/>
      <c r="S515" s="404"/>
      <c r="T515" s="404"/>
      <c r="U515" s="404"/>
      <c r="V515" s="405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9"/>
      <c r="P516" s="403" t="s">
        <v>69</v>
      </c>
      <c r="Q516" s="404"/>
      <c r="R516" s="404"/>
      <c r="S516" s="404"/>
      <c r="T516" s="404"/>
      <c r="U516" s="404"/>
      <c r="V516" s="405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78"/>
      <c r="AB517" s="378"/>
      <c r="AC517" s="378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8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9"/>
      <c r="P524" s="403" t="s">
        <v>69</v>
      </c>
      <c r="Q524" s="404"/>
      <c r="R524" s="404"/>
      <c r="S524" s="404"/>
      <c r="T524" s="404"/>
      <c r="U524" s="404"/>
      <c r="V524" s="405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9"/>
      <c r="P525" s="403" t="s">
        <v>69</v>
      </c>
      <c r="Q525" s="404"/>
      <c r="R525" s="404"/>
      <c r="S525" s="404"/>
      <c r="T525" s="404"/>
      <c r="U525" s="404"/>
      <c r="V525" s="405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78"/>
      <c r="AB526" s="378"/>
      <c r="AC526" s="378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8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9"/>
      <c r="P530" s="403" t="s">
        <v>69</v>
      </c>
      <c r="Q530" s="404"/>
      <c r="R530" s="404"/>
      <c r="S530" s="404"/>
      <c r="T530" s="404"/>
      <c r="U530" s="404"/>
      <c r="V530" s="405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9"/>
      <c r="P531" s="403" t="s">
        <v>69</v>
      </c>
      <c r="Q531" s="404"/>
      <c r="R531" s="404"/>
      <c r="S531" s="404"/>
      <c r="T531" s="404"/>
      <c r="U531" s="404"/>
      <c r="V531" s="405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8"/>
      <c r="AB532" s="378"/>
      <c r="AC532" s="378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8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9"/>
      <c r="P535" s="403" t="s">
        <v>69</v>
      </c>
      <c r="Q535" s="404"/>
      <c r="R535" s="404"/>
      <c r="S535" s="404"/>
      <c r="T535" s="404"/>
      <c r="U535" s="404"/>
      <c r="V535" s="405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9"/>
      <c r="P536" s="403" t="s">
        <v>69</v>
      </c>
      <c r="Q536" s="404"/>
      <c r="R536" s="404"/>
      <c r="S536" s="404"/>
      <c r="T536" s="404"/>
      <c r="U536" s="404"/>
      <c r="V536" s="405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4" t="s">
        <v>661</v>
      </c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  <c r="AA537" s="48"/>
      <c r="AB537" s="48"/>
      <c r="AC537" s="48"/>
    </row>
    <row r="538" spans="1:68" ht="16.5" customHeight="1" x14ac:dyDescent="0.25">
      <c r="A538" s="438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0"/>
      <c r="AB538" s="380"/>
      <c r="AC538" s="380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78"/>
      <c r="AB539" s="378"/>
      <c r="AC539" s="378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1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3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4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9"/>
      <c r="P547" s="403" t="s">
        <v>69</v>
      </c>
      <c r="Q547" s="404"/>
      <c r="R547" s="404"/>
      <c r="S547" s="404"/>
      <c r="T547" s="404"/>
      <c r="U547" s="404"/>
      <c r="V547" s="405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9"/>
      <c r="P548" s="403" t="s">
        <v>69</v>
      </c>
      <c r="Q548" s="404"/>
      <c r="R548" s="404"/>
      <c r="S548" s="404"/>
      <c r="T548" s="404"/>
      <c r="U548" s="404"/>
      <c r="V548" s="405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78"/>
      <c r="AB549" s="378"/>
      <c r="AC549" s="378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1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51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7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9"/>
      <c r="P554" s="403" t="s">
        <v>69</v>
      </c>
      <c r="Q554" s="404"/>
      <c r="R554" s="404"/>
      <c r="S554" s="404"/>
      <c r="T554" s="404"/>
      <c r="U554" s="404"/>
      <c r="V554" s="405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9"/>
      <c r="P555" s="403" t="s">
        <v>69</v>
      </c>
      <c r="Q555" s="404"/>
      <c r="R555" s="404"/>
      <c r="S555" s="404"/>
      <c r="T555" s="404"/>
      <c r="U555" s="404"/>
      <c r="V555" s="405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78"/>
      <c r="AB556" s="378"/>
      <c r="AC556" s="378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5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9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13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70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9"/>
      <c r="P564" s="403" t="s">
        <v>69</v>
      </c>
      <c r="Q564" s="404"/>
      <c r="R564" s="404"/>
      <c r="S564" s="404"/>
      <c r="T564" s="404"/>
      <c r="U564" s="404"/>
      <c r="V564" s="405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9"/>
      <c r="P565" s="403" t="s">
        <v>69</v>
      </c>
      <c r="Q565" s="404"/>
      <c r="R565" s="404"/>
      <c r="S565" s="404"/>
      <c r="T565" s="404"/>
      <c r="U565" s="404"/>
      <c r="V565" s="405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78"/>
      <c r="AB566" s="378"/>
      <c r="AC566" s="378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6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0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2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8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9"/>
      <c r="P571" s="403" t="s">
        <v>69</v>
      </c>
      <c r="Q571" s="404"/>
      <c r="R571" s="404"/>
      <c r="S571" s="404"/>
      <c r="T571" s="404"/>
      <c r="U571" s="404"/>
      <c r="V571" s="405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9"/>
      <c r="P572" s="403" t="s">
        <v>69</v>
      </c>
      <c r="Q572" s="404"/>
      <c r="R572" s="404"/>
      <c r="S572" s="404"/>
      <c r="T572" s="404"/>
      <c r="U572" s="404"/>
      <c r="V572" s="405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78"/>
      <c r="AB573" s="378"/>
      <c r="AC573" s="378"/>
    </row>
    <row r="574" spans="1:68" ht="27" customHeight="1" x14ac:dyDescent="0.25">
      <c r="A574" s="54" t="s">
        <v>728</v>
      </c>
      <c r="B574" s="54" t="s">
        <v>729</v>
      </c>
      <c r="C574" s="31">
        <v>4301060354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2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4301060408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4301060355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6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4301060407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8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9"/>
      <c r="P578" s="403" t="s">
        <v>69</v>
      </c>
      <c r="Q578" s="404"/>
      <c r="R578" s="404"/>
      <c r="S578" s="404"/>
      <c r="T578" s="404"/>
      <c r="U578" s="404"/>
      <c r="V578" s="405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9"/>
      <c r="P579" s="403" t="s">
        <v>69</v>
      </c>
      <c r="Q579" s="404"/>
      <c r="R579" s="404"/>
      <c r="S579" s="404"/>
      <c r="T579" s="404"/>
      <c r="U579" s="404"/>
      <c r="V579" s="405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8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0"/>
      <c r="AB580" s="380"/>
      <c r="AC580" s="380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78"/>
      <c r="AB581" s="378"/>
      <c r="AC581" s="378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9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8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9"/>
      <c r="P584" s="403" t="s">
        <v>69</v>
      </c>
      <c r="Q584" s="404"/>
      <c r="R584" s="404"/>
      <c r="S584" s="404"/>
      <c r="T584" s="404"/>
      <c r="U584" s="404"/>
      <c r="V584" s="405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9"/>
      <c r="P585" s="403" t="s">
        <v>69</v>
      </c>
      <c r="Q585" s="404"/>
      <c r="R585" s="404"/>
      <c r="S585" s="404"/>
      <c r="T585" s="404"/>
      <c r="U585" s="404"/>
      <c r="V585" s="405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78"/>
      <c r="AB586" s="378"/>
      <c r="AC586" s="378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8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9"/>
      <c r="P588" s="403" t="s">
        <v>69</v>
      </c>
      <c r="Q588" s="404"/>
      <c r="R588" s="404"/>
      <c r="S588" s="404"/>
      <c r="T588" s="404"/>
      <c r="U588" s="404"/>
      <c r="V588" s="405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9"/>
      <c r="P589" s="403" t="s">
        <v>69</v>
      </c>
      <c r="Q589" s="404"/>
      <c r="R589" s="404"/>
      <c r="S589" s="404"/>
      <c r="T589" s="404"/>
      <c r="U589" s="404"/>
      <c r="V589" s="405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78"/>
      <c r="AB590" s="378"/>
      <c r="AC590" s="378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8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9"/>
      <c r="P592" s="403" t="s">
        <v>69</v>
      </c>
      <c r="Q592" s="404"/>
      <c r="R592" s="404"/>
      <c r="S592" s="404"/>
      <c r="T592" s="404"/>
      <c r="U592" s="404"/>
      <c r="V592" s="405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9"/>
      <c r="P593" s="403" t="s">
        <v>69</v>
      </c>
      <c r="Q593" s="404"/>
      <c r="R593" s="404"/>
      <c r="S593" s="404"/>
      <c r="T593" s="404"/>
      <c r="U593" s="404"/>
      <c r="V593" s="405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78"/>
      <c r="AB594" s="378"/>
      <c r="AC594" s="378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8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9"/>
      <c r="P596" s="403" t="s">
        <v>69</v>
      </c>
      <c r="Q596" s="404"/>
      <c r="R596" s="404"/>
      <c r="S596" s="404"/>
      <c r="T596" s="404"/>
      <c r="U596" s="404"/>
      <c r="V596" s="405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9"/>
      <c r="P597" s="403" t="s">
        <v>69</v>
      </c>
      <c r="Q597" s="404"/>
      <c r="R597" s="404"/>
      <c r="S597" s="404"/>
      <c r="T597" s="404"/>
      <c r="U597" s="404"/>
      <c r="V597" s="405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69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8015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8041.5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8468.8666666666668</v>
      </c>
      <c r="Y599" s="388">
        <f>IFERROR(SUM(BN22:BN595),"0")</f>
        <v>8496.7439999999988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15</v>
      </c>
      <c r="Y600" s="38">
        <f>ROUNDUP(SUM(BP22:BP595),0)</f>
        <v>15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8843.8666666666668</v>
      </c>
      <c r="Y601" s="388">
        <f>GrossWeightTotalR+PalletQtyTotalR*25</f>
        <v>8871.7439999999988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1420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1424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15.928880000000001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77" t="s">
        <v>62</v>
      </c>
      <c r="C605" s="414" t="s">
        <v>107</v>
      </c>
      <c r="D605" s="689"/>
      <c r="E605" s="689"/>
      <c r="F605" s="689"/>
      <c r="G605" s="689"/>
      <c r="H605" s="416"/>
      <c r="I605" s="414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6"/>
      <c r="W605" s="414" t="s">
        <v>492</v>
      </c>
      <c r="X605" s="416"/>
      <c r="Y605" s="414" t="s">
        <v>546</v>
      </c>
      <c r="Z605" s="689"/>
      <c r="AA605" s="689"/>
      <c r="AB605" s="416"/>
      <c r="AC605" s="377" t="s">
        <v>617</v>
      </c>
      <c r="AD605" s="414" t="s">
        <v>661</v>
      </c>
      <c r="AE605" s="416"/>
      <c r="AF605" s="379"/>
    </row>
    <row r="606" spans="1:68" ht="14.25" customHeight="1" thickTop="1" x14ac:dyDescent="0.2">
      <c r="A606" s="492" t="s">
        <v>763</v>
      </c>
      <c r="B606" s="414" t="s">
        <v>62</v>
      </c>
      <c r="C606" s="414" t="s">
        <v>108</v>
      </c>
      <c r="D606" s="414" t="s">
        <v>128</v>
      </c>
      <c r="E606" s="414" t="s">
        <v>186</v>
      </c>
      <c r="F606" s="414" t="s">
        <v>202</v>
      </c>
      <c r="G606" s="414" t="s">
        <v>240</v>
      </c>
      <c r="H606" s="414" t="s">
        <v>107</v>
      </c>
      <c r="I606" s="414" t="s">
        <v>273</v>
      </c>
      <c r="J606" s="414" t="s">
        <v>290</v>
      </c>
      <c r="K606" s="414" t="s">
        <v>346</v>
      </c>
      <c r="L606" s="379"/>
      <c r="M606" s="414" t="s">
        <v>361</v>
      </c>
      <c r="N606" s="379"/>
      <c r="O606" s="414" t="s">
        <v>377</v>
      </c>
      <c r="P606" s="414" t="s">
        <v>390</v>
      </c>
      <c r="Q606" s="414" t="s">
        <v>393</v>
      </c>
      <c r="R606" s="414" t="s">
        <v>400</v>
      </c>
      <c r="S606" s="414" t="s">
        <v>411</v>
      </c>
      <c r="T606" s="414" t="s">
        <v>414</v>
      </c>
      <c r="U606" s="414" t="s">
        <v>421</v>
      </c>
      <c r="V606" s="414" t="s">
        <v>483</v>
      </c>
      <c r="W606" s="414" t="s">
        <v>493</v>
      </c>
      <c r="X606" s="414" t="s">
        <v>521</v>
      </c>
      <c r="Y606" s="414" t="s">
        <v>547</v>
      </c>
      <c r="Z606" s="414" t="s">
        <v>592</v>
      </c>
      <c r="AA606" s="414" t="s">
        <v>607</v>
      </c>
      <c r="AB606" s="414" t="s">
        <v>614</v>
      </c>
      <c r="AC606" s="414" t="s">
        <v>617</v>
      </c>
      <c r="AD606" s="414" t="s">
        <v>661</v>
      </c>
      <c r="AE606" s="414" t="s">
        <v>738</v>
      </c>
      <c r="AF606" s="379"/>
    </row>
    <row r="607" spans="1:68" ht="13.5" customHeight="1" thickBot="1" x14ac:dyDescent="0.25">
      <c r="A607" s="493"/>
      <c r="B607" s="415"/>
      <c r="C607" s="415"/>
      <c r="D607" s="415"/>
      <c r="E607" s="415"/>
      <c r="F607" s="415"/>
      <c r="G607" s="415"/>
      <c r="H607" s="415"/>
      <c r="I607" s="415"/>
      <c r="J607" s="415"/>
      <c r="K607" s="415"/>
      <c r="L607" s="379"/>
      <c r="M607" s="415"/>
      <c r="N607" s="379"/>
      <c r="O607" s="415"/>
      <c r="P607" s="415"/>
      <c r="Q607" s="415"/>
      <c r="R607" s="415"/>
      <c r="S607" s="415"/>
      <c r="T607" s="415"/>
      <c r="U607" s="415"/>
      <c r="V607" s="415"/>
      <c r="W607" s="415"/>
      <c r="X607" s="415"/>
      <c r="Y607" s="415"/>
      <c r="Z607" s="415"/>
      <c r="AA607" s="415"/>
      <c r="AB607" s="415"/>
      <c r="AC607" s="415"/>
      <c r="AD607" s="415"/>
      <c r="AE607" s="415"/>
      <c r="AF607" s="379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315</v>
      </c>
      <c r="E608" s="46">
        <f>IFERROR(Y108*1,"0")+IFERROR(Y109*1,"0")+IFERROR(Y110*1,"0")+IFERROR(Y114*1,"0")+IFERROR(Y115*1,"0")+IFERROR(Y116*1,"0")+IFERROR(Y117*1,"0")+IFERROR(Y118*1,"0")</f>
        <v>315.90000000000003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630.90000000000009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684</v>
      </c>
      <c r="K608" s="46">
        <f>IFERROR(Y249*1,"0")+IFERROR(Y250*1,"0")+IFERROR(Y251*1,"0")+IFERROR(Y252*1,"0")+IFERROR(Y253*1,"0")+IFERROR(Y254*1,"0")+IFERROR(Y255*1,"0")+IFERROR(Y256*1,"0")</f>
        <v>0</v>
      </c>
      <c r="L608" s="379"/>
      <c r="M608" s="46">
        <f>IFERROR(Y261*1,"0")+IFERROR(Y262*1,"0")+IFERROR(Y263*1,"0")+IFERROR(Y264*1,"0")+IFERROR(Y265*1,"0")+IFERROR(Y266*1,"0")+IFERROR(Y267*1,"0")+IFERROR(Y268*1,"0")</f>
        <v>0</v>
      </c>
      <c r="N608" s="379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46">
        <f>IFERROR(Y366*1,"0")+IFERROR(Y370*1,"0")+IFERROR(Y371*1,"0")+IFERROR(Y372*1,"0")</f>
        <v>875.7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5220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79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P507:T507"/>
    <mergeCell ref="P534:T534"/>
    <mergeCell ref="P338:T338"/>
    <mergeCell ref="D17:E18"/>
    <mergeCell ref="D173:E173"/>
    <mergeCell ref="P598:V598"/>
    <mergeCell ref="D471:E471"/>
    <mergeCell ref="A151:O152"/>
    <mergeCell ref="P71:T71"/>
    <mergeCell ref="D542:E542"/>
    <mergeCell ref="P313:T313"/>
    <mergeCell ref="X17:X18"/>
    <mergeCell ref="D123:E123"/>
    <mergeCell ref="P58:T58"/>
    <mergeCell ref="D421:E421"/>
    <mergeCell ref="A188:O189"/>
    <mergeCell ref="A494:Z494"/>
    <mergeCell ref="P444:T444"/>
    <mergeCell ref="D408:E408"/>
    <mergeCell ref="P387:V387"/>
    <mergeCell ref="D57:E57"/>
    <mergeCell ref="A8:C8"/>
    <mergeCell ref="P124:T124"/>
    <mergeCell ref="P310:V310"/>
    <mergeCell ref="D355:E355"/>
    <mergeCell ref="P163:V163"/>
    <mergeCell ref="P360:T360"/>
    <mergeCell ref="D32:E32"/>
    <mergeCell ref="A153:Z153"/>
    <mergeCell ref="D97:E97"/>
    <mergeCell ref="D268:E268"/>
    <mergeCell ref="P76:V76"/>
    <mergeCell ref="D395:E395"/>
    <mergeCell ref="P449:T449"/>
    <mergeCell ref="P374:V374"/>
    <mergeCell ref="B606:B607"/>
    <mergeCell ref="A426:Z426"/>
    <mergeCell ref="A10:C10"/>
    <mergeCell ref="P126:T126"/>
    <mergeCell ref="A364:Z364"/>
    <mergeCell ref="D553:E553"/>
    <mergeCell ref="D606:D607"/>
    <mergeCell ref="A413:Z413"/>
    <mergeCell ref="P218:T218"/>
    <mergeCell ref="P311:V311"/>
    <mergeCell ref="A21:Z21"/>
    <mergeCell ref="A192:Z192"/>
    <mergeCell ref="P505:T505"/>
    <mergeCell ref="P425:V425"/>
    <mergeCell ref="A499:Z499"/>
    <mergeCell ref="A586:Z586"/>
    <mergeCell ref="P356:V356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262:E262"/>
    <mergeCell ref="D433:E433"/>
    <mergeCell ref="P285:V285"/>
    <mergeCell ref="A598:O603"/>
    <mergeCell ref="A44:O45"/>
    <mergeCell ref="P85:T85"/>
    <mergeCell ref="P383:T383"/>
    <mergeCell ref="D522:E522"/>
    <mergeCell ref="A373:O374"/>
    <mergeCell ref="D552:E552"/>
    <mergeCell ref="D95:E95"/>
    <mergeCell ref="P149:T149"/>
    <mergeCell ref="D266:E266"/>
    <mergeCell ref="A279:O280"/>
    <mergeCell ref="P447:T447"/>
    <mergeCell ref="P410:T410"/>
    <mergeCell ref="P508:T508"/>
    <mergeCell ref="U17:V17"/>
    <mergeCell ref="Y17:Y18"/>
    <mergeCell ref="D331:E331"/>
    <mergeCell ref="X606:X607"/>
    <mergeCell ref="Z606:Z607"/>
    <mergeCell ref="D577:E577"/>
    <mergeCell ref="N17:N18"/>
    <mergeCell ref="P72:T72"/>
    <mergeCell ref="Q5:R5"/>
    <mergeCell ref="F17:F18"/>
    <mergeCell ref="P199:T199"/>
    <mergeCell ref="D242:E242"/>
    <mergeCell ref="P370:T370"/>
    <mergeCell ref="P297:T297"/>
    <mergeCell ref="D478:E478"/>
    <mergeCell ref="D278:E278"/>
    <mergeCell ref="P568:T568"/>
    <mergeCell ref="D234:E234"/>
    <mergeCell ref="P288:T288"/>
    <mergeCell ref="P484:T484"/>
    <mergeCell ref="D576:E576"/>
    <mergeCell ref="P70:T70"/>
    <mergeCell ref="P263:T263"/>
    <mergeCell ref="P305:V305"/>
    <mergeCell ref="D244:E244"/>
    <mergeCell ref="P228:T228"/>
    <mergeCell ref="D171:E171"/>
    <mergeCell ref="D342:E342"/>
    <mergeCell ref="P355:T355"/>
    <mergeCell ref="D407:E407"/>
    <mergeCell ref="Q6:R6"/>
    <mergeCell ref="P200:T200"/>
    <mergeCell ref="P134:T134"/>
    <mergeCell ref="P243:T243"/>
    <mergeCell ref="D102:E102"/>
    <mergeCell ref="E606:E607"/>
    <mergeCell ref="A428:O429"/>
    <mergeCell ref="P181:T181"/>
    <mergeCell ref="D29:E29"/>
    <mergeCell ref="P592:V592"/>
    <mergeCell ref="D216:E216"/>
    <mergeCell ref="D265:E265"/>
    <mergeCell ref="A20:Z20"/>
    <mergeCell ref="P300:V300"/>
    <mergeCell ref="D452:E452"/>
    <mergeCell ref="D252:E252"/>
    <mergeCell ref="A318:Z318"/>
    <mergeCell ref="P493:V493"/>
    <mergeCell ref="P123:T123"/>
    <mergeCell ref="D550:E550"/>
    <mergeCell ref="P421:T421"/>
    <mergeCell ref="A411:O412"/>
    <mergeCell ref="P110:T110"/>
    <mergeCell ref="P408:T408"/>
    <mergeCell ref="P137:V137"/>
    <mergeCell ref="D218:E218"/>
    <mergeCell ref="A176:Z176"/>
    <mergeCell ref="P593:V593"/>
    <mergeCell ref="A539:Z539"/>
    <mergeCell ref="A191:Z191"/>
    <mergeCell ref="P439:T439"/>
    <mergeCell ref="D249:E249"/>
    <mergeCell ref="A51:Z51"/>
    <mergeCell ref="A107:Z107"/>
    <mergeCell ref="P262:T262"/>
    <mergeCell ref="D276:E276"/>
    <mergeCell ref="P433:T433"/>
    <mergeCell ref="AD17:AF18"/>
    <mergeCell ref="P599:V599"/>
    <mergeCell ref="P167:V167"/>
    <mergeCell ref="D101:E101"/>
    <mergeCell ref="A310:O311"/>
    <mergeCell ref="A481:O482"/>
    <mergeCell ref="D570:E570"/>
    <mergeCell ref="P403:V403"/>
    <mergeCell ref="A430:Z430"/>
    <mergeCell ref="F5:G5"/>
    <mergeCell ref="A488:Z488"/>
    <mergeCell ref="P411:V411"/>
    <mergeCell ref="A25:Z25"/>
    <mergeCell ref="P467:V467"/>
    <mergeCell ref="D455:E455"/>
    <mergeCell ref="P509:T509"/>
    <mergeCell ref="P119:V119"/>
    <mergeCell ref="P186:T186"/>
    <mergeCell ref="A36:O37"/>
    <mergeCell ref="A334:O335"/>
    <mergeCell ref="P253:T253"/>
    <mergeCell ref="D221:E221"/>
    <mergeCell ref="V11:W11"/>
    <mergeCell ref="A294:Z294"/>
    <mergeCell ref="A394:Z394"/>
    <mergeCell ref="A465:Z465"/>
    <mergeCell ref="D457:E457"/>
    <mergeCell ref="P57:T57"/>
    <mergeCell ref="A497:O498"/>
    <mergeCell ref="D165:E165"/>
    <mergeCell ref="D475:E475"/>
    <mergeCell ref="P342:T342"/>
    <mergeCell ref="P2:W3"/>
    <mergeCell ref="D560:E560"/>
    <mergeCell ref="P133:T133"/>
    <mergeCell ref="A269:O270"/>
    <mergeCell ref="P498:V498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D333:E333"/>
    <mergeCell ref="D508:E508"/>
    <mergeCell ref="D575:E575"/>
    <mergeCell ref="D10:E10"/>
    <mergeCell ref="A23:O24"/>
    <mergeCell ref="F10:G10"/>
    <mergeCell ref="P135:T135"/>
    <mergeCell ref="D34:E34"/>
    <mergeCell ref="D562:E562"/>
    <mergeCell ref="D243:E243"/>
    <mergeCell ref="D544:E544"/>
    <mergeCell ref="P420:T420"/>
    <mergeCell ref="D397:E397"/>
    <mergeCell ref="A130:Z130"/>
    <mergeCell ref="D528:E528"/>
    <mergeCell ref="P363:V363"/>
    <mergeCell ref="A245:O246"/>
    <mergeCell ref="D503:E503"/>
    <mergeCell ref="Y606:Y607"/>
    <mergeCell ref="P415:T415"/>
    <mergeCell ref="M17:M18"/>
    <mergeCell ref="P584:V584"/>
    <mergeCell ref="O17:O18"/>
    <mergeCell ref="A469:Z469"/>
    <mergeCell ref="P258:V258"/>
    <mergeCell ref="P429:V429"/>
    <mergeCell ref="P174:V174"/>
    <mergeCell ref="P223:V223"/>
    <mergeCell ref="A248:Z248"/>
    <mergeCell ref="P350:V350"/>
    <mergeCell ref="A547:O548"/>
    <mergeCell ref="P102:T102"/>
    <mergeCell ref="P481:V481"/>
    <mergeCell ref="A247:Z247"/>
    <mergeCell ref="P189:V189"/>
    <mergeCell ref="P196:T196"/>
    <mergeCell ref="D177:E177"/>
    <mergeCell ref="A312:Z312"/>
    <mergeCell ref="D33:E33"/>
    <mergeCell ref="A483:Z483"/>
    <mergeCell ref="A106:Z106"/>
    <mergeCell ref="D226:E226"/>
    <mergeCell ref="P354:T354"/>
    <mergeCell ref="P585:V585"/>
    <mergeCell ref="D462:E462"/>
    <mergeCell ref="P62:T62"/>
    <mergeCell ref="P583:T583"/>
    <mergeCell ref="D323:E323"/>
    <mergeCell ref="A136:O137"/>
    <mergeCell ref="C606:C607"/>
    <mergeCell ref="W605:X605"/>
    <mergeCell ref="P560:T560"/>
    <mergeCell ref="P114:T114"/>
    <mergeCell ref="A554:O555"/>
    <mergeCell ref="I605:V605"/>
    <mergeCell ref="P241:T241"/>
    <mergeCell ref="D84:E84"/>
    <mergeCell ref="D22:E22"/>
    <mergeCell ref="D155:E155"/>
    <mergeCell ref="D149:E149"/>
    <mergeCell ref="D320:E320"/>
    <mergeCell ref="D447:E447"/>
    <mergeCell ref="P575:T575"/>
    <mergeCell ref="D385:E385"/>
    <mergeCell ref="P295:T295"/>
    <mergeCell ref="P178:T178"/>
    <mergeCell ref="P34:T34"/>
    <mergeCell ref="P276:T276"/>
    <mergeCell ref="D86:E86"/>
    <mergeCell ref="P341:T341"/>
    <mergeCell ref="A64:O65"/>
    <mergeCell ref="D384:E384"/>
    <mergeCell ref="A387:O388"/>
    <mergeCell ref="A362:O363"/>
    <mergeCell ref="D449:E449"/>
    <mergeCell ref="P577:T577"/>
    <mergeCell ref="P428:V428"/>
    <mergeCell ref="P284:V284"/>
    <mergeCell ref="P478:T478"/>
    <mergeCell ref="D150:E150"/>
    <mergeCell ref="P278:T278"/>
    <mergeCell ref="P129:V129"/>
    <mergeCell ref="P582:T582"/>
    <mergeCell ref="A9:C9"/>
    <mergeCell ref="P125:T125"/>
    <mergeCell ref="P321:T321"/>
    <mergeCell ref="P557:T557"/>
    <mergeCell ref="D58:E58"/>
    <mergeCell ref="A302:Z302"/>
    <mergeCell ref="P348:T348"/>
    <mergeCell ref="A564:O565"/>
    <mergeCell ref="P571:V571"/>
    <mergeCell ref="P323:T323"/>
    <mergeCell ref="D231:E231"/>
    <mergeCell ref="D529:E529"/>
    <mergeCell ref="A389:Z389"/>
    <mergeCell ref="A460:Z460"/>
    <mergeCell ref="Q13:R13"/>
    <mergeCell ref="A293:Z293"/>
    <mergeCell ref="P572:V572"/>
    <mergeCell ref="P139:T139"/>
    <mergeCell ref="P101:T101"/>
    <mergeCell ref="A128:O129"/>
    <mergeCell ref="D215:E215"/>
    <mergeCell ref="D321:E321"/>
    <mergeCell ref="D386:E386"/>
    <mergeCell ref="D513:E513"/>
    <mergeCell ref="D557:E557"/>
    <mergeCell ref="P492:V492"/>
    <mergeCell ref="A317:Z317"/>
    <mergeCell ref="P576:T576"/>
    <mergeCell ref="D450:E450"/>
    <mergeCell ref="A434:O435"/>
    <mergeCell ref="D521:E521"/>
    <mergeCell ref="A592:O593"/>
    <mergeCell ref="D299:E299"/>
    <mergeCell ref="D370:E370"/>
    <mergeCell ref="D541:E541"/>
    <mergeCell ref="Q606:Q607"/>
    <mergeCell ref="D222:E222"/>
    <mergeCell ref="P35:T35"/>
    <mergeCell ref="G17:G18"/>
    <mergeCell ref="A81:O82"/>
    <mergeCell ref="P333:T333"/>
    <mergeCell ref="D314:E314"/>
    <mergeCell ref="C605:H605"/>
    <mergeCell ref="D80:E80"/>
    <mergeCell ref="P357:V357"/>
    <mergeCell ref="A169:Z169"/>
    <mergeCell ref="A225:Z225"/>
    <mergeCell ref="P551:T551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D534:E534"/>
    <mergeCell ref="P606:P607"/>
    <mergeCell ref="D227:E227"/>
    <mergeCell ref="A463:O464"/>
    <mergeCell ref="AB17:AB18"/>
    <mergeCell ref="P458:V458"/>
    <mergeCell ref="D446:E446"/>
    <mergeCell ref="A581:Z581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396:T396"/>
    <mergeCell ref="D439:E439"/>
    <mergeCell ref="A512:Z512"/>
    <mergeCell ref="D6:M6"/>
    <mergeCell ref="A75:O76"/>
    <mergeCell ref="P461:T461"/>
    <mergeCell ref="D304:E304"/>
    <mergeCell ref="P565:V565"/>
    <mergeCell ref="P567:T567"/>
    <mergeCell ref="D540:E540"/>
    <mergeCell ref="D143:E143"/>
    <mergeCell ref="P227:T227"/>
    <mergeCell ref="D319:E319"/>
    <mergeCell ref="D441:E441"/>
    <mergeCell ref="P569:T569"/>
    <mergeCell ref="D506:E506"/>
    <mergeCell ref="A515:O516"/>
    <mergeCell ref="P177:T177"/>
    <mergeCell ref="P33:T33"/>
    <mergeCell ref="A223:O224"/>
    <mergeCell ref="W606:W607"/>
    <mergeCell ref="H10:M10"/>
    <mergeCell ref="AA17:AA18"/>
    <mergeCell ref="A377:Z377"/>
    <mergeCell ref="AC17:AC18"/>
    <mergeCell ref="O606:O607"/>
    <mergeCell ref="A122:Z122"/>
    <mergeCell ref="P108:T108"/>
    <mergeCell ref="D89:E89"/>
    <mergeCell ref="P147:V147"/>
    <mergeCell ref="P254:T254"/>
    <mergeCell ref="P251:T251"/>
    <mergeCell ref="A104:O105"/>
    <mergeCell ref="D420:E420"/>
    <mergeCell ref="D591:E591"/>
    <mergeCell ref="V6:W9"/>
    <mergeCell ref="P256:T256"/>
    <mergeCell ref="D199:E199"/>
    <mergeCell ref="P109:T109"/>
    <mergeCell ref="D186:E186"/>
    <mergeCell ref="P274:T274"/>
    <mergeCell ref="D217:E217"/>
    <mergeCell ref="D484:E484"/>
    <mergeCell ref="P541:T541"/>
    <mergeCell ref="P84:T84"/>
    <mergeCell ref="P222:T222"/>
    <mergeCell ref="P22:T22"/>
    <mergeCell ref="P193:T193"/>
    <mergeCell ref="P320:T320"/>
    <mergeCell ref="A580:Z580"/>
    <mergeCell ref="P314:T314"/>
    <mergeCell ref="A61:Z61"/>
    <mergeCell ref="BD17:BD18"/>
    <mergeCell ref="P232:T232"/>
    <mergeCell ref="P152:V152"/>
    <mergeCell ref="P330:T330"/>
    <mergeCell ref="D140:E140"/>
    <mergeCell ref="D267:E267"/>
    <mergeCell ref="P395:T395"/>
    <mergeCell ref="D438:E438"/>
    <mergeCell ref="D509:E509"/>
    <mergeCell ref="R606:R607"/>
    <mergeCell ref="D359:E359"/>
    <mergeCell ref="P96:T96"/>
    <mergeCell ref="H17:H18"/>
    <mergeCell ref="P531:V531"/>
    <mergeCell ref="P261:T261"/>
    <mergeCell ref="A291:O292"/>
    <mergeCell ref="P161:T161"/>
    <mergeCell ref="P217:T217"/>
    <mergeCell ref="P332:T332"/>
    <mergeCell ref="D198:E198"/>
    <mergeCell ref="A207:O208"/>
    <mergeCell ref="D440:E440"/>
    <mergeCell ref="P503:T503"/>
    <mergeCell ref="D296:E296"/>
    <mergeCell ref="P559:T559"/>
    <mergeCell ref="P104:V104"/>
    <mergeCell ref="D489:E489"/>
    <mergeCell ref="D427:E427"/>
    <mergeCell ref="A157:O158"/>
    <mergeCell ref="P27:T27"/>
    <mergeCell ref="A284:O285"/>
    <mergeCell ref="P325:T325"/>
    <mergeCell ref="AB606:AB607"/>
    <mergeCell ref="P143:T143"/>
    <mergeCell ref="AD606:AD607"/>
    <mergeCell ref="P441:T441"/>
    <mergeCell ref="P235:T235"/>
    <mergeCell ref="P506:T506"/>
    <mergeCell ref="P477:T477"/>
    <mergeCell ref="P533:T533"/>
    <mergeCell ref="P157:V157"/>
    <mergeCell ref="P213:V213"/>
    <mergeCell ref="A38:Z38"/>
    <mergeCell ref="A209:Z209"/>
    <mergeCell ref="P328:V328"/>
    <mergeCell ref="D476:E476"/>
    <mergeCell ref="A432:Z432"/>
    <mergeCell ref="P299:T299"/>
    <mergeCell ref="P392:V392"/>
    <mergeCell ref="A67:Z67"/>
    <mergeCell ref="A510:O511"/>
    <mergeCell ref="D206:E206"/>
    <mergeCell ref="P390:T390"/>
    <mergeCell ref="P561:T561"/>
    <mergeCell ref="D504:E504"/>
    <mergeCell ref="P41:V41"/>
    <mergeCell ref="A66:Z66"/>
    <mergeCell ref="D298:E298"/>
    <mergeCell ref="D181:E181"/>
    <mergeCell ref="A578:O579"/>
    <mergeCell ref="P404:V404"/>
    <mergeCell ref="A351:Z351"/>
    <mergeCell ref="D273:E273"/>
    <mergeCell ref="P156:T156"/>
    <mergeCell ref="J9:M9"/>
    <mergeCell ref="D283:E283"/>
    <mergeCell ref="A418:Z418"/>
    <mergeCell ref="P440:T440"/>
    <mergeCell ref="A90:O91"/>
    <mergeCell ref="D348:E348"/>
    <mergeCell ref="D519:E519"/>
    <mergeCell ref="D62:E62"/>
    <mergeCell ref="P141:T141"/>
    <mergeCell ref="D56:E56"/>
    <mergeCell ref="D193:E193"/>
    <mergeCell ref="D127:E127"/>
    <mergeCell ref="P206:T206"/>
    <mergeCell ref="P233:T233"/>
    <mergeCell ref="P448:T448"/>
    <mergeCell ref="P304:T304"/>
    <mergeCell ref="D347:E347"/>
    <mergeCell ref="D114:E114"/>
    <mergeCell ref="D491:E491"/>
    <mergeCell ref="P504:T504"/>
    <mergeCell ref="P105:V105"/>
    <mergeCell ref="P99:V99"/>
    <mergeCell ref="D39:E39"/>
    <mergeCell ref="P468:V468"/>
    <mergeCell ref="P316:V316"/>
    <mergeCell ref="P334:V334"/>
    <mergeCell ref="D415:E415"/>
    <mergeCell ref="A517:Z517"/>
    <mergeCell ref="P80:T80"/>
    <mergeCell ref="D194:E194"/>
    <mergeCell ref="Z17:Z18"/>
    <mergeCell ref="P93:T93"/>
    <mergeCell ref="P26:T26"/>
    <mergeCell ref="P324:T324"/>
    <mergeCell ref="P591:T591"/>
    <mergeCell ref="A92:Z92"/>
    <mergeCell ref="P525:V525"/>
    <mergeCell ref="A138:Z138"/>
    <mergeCell ref="P202:V202"/>
    <mergeCell ref="P373:V373"/>
    <mergeCell ref="P380:T380"/>
    <mergeCell ref="A13:M13"/>
    <mergeCell ref="G606:G607"/>
    <mergeCell ref="A59:O60"/>
    <mergeCell ref="I606:I607"/>
    <mergeCell ref="P536:V536"/>
    <mergeCell ref="P315:V315"/>
    <mergeCell ref="P115:T115"/>
    <mergeCell ref="D254:E254"/>
    <mergeCell ref="A15:M15"/>
    <mergeCell ref="D490:E490"/>
    <mergeCell ref="P600:V600"/>
    <mergeCell ref="D346:E346"/>
    <mergeCell ref="P229:T229"/>
    <mergeCell ref="A530:O531"/>
    <mergeCell ref="D477:E477"/>
    <mergeCell ref="D125:E125"/>
    <mergeCell ref="P179:T179"/>
    <mergeCell ref="A369:Z369"/>
    <mergeCell ref="P446:T446"/>
    <mergeCell ref="P540:T540"/>
    <mergeCell ref="D583:E583"/>
    <mergeCell ref="A596:O597"/>
    <mergeCell ref="A571:O572"/>
    <mergeCell ref="P489:T489"/>
    <mergeCell ref="D74:E74"/>
    <mergeCell ref="P87:T87"/>
    <mergeCell ref="P151:V151"/>
    <mergeCell ref="D68:E68"/>
    <mergeCell ref="A203:Z203"/>
    <mergeCell ref="D372:E372"/>
    <mergeCell ref="P451:T451"/>
    <mergeCell ref="A470:Z470"/>
    <mergeCell ref="P543:T543"/>
    <mergeCell ref="P491:T491"/>
    <mergeCell ref="P322:T322"/>
    <mergeCell ref="D132:E132"/>
    <mergeCell ref="P89:T89"/>
    <mergeCell ref="P211:T211"/>
    <mergeCell ref="P558:T558"/>
    <mergeCell ref="P309:T309"/>
    <mergeCell ref="D295:E295"/>
    <mergeCell ref="D178:E178"/>
    <mergeCell ref="P545:T545"/>
    <mergeCell ref="P88:T88"/>
    <mergeCell ref="D172:E172"/>
    <mergeCell ref="P226:T226"/>
    <mergeCell ref="D85:E85"/>
    <mergeCell ref="D256:E256"/>
    <mergeCell ref="P475:T475"/>
    <mergeCell ref="P120:V120"/>
    <mergeCell ref="D383:E383"/>
    <mergeCell ref="P462:T462"/>
    <mergeCell ref="P524:V524"/>
    <mergeCell ref="D341:E341"/>
    <mergeCell ref="A549:Z549"/>
    <mergeCell ref="AA606:AA607"/>
    <mergeCell ref="AC606:AC607"/>
    <mergeCell ref="P595:T595"/>
    <mergeCell ref="T5:U5"/>
    <mergeCell ref="V5:W5"/>
    <mergeCell ref="P496:T496"/>
    <mergeCell ref="D233:E233"/>
    <mergeCell ref="D338:E338"/>
    <mergeCell ref="P212:V212"/>
    <mergeCell ref="P361:T361"/>
    <mergeCell ref="D409:E409"/>
    <mergeCell ref="P510:V510"/>
    <mergeCell ref="Q8:R8"/>
    <mergeCell ref="P69:T69"/>
    <mergeCell ref="P140:T140"/>
    <mergeCell ref="P267:T267"/>
    <mergeCell ref="P438:T438"/>
    <mergeCell ref="A257:O258"/>
    <mergeCell ref="D219:E219"/>
    <mergeCell ref="D275:E275"/>
    <mergeCell ref="D419:E419"/>
    <mergeCell ref="D444:E444"/>
    <mergeCell ref="T6:U9"/>
    <mergeCell ref="D340:E340"/>
    <mergeCell ref="A349:O350"/>
    <mergeCell ref="D533:E533"/>
    <mergeCell ref="D582:E582"/>
    <mergeCell ref="Q10:R10"/>
    <mergeCell ref="P368:V368"/>
    <mergeCell ref="D185:E185"/>
    <mergeCell ref="P296:T296"/>
    <mergeCell ref="A315:O316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:Z19"/>
    <mergeCell ref="A190:Z190"/>
    <mergeCell ref="P372:T372"/>
    <mergeCell ref="P292:V292"/>
    <mergeCell ref="A14:M14"/>
    <mergeCell ref="D109:E109"/>
    <mergeCell ref="D480:E480"/>
    <mergeCell ref="D551:E551"/>
    <mergeCell ref="D277:E277"/>
    <mergeCell ref="P554:V554"/>
    <mergeCell ref="D371:E371"/>
    <mergeCell ref="P60:V60"/>
    <mergeCell ref="D43:E43"/>
    <mergeCell ref="P216:T216"/>
    <mergeCell ref="A272:Z272"/>
    <mergeCell ref="A406:Z406"/>
    <mergeCell ref="P514:T514"/>
    <mergeCell ref="D422:E422"/>
    <mergeCell ref="P15:T16"/>
    <mergeCell ref="D396:E396"/>
    <mergeCell ref="P450:T450"/>
    <mergeCell ref="D456:E456"/>
    <mergeCell ref="D567:E567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A367:O368"/>
    <mergeCell ref="D454:E454"/>
    <mergeCell ref="D569:E569"/>
    <mergeCell ref="H606:H607"/>
    <mergeCell ref="P185:T185"/>
    <mergeCell ref="P544:T544"/>
    <mergeCell ref="A146:O147"/>
    <mergeCell ref="P427:T427"/>
    <mergeCell ref="P283:T283"/>
    <mergeCell ref="A556:Z556"/>
    <mergeCell ref="D93:E93"/>
    <mergeCell ref="D264:E264"/>
    <mergeCell ref="P277:T277"/>
    <mergeCell ref="D220:E220"/>
    <mergeCell ref="D391:E391"/>
    <mergeCell ref="P519:T519"/>
    <mergeCell ref="P497:V497"/>
    <mergeCell ref="P435:V435"/>
    <mergeCell ref="P587:T587"/>
    <mergeCell ref="P238:V238"/>
    <mergeCell ref="P264:T264"/>
    <mergeCell ref="P68:T68"/>
    <mergeCell ref="A356:O357"/>
    <mergeCell ref="P601:V601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344:V344"/>
    <mergeCell ref="P515:V515"/>
    <mergeCell ref="A201:O202"/>
    <mergeCell ref="P306:V306"/>
    <mergeCell ref="P513:T513"/>
    <mergeCell ref="P579:V579"/>
    <mergeCell ref="D325:E325"/>
    <mergeCell ref="P291:V291"/>
    <mergeCell ref="P588:V588"/>
    <mergeCell ref="D261:E261"/>
    <mergeCell ref="P442:T442"/>
    <mergeCell ref="D448:E448"/>
    <mergeCell ref="D546:E546"/>
    <mergeCell ref="P183:V183"/>
    <mergeCell ref="D390:E390"/>
    <mergeCell ref="D561:E561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166:E166"/>
    <mergeCell ref="D337:E337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A487:Z487"/>
    <mergeCell ref="D103:E103"/>
    <mergeCell ref="D230:E230"/>
    <mergeCell ref="D401:E401"/>
    <mergeCell ref="D339:E339"/>
    <mergeCell ref="A474:Z474"/>
    <mergeCell ref="D453:E453"/>
    <mergeCell ref="A6:C6"/>
    <mergeCell ref="D309:E309"/>
    <mergeCell ref="P180:T180"/>
    <mergeCell ref="P118:T118"/>
    <mergeCell ref="D545:E545"/>
    <mergeCell ref="D88:E88"/>
    <mergeCell ref="P142:T142"/>
    <mergeCell ref="D26:E26"/>
    <mergeCell ref="D324:E324"/>
    <mergeCell ref="P378:T378"/>
    <mergeCell ref="P574:T574"/>
    <mergeCell ref="P117:T117"/>
    <mergeCell ref="P55:T55"/>
    <mergeCell ref="D115:E115"/>
    <mergeCell ref="P417:V417"/>
    <mergeCell ref="P480:T480"/>
    <mergeCell ref="Q12:R12"/>
    <mergeCell ref="P529:T529"/>
    <mergeCell ref="D466:E466"/>
    <mergeCell ref="D9:E9"/>
    <mergeCell ref="D180:E180"/>
    <mergeCell ref="D118:E118"/>
    <mergeCell ref="F9:G9"/>
    <mergeCell ref="P53:T53"/>
    <mergeCell ref="P197:T197"/>
    <mergeCell ref="D161:E161"/>
    <mergeCell ref="P289:T289"/>
    <mergeCell ref="D232:E232"/>
    <mergeCell ref="P422:T422"/>
    <mergeCell ref="D27:E27"/>
    <mergeCell ref="A40:O41"/>
    <mergeCell ref="S606:S607"/>
    <mergeCell ref="AG17:AG18"/>
    <mergeCell ref="P546:T546"/>
    <mergeCell ref="U606:U607"/>
    <mergeCell ref="D160:E160"/>
    <mergeCell ref="P201:V201"/>
    <mergeCell ref="I17:I18"/>
    <mergeCell ref="A467:O46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P463:V463"/>
    <mergeCell ref="D451:E451"/>
    <mergeCell ref="D255:E255"/>
    <mergeCell ref="P49:V49"/>
    <mergeCell ref="A113:Z113"/>
    <mergeCell ref="P36:V36"/>
    <mergeCell ref="A303:Z303"/>
    <mergeCell ref="A159:Z159"/>
    <mergeCell ref="P78:T78"/>
    <mergeCell ref="T606:T607"/>
    <mergeCell ref="V606:V607"/>
    <mergeCell ref="A405:Z405"/>
    <mergeCell ref="J17:J18"/>
    <mergeCell ref="L17:L18"/>
    <mergeCell ref="P555:V555"/>
    <mergeCell ref="A327:O328"/>
    <mergeCell ref="A184:Z184"/>
    <mergeCell ref="D240:E240"/>
    <mergeCell ref="P48:V48"/>
    <mergeCell ref="P255:T255"/>
    <mergeCell ref="A100:Z100"/>
    <mergeCell ref="A336:Z336"/>
    <mergeCell ref="A594:Z594"/>
    <mergeCell ref="P112:V112"/>
    <mergeCell ref="A308:Z308"/>
    <mergeCell ref="P17:T18"/>
    <mergeCell ref="A400:Z400"/>
    <mergeCell ref="A77:Z77"/>
    <mergeCell ref="P63:T63"/>
    <mergeCell ref="A148:Z148"/>
    <mergeCell ref="D523:E523"/>
    <mergeCell ref="P194:T194"/>
    <mergeCell ref="P250:T250"/>
    <mergeCell ref="D31:E31"/>
    <mergeCell ref="A416:O417"/>
    <mergeCell ref="A167:O168"/>
    <mergeCell ref="D229:E229"/>
    <mergeCell ref="P479:T479"/>
    <mergeCell ref="A403:O404"/>
    <mergeCell ref="P131:T131"/>
    <mergeCell ref="D108:E108"/>
    <mergeCell ref="P402:T402"/>
    <mergeCell ref="D445:E445"/>
    <mergeCell ref="P116:T116"/>
    <mergeCell ref="A485:O486"/>
    <mergeCell ref="A376:Z376"/>
    <mergeCell ref="A162:O163"/>
    <mergeCell ref="P32:T32"/>
    <mergeCell ref="D250:E250"/>
    <mergeCell ref="P103:T103"/>
    <mergeCell ref="D437:E437"/>
    <mergeCell ref="A398:O399"/>
    <mergeCell ref="P59:V59"/>
    <mergeCell ref="P97:T97"/>
    <mergeCell ref="D211:E211"/>
    <mergeCell ref="P230:T230"/>
    <mergeCell ref="D1:F1"/>
    <mergeCell ref="P268:T268"/>
    <mergeCell ref="P339:T339"/>
    <mergeCell ref="D382:E382"/>
    <mergeCell ref="P401:T401"/>
    <mergeCell ref="P47:T47"/>
    <mergeCell ref="P466:T466"/>
    <mergeCell ref="P111:V111"/>
    <mergeCell ref="A307:Z307"/>
    <mergeCell ref="P187:T187"/>
    <mergeCell ref="A111:O112"/>
    <mergeCell ref="A182:O183"/>
    <mergeCell ref="P423:T423"/>
    <mergeCell ref="Q9:R9"/>
    <mergeCell ref="Q11:R11"/>
    <mergeCell ref="P205:T205"/>
    <mergeCell ref="D322:E322"/>
    <mergeCell ref="D595:E595"/>
    <mergeCell ref="K606:K607"/>
    <mergeCell ref="D5:E5"/>
    <mergeCell ref="A524:O525"/>
    <mergeCell ref="P382:T382"/>
    <mergeCell ref="P553:T553"/>
    <mergeCell ref="P453:T453"/>
    <mergeCell ref="D496:E496"/>
    <mergeCell ref="D290:E290"/>
    <mergeCell ref="D94:E94"/>
    <mergeCell ref="P98:V98"/>
    <mergeCell ref="D361:E361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269:V269"/>
    <mergeCell ref="P542:T542"/>
    <mergeCell ref="A606:A607"/>
    <mergeCell ref="A287:Z287"/>
    <mergeCell ref="A281:Z281"/>
    <mergeCell ref="P399:V399"/>
    <mergeCell ref="D145:E145"/>
    <mergeCell ref="P273:T273"/>
    <mergeCell ref="D443:E443"/>
    <mergeCell ref="D210:E210"/>
    <mergeCell ref="A345:Z345"/>
    <mergeCell ref="H1:Q1"/>
    <mergeCell ref="A501:Z501"/>
    <mergeCell ref="P280:V280"/>
    <mergeCell ref="A566:Z566"/>
    <mergeCell ref="A286:Z286"/>
    <mergeCell ref="P246:V246"/>
    <mergeCell ref="D520:E520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D117:E117"/>
    <mergeCell ref="P171:T171"/>
    <mergeCell ref="D55:E55"/>
    <mergeCell ref="D30:E30"/>
    <mergeCell ref="P242:T242"/>
    <mergeCell ref="D353:E353"/>
    <mergeCell ref="P407:T407"/>
    <mergeCell ref="A472:O473"/>
    <mergeCell ref="D559:E559"/>
    <mergeCell ref="D381:E381"/>
    <mergeCell ref="D514:E514"/>
    <mergeCell ref="A492:O493"/>
    <mergeCell ref="P39:T39"/>
    <mergeCell ref="A46:Z46"/>
    <mergeCell ref="D87:E87"/>
    <mergeCell ref="D7:M7"/>
    <mergeCell ref="P548:V548"/>
    <mergeCell ref="A573:Z573"/>
    <mergeCell ref="P91:V91"/>
    <mergeCell ref="P236:T236"/>
    <mergeCell ref="D79:E79"/>
    <mergeCell ref="P327:V327"/>
    <mergeCell ref="D144:E144"/>
    <mergeCell ref="D442:E442"/>
    <mergeCell ref="P521:T521"/>
    <mergeCell ref="D502:E502"/>
    <mergeCell ref="P570:T570"/>
    <mergeCell ref="P173:T173"/>
    <mergeCell ref="P29:T29"/>
    <mergeCell ref="P535:V535"/>
    <mergeCell ref="P94:T94"/>
    <mergeCell ref="P265:T265"/>
    <mergeCell ref="D379:E379"/>
    <mergeCell ref="D8:M8"/>
    <mergeCell ref="P563:T563"/>
    <mergeCell ref="P485:V485"/>
    <mergeCell ref="D366:E366"/>
    <mergeCell ref="P550:T550"/>
    <mergeCell ref="P279:V279"/>
    <mergeCell ref="P472:V472"/>
    <mergeCell ref="P31:T31"/>
    <mergeCell ref="D139:E139"/>
    <mergeCell ref="P522:T522"/>
    <mergeCell ref="P416:V416"/>
    <mergeCell ref="P45:V45"/>
    <mergeCell ref="A98:O99"/>
    <mergeCell ref="P343:V343"/>
    <mergeCell ref="D558:E558"/>
    <mergeCell ref="P393:V393"/>
    <mergeCell ref="A458:O459"/>
    <mergeCell ref="P564:V564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47:E47"/>
    <mergeCell ref="D289:E289"/>
    <mergeCell ref="P160:T160"/>
    <mergeCell ref="D587:E587"/>
    <mergeCell ref="AE606:AE607"/>
    <mergeCell ref="P445:T445"/>
    <mergeCell ref="A50:Z50"/>
    <mergeCell ref="P90:V90"/>
    <mergeCell ref="P388:V388"/>
    <mergeCell ref="P459:V459"/>
    <mergeCell ref="D110:E110"/>
    <mergeCell ref="P234:T234"/>
    <mergeCell ref="D142:E142"/>
    <mergeCell ref="D378:E378"/>
    <mergeCell ref="A588:O589"/>
    <mergeCell ref="P95:T95"/>
    <mergeCell ref="P266:T266"/>
    <mergeCell ref="A526:Z526"/>
    <mergeCell ref="P530:V530"/>
    <mergeCell ref="P527:T527"/>
    <mergeCell ref="R1:T1"/>
    <mergeCell ref="P172:T172"/>
    <mergeCell ref="P28:T28"/>
    <mergeCell ref="D71:E71"/>
    <mergeCell ref="P150:T150"/>
    <mergeCell ref="P221:T221"/>
    <mergeCell ref="P326:T326"/>
    <mergeCell ref="P215:T215"/>
    <mergeCell ref="D332:E332"/>
    <mergeCell ref="P386:T386"/>
    <mergeCell ref="P457:T457"/>
    <mergeCell ref="D574:E574"/>
    <mergeCell ref="P165:T165"/>
    <mergeCell ref="P30:T30"/>
    <mergeCell ref="D73:E73"/>
    <mergeCell ref="A436:Z436"/>
    <mergeCell ref="P464:V464"/>
    <mergeCell ref="P290:T290"/>
    <mergeCell ref="P452:T452"/>
    <mergeCell ref="P37:V37"/>
    <mergeCell ref="A500:Z500"/>
    <mergeCell ref="P168:V168"/>
    <mergeCell ref="P275:T275"/>
    <mergeCell ref="B17:B18"/>
    <mergeCell ref="A392:O393"/>
    <mergeCell ref="D479:E479"/>
    <mergeCell ref="D131:E131"/>
    <mergeCell ref="A52:Z52"/>
    <mergeCell ref="A260:Z260"/>
    <mergeCell ref="A431:Z431"/>
    <mergeCell ref="A358:Z358"/>
    <mergeCell ref="D543:E543"/>
    <mergeCell ref="D568:E568"/>
    <mergeCell ref="P155:T155"/>
    <mergeCell ref="D70:E70"/>
    <mergeCell ref="P220:T220"/>
    <mergeCell ref="D263:E263"/>
    <mergeCell ref="P391:T391"/>
    <mergeCell ref="D505:E505"/>
    <mergeCell ref="P511:V511"/>
    <mergeCell ref="P518:T518"/>
    <mergeCell ref="P562:T562"/>
    <mergeCell ref="M606:M607"/>
    <mergeCell ref="AD605:AE605"/>
    <mergeCell ref="P86:T86"/>
    <mergeCell ref="D78:E78"/>
    <mergeCell ref="D134:E134"/>
    <mergeCell ref="A343:O344"/>
    <mergeCell ref="D205:E205"/>
    <mergeCell ref="P384:T384"/>
    <mergeCell ref="P455:T455"/>
    <mergeCell ref="P249:T249"/>
    <mergeCell ref="P520:T520"/>
    <mergeCell ref="A365:Z365"/>
    <mergeCell ref="D563:E563"/>
    <mergeCell ref="J606:J607"/>
    <mergeCell ref="D518:E518"/>
    <mergeCell ref="P207:V207"/>
    <mergeCell ref="D124:E124"/>
    <mergeCell ref="D195:E195"/>
    <mergeCell ref="P252:T252"/>
    <mergeCell ref="D360:E360"/>
    <mergeCell ref="P379:T379"/>
    <mergeCell ref="A300:O301"/>
    <mergeCell ref="P79:T79"/>
    <mergeCell ref="P73:T73"/>
    <mergeCell ref="P244:T244"/>
    <mergeCell ref="P144:T144"/>
    <mergeCell ref="D187:E187"/>
    <mergeCell ref="P437:T437"/>
    <mergeCell ref="P231:T231"/>
    <mergeCell ref="D423:E423"/>
    <mergeCell ref="A83:Z83"/>
    <mergeCell ref="D410:E410"/>
    <mergeCell ref="P385:T385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P366:T366"/>
    <mergeCell ref="W17:W18"/>
    <mergeCell ref="A212:O213"/>
    <mergeCell ref="P331:T331"/>
    <mergeCell ref="P182:V182"/>
    <mergeCell ref="P502:T502"/>
    <mergeCell ref="P166:T166"/>
    <mergeCell ref="P188:V188"/>
    <mergeCell ref="A282:Z282"/>
    <mergeCell ref="P337:T337"/>
    <mergeCell ref="D274:E274"/>
    <mergeCell ref="D380:E38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9" spans="2:8" x14ac:dyDescent="0.2">
      <c r="B9" s="47" t="s">
        <v>772</v>
      </c>
      <c r="C9" s="47" t="s">
        <v>767</v>
      </c>
      <c r="D9" s="47"/>
      <c r="E9" s="47"/>
    </row>
    <row r="11" spans="2:8" x14ac:dyDescent="0.2">
      <c r="B11" s="47" t="s">
        <v>772</v>
      </c>
      <c r="C11" s="47" t="s">
        <v>770</v>
      </c>
      <c r="D11" s="47"/>
      <c r="E11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  <row r="21" spans="2:5" x14ac:dyDescent="0.2">
      <c r="B21" s="47" t="s">
        <v>781</v>
      </c>
      <c r="C21" s="47"/>
      <c r="D21" s="47"/>
      <c r="E21" s="47"/>
    </row>
    <row r="22" spans="2:5" x14ac:dyDescent="0.2">
      <c r="B22" s="47" t="s">
        <v>782</v>
      </c>
      <c r="C22" s="47"/>
      <c r="D22" s="47"/>
      <c r="E22" s="47"/>
    </row>
    <row r="23" spans="2:5" x14ac:dyDescent="0.2">
      <c r="B23" s="47" t="s">
        <v>783</v>
      </c>
      <c r="C23" s="47"/>
      <c r="D23" s="47"/>
      <c r="E23" s="47"/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2024-10-07T10:53:20Z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